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SM\2022\Okna TGM\ZD na profil\"/>
    </mc:Choice>
  </mc:AlternateContent>
  <xr:revisionPtr revIDLastSave="0" documentId="13_ncr:1_{461142A5-266A-4EA4-B04A-0996639A7B6E}" xr6:coauthVersionLast="47" xr6:coauthVersionMax="47" xr10:uidLastSave="{00000000-0000-0000-0000-000000000000}"/>
  <bookViews>
    <workbookView xWindow="2892" yWindow="-108" windowWidth="20256" windowHeight="13176" activeTab="1" xr2:uid="{00000000-000D-0000-FFFF-FFFF00000000}"/>
  </bookViews>
  <sheets>
    <sheet name="Rekapitulace stavby" sheetId="1" r:id="rId1"/>
    <sheet name="D1.1 - ARCHITEKTONICKO-ST..." sheetId="2" r:id="rId2"/>
    <sheet name="VRN - VEDLEJŠÍ NÁKLADY" sheetId="3" r:id="rId3"/>
    <sheet name="Pokyny pro vyplnění" sheetId="4" r:id="rId4"/>
  </sheets>
  <definedNames>
    <definedName name="_xlnm._FilterDatabase" localSheetId="1" hidden="1">'D1.1 - ARCHITEKTONICKO-ST...'!$C$97:$K$970</definedName>
    <definedName name="_xlnm._FilterDatabase" localSheetId="2" hidden="1">'VRN - VEDLEJŠÍ NÁKLADY'!$C$83:$K$99</definedName>
    <definedName name="_xlnm.Print_Titles" localSheetId="1">'D1.1 - ARCHITEKTONICKO-ST...'!$97:$97</definedName>
    <definedName name="_xlnm.Print_Titles" localSheetId="0">'Rekapitulace stavby'!$52:$52</definedName>
    <definedName name="_xlnm.Print_Titles" localSheetId="2">'VRN - VEDLEJŠÍ NÁKLADY'!$83:$83</definedName>
    <definedName name="_xlnm.Print_Area" localSheetId="1">'D1.1 - ARCHITEKTONICKO-ST...'!$C$4:$J$39,'D1.1 - ARCHITEKTONICKO-ST...'!$C$45:$J$79,'D1.1 - ARCHITEKTONICKO-ST...'!$C$85:$K$970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2">'VRN - VEDLEJŠÍ NÁKLADY'!$C$4:$J$39,'VRN - VEDLEJŠÍ NÁKLADY'!$C$45:$J$65,'VRN - VEDLEJŠÍ NÁKLADY'!$C$71:$K$99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56" i="1" l="1"/>
  <c r="J37" i="3"/>
  <c r="J36" i="3"/>
  <c r="AY56" i="1" s="1"/>
  <c r="J35" i="3"/>
  <c r="AX56" i="1" s="1"/>
  <c r="BI98" i="3"/>
  <c r="BH98" i="3"/>
  <c r="BG98" i="3"/>
  <c r="BE98" i="3"/>
  <c r="T98" i="3"/>
  <c r="T97" i="3" s="1"/>
  <c r="R98" i="3"/>
  <c r="R97" i="3" s="1"/>
  <c r="P98" i="3"/>
  <c r="P97" i="3" s="1"/>
  <c r="BI95" i="3"/>
  <c r="BH95" i="3"/>
  <c r="BG95" i="3"/>
  <c r="BE95" i="3"/>
  <c r="T95" i="3"/>
  <c r="T94" i="3" s="1"/>
  <c r="R95" i="3"/>
  <c r="R94" i="3" s="1"/>
  <c r="P95" i="3"/>
  <c r="P94" i="3" s="1"/>
  <c r="BI92" i="3"/>
  <c r="BH92" i="3"/>
  <c r="BG92" i="3"/>
  <c r="BE92" i="3"/>
  <c r="T92" i="3"/>
  <c r="R92" i="3"/>
  <c r="P92" i="3"/>
  <c r="P89" i="3" s="1"/>
  <c r="BI90" i="3"/>
  <c r="BH90" i="3"/>
  <c r="BG90" i="3"/>
  <c r="BE90" i="3"/>
  <c r="T90" i="3"/>
  <c r="R90" i="3"/>
  <c r="P90" i="3"/>
  <c r="BI87" i="3"/>
  <c r="F37" i="3" s="1"/>
  <c r="BD56" i="1" s="1"/>
  <c r="BH87" i="3"/>
  <c r="BG87" i="3"/>
  <c r="BE87" i="3"/>
  <c r="T87" i="3"/>
  <c r="T86" i="3" s="1"/>
  <c r="R87" i="3"/>
  <c r="R86" i="3" s="1"/>
  <c r="P87" i="3"/>
  <c r="P86" i="3" s="1"/>
  <c r="J81" i="3"/>
  <c r="J80" i="3"/>
  <c r="F80" i="3"/>
  <c r="F78" i="3"/>
  <c r="E76" i="3"/>
  <c r="J55" i="3"/>
  <c r="J54" i="3"/>
  <c r="F54" i="3"/>
  <c r="F52" i="3"/>
  <c r="E50" i="3"/>
  <c r="J18" i="3"/>
  <c r="E18" i="3"/>
  <c r="F81" i="3" s="1"/>
  <c r="J17" i="3"/>
  <c r="J12" i="3"/>
  <c r="J78" i="3" s="1"/>
  <c r="E7" i="3"/>
  <c r="E74" i="3" s="1"/>
  <c r="J37" i="2"/>
  <c r="J36" i="2"/>
  <c r="AY55" i="1"/>
  <c r="J35" i="2"/>
  <c r="AX55" i="1"/>
  <c r="BI965" i="2"/>
  <c r="BH965" i="2"/>
  <c r="BG965" i="2"/>
  <c r="BE965" i="2"/>
  <c r="T965" i="2"/>
  <c r="T964" i="2"/>
  <c r="T963" i="2" s="1"/>
  <c r="R965" i="2"/>
  <c r="R964" i="2" s="1"/>
  <c r="R963" i="2" s="1"/>
  <c r="P965" i="2"/>
  <c r="P964" i="2" s="1"/>
  <c r="P963" i="2" s="1"/>
  <c r="BI961" i="2"/>
  <c r="BH961" i="2"/>
  <c r="BG961" i="2"/>
  <c r="BE961" i="2"/>
  <c r="T961" i="2"/>
  <c r="R961" i="2"/>
  <c r="P961" i="2"/>
  <c r="BI942" i="2"/>
  <c r="BH942" i="2"/>
  <c r="BG942" i="2"/>
  <c r="BE942" i="2"/>
  <c r="T942" i="2"/>
  <c r="R942" i="2"/>
  <c r="P942" i="2"/>
  <c r="BI940" i="2"/>
  <c r="BH940" i="2"/>
  <c r="BG940" i="2"/>
  <c r="BE940" i="2"/>
  <c r="T940" i="2"/>
  <c r="R940" i="2"/>
  <c r="P940" i="2"/>
  <c r="BI936" i="2"/>
  <c r="BH936" i="2"/>
  <c r="BG936" i="2"/>
  <c r="BE936" i="2"/>
  <c r="T936" i="2"/>
  <c r="R936" i="2"/>
  <c r="R876" i="2" s="1"/>
  <c r="P936" i="2"/>
  <c r="BI934" i="2"/>
  <c r="BH934" i="2"/>
  <c r="BG934" i="2"/>
  <c r="BE934" i="2"/>
  <c r="T934" i="2"/>
  <c r="R934" i="2"/>
  <c r="P934" i="2"/>
  <c r="BI912" i="2"/>
  <c r="BH912" i="2"/>
  <c r="BG912" i="2"/>
  <c r="BE912" i="2"/>
  <c r="T912" i="2"/>
  <c r="R912" i="2"/>
  <c r="P912" i="2"/>
  <c r="BI877" i="2"/>
  <c r="BH877" i="2"/>
  <c r="BG877" i="2"/>
  <c r="BE877" i="2"/>
  <c r="T877" i="2"/>
  <c r="T876" i="2" s="1"/>
  <c r="R877" i="2"/>
  <c r="P877" i="2"/>
  <c r="BI874" i="2"/>
  <c r="BH874" i="2"/>
  <c r="BG874" i="2"/>
  <c r="BE874" i="2"/>
  <c r="T874" i="2"/>
  <c r="R874" i="2"/>
  <c r="P874" i="2"/>
  <c r="BI872" i="2"/>
  <c r="BH872" i="2"/>
  <c r="BG872" i="2"/>
  <c r="BE872" i="2"/>
  <c r="T872" i="2"/>
  <c r="R872" i="2"/>
  <c r="P872" i="2"/>
  <c r="P851" i="2" s="1"/>
  <c r="BI870" i="2"/>
  <c r="BH870" i="2"/>
  <c r="BG870" i="2"/>
  <c r="BE870" i="2"/>
  <c r="T870" i="2"/>
  <c r="R870" i="2"/>
  <c r="P870" i="2"/>
  <c r="BI856" i="2"/>
  <c r="BH856" i="2"/>
  <c r="BG856" i="2"/>
  <c r="BE856" i="2"/>
  <c r="T856" i="2"/>
  <c r="T851" i="2" s="1"/>
  <c r="R856" i="2"/>
  <c r="P856" i="2"/>
  <c r="BI852" i="2"/>
  <c r="BH852" i="2"/>
  <c r="BG852" i="2"/>
  <c r="BE852" i="2"/>
  <c r="T852" i="2"/>
  <c r="R852" i="2"/>
  <c r="R851" i="2" s="1"/>
  <c r="P852" i="2"/>
  <c r="BI849" i="2"/>
  <c r="BH849" i="2"/>
  <c r="BG849" i="2"/>
  <c r="BE849" i="2"/>
  <c r="T849" i="2"/>
  <c r="R849" i="2"/>
  <c r="P849" i="2"/>
  <c r="BI847" i="2"/>
  <c r="BH847" i="2"/>
  <c r="BG847" i="2"/>
  <c r="BE847" i="2"/>
  <c r="T847" i="2"/>
  <c r="R847" i="2"/>
  <c r="P847" i="2"/>
  <c r="BI844" i="2"/>
  <c r="BH844" i="2"/>
  <c r="BG844" i="2"/>
  <c r="BE844" i="2"/>
  <c r="T844" i="2"/>
  <c r="R844" i="2"/>
  <c r="P844" i="2"/>
  <c r="BI842" i="2"/>
  <c r="BH842" i="2"/>
  <c r="BG842" i="2"/>
  <c r="BE842" i="2"/>
  <c r="T842" i="2"/>
  <c r="R842" i="2"/>
  <c r="P842" i="2"/>
  <c r="BI840" i="2"/>
  <c r="BH840" i="2"/>
  <c r="BG840" i="2"/>
  <c r="BE840" i="2"/>
  <c r="T840" i="2"/>
  <c r="R840" i="2"/>
  <c r="P840" i="2"/>
  <c r="BI825" i="2"/>
  <c r="BH825" i="2"/>
  <c r="BG825" i="2"/>
  <c r="BE825" i="2"/>
  <c r="T825" i="2"/>
  <c r="R825" i="2"/>
  <c r="P825" i="2"/>
  <c r="BI805" i="2"/>
  <c r="BH805" i="2"/>
  <c r="BG805" i="2"/>
  <c r="BE805" i="2"/>
  <c r="T805" i="2"/>
  <c r="R805" i="2"/>
  <c r="P805" i="2"/>
  <c r="BI804" i="2"/>
  <c r="BH804" i="2"/>
  <c r="BG804" i="2"/>
  <c r="BE804" i="2"/>
  <c r="T804" i="2"/>
  <c r="R804" i="2"/>
  <c r="P804" i="2"/>
  <c r="BI801" i="2"/>
  <c r="BH801" i="2"/>
  <c r="BG801" i="2"/>
  <c r="BE801" i="2"/>
  <c r="T801" i="2"/>
  <c r="R801" i="2"/>
  <c r="P801" i="2"/>
  <c r="BI796" i="2"/>
  <c r="BH796" i="2"/>
  <c r="BG796" i="2"/>
  <c r="BE796" i="2"/>
  <c r="T796" i="2"/>
  <c r="R796" i="2"/>
  <c r="P796" i="2"/>
  <c r="BI790" i="2"/>
  <c r="BH790" i="2"/>
  <c r="BG790" i="2"/>
  <c r="BE790" i="2"/>
  <c r="T790" i="2"/>
  <c r="R790" i="2"/>
  <c r="P790" i="2"/>
  <c r="BI773" i="2"/>
  <c r="BH773" i="2"/>
  <c r="BG773" i="2"/>
  <c r="BE773" i="2"/>
  <c r="T773" i="2"/>
  <c r="R773" i="2"/>
  <c r="P773" i="2"/>
  <c r="BI757" i="2"/>
  <c r="BH757" i="2"/>
  <c r="BG757" i="2"/>
  <c r="BE757" i="2"/>
  <c r="T757" i="2"/>
  <c r="R757" i="2"/>
  <c r="P757" i="2"/>
  <c r="BI756" i="2"/>
  <c r="BH756" i="2"/>
  <c r="BG756" i="2"/>
  <c r="BE756" i="2"/>
  <c r="T756" i="2"/>
  <c r="R756" i="2"/>
  <c r="P756" i="2"/>
  <c r="BI755" i="2"/>
  <c r="BH755" i="2"/>
  <c r="BG755" i="2"/>
  <c r="BE755" i="2"/>
  <c r="T755" i="2"/>
  <c r="R755" i="2"/>
  <c r="P755" i="2"/>
  <c r="BI742" i="2"/>
  <c r="BH742" i="2"/>
  <c r="BG742" i="2"/>
  <c r="BE742" i="2"/>
  <c r="T742" i="2"/>
  <c r="R742" i="2"/>
  <c r="P742" i="2"/>
  <c r="BI741" i="2"/>
  <c r="BH741" i="2"/>
  <c r="BG741" i="2"/>
  <c r="BE741" i="2"/>
  <c r="T741" i="2"/>
  <c r="R741" i="2"/>
  <c r="P741" i="2"/>
  <c r="BI730" i="2"/>
  <c r="BH730" i="2"/>
  <c r="BG730" i="2"/>
  <c r="BE730" i="2"/>
  <c r="T730" i="2"/>
  <c r="R730" i="2"/>
  <c r="P730" i="2"/>
  <c r="BI729" i="2"/>
  <c r="BH729" i="2"/>
  <c r="BG729" i="2"/>
  <c r="BE729" i="2"/>
  <c r="T729" i="2"/>
  <c r="R729" i="2"/>
  <c r="P729" i="2"/>
  <c r="BI718" i="2"/>
  <c r="BH718" i="2"/>
  <c r="BG718" i="2"/>
  <c r="BE718" i="2"/>
  <c r="T718" i="2"/>
  <c r="R718" i="2"/>
  <c r="P718" i="2"/>
  <c r="BI714" i="2"/>
  <c r="BH714" i="2"/>
  <c r="BG714" i="2"/>
  <c r="BE714" i="2"/>
  <c r="T714" i="2"/>
  <c r="R714" i="2"/>
  <c r="P714" i="2"/>
  <c r="BI706" i="2"/>
  <c r="BH706" i="2"/>
  <c r="BG706" i="2"/>
  <c r="BE706" i="2"/>
  <c r="T706" i="2"/>
  <c r="R706" i="2"/>
  <c r="P706" i="2"/>
  <c r="BI698" i="2"/>
  <c r="BH698" i="2"/>
  <c r="BG698" i="2"/>
  <c r="BE698" i="2"/>
  <c r="T698" i="2"/>
  <c r="R698" i="2"/>
  <c r="P698" i="2"/>
  <c r="BI685" i="2"/>
  <c r="BH685" i="2"/>
  <c r="BG685" i="2"/>
  <c r="BE685" i="2"/>
  <c r="T685" i="2"/>
  <c r="R685" i="2"/>
  <c r="P685" i="2"/>
  <c r="BI684" i="2"/>
  <c r="BH684" i="2"/>
  <c r="BG684" i="2"/>
  <c r="BE684" i="2"/>
  <c r="T684" i="2"/>
  <c r="R684" i="2"/>
  <c r="P684" i="2"/>
  <c r="BI673" i="2"/>
  <c r="BH673" i="2"/>
  <c r="BG673" i="2"/>
  <c r="BE673" i="2"/>
  <c r="T673" i="2"/>
  <c r="R673" i="2"/>
  <c r="P673" i="2"/>
  <c r="BI667" i="2"/>
  <c r="BH667" i="2"/>
  <c r="BG667" i="2"/>
  <c r="BE667" i="2"/>
  <c r="T667" i="2"/>
  <c r="R667" i="2"/>
  <c r="P667" i="2"/>
  <c r="BI664" i="2"/>
  <c r="BH664" i="2"/>
  <c r="BG664" i="2"/>
  <c r="BE664" i="2"/>
  <c r="T664" i="2"/>
  <c r="R664" i="2"/>
  <c r="P664" i="2"/>
  <c r="BI661" i="2"/>
  <c r="BH661" i="2"/>
  <c r="BG661" i="2"/>
  <c r="BE661" i="2"/>
  <c r="T661" i="2"/>
  <c r="R661" i="2"/>
  <c r="P661" i="2"/>
  <c r="BI658" i="2"/>
  <c r="BH658" i="2"/>
  <c r="BG658" i="2"/>
  <c r="BE658" i="2"/>
  <c r="T658" i="2"/>
  <c r="R658" i="2"/>
  <c r="P658" i="2"/>
  <c r="BI654" i="2"/>
  <c r="BH654" i="2"/>
  <c r="BG654" i="2"/>
  <c r="BE654" i="2"/>
  <c r="T654" i="2"/>
  <c r="R654" i="2"/>
  <c r="P654" i="2"/>
  <c r="BI652" i="2"/>
  <c r="BH652" i="2"/>
  <c r="BG652" i="2"/>
  <c r="BE652" i="2"/>
  <c r="T652" i="2"/>
  <c r="R652" i="2"/>
  <c r="P652" i="2"/>
  <c r="BI642" i="2"/>
  <c r="BH642" i="2"/>
  <c r="BG642" i="2"/>
  <c r="BE642" i="2"/>
  <c r="T642" i="2"/>
  <c r="R642" i="2"/>
  <c r="P642" i="2"/>
  <c r="BI627" i="2"/>
  <c r="BH627" i="2"/>
  <c r="BG627" i="2"/>
  <c r="BE627" i="2"/>
  <c r="T627" i="2"/>
  <c r="R627" i="2"/>
  <c r="P627" i="2"/>
  <c r="BI618" i="2"/>
  <c r="BH618" i="2"/>
  <c r="BG618" i="2"/>
  <c r="BE618" i="2"/>
  <c r="T618" i="2"/>
  <c r="T575" i="2" s="1"/>
  <c r="R618" i="2"/>
  <c r="P618" i="2"/>
  <c r="BI592" i="2"/>
  <c r="BH592" i="2"/>
  <c r="BG592" i="2"/>
  <c r="BE592" i="2"/>
  <c r="T592" i="2"/>
  <c r="R592" i="2"/>
  <c r="R575" i="2" s="1"/>
  <c r="P592" i="2"/>
  <c r="BI576" i="2"/>
  <c r="BH576" i="2"/>
  <c r="BG576" i="2"/>
  <c r="BE576" i="2"/>
  <c r="T576" i="2"/>
  <c r="R576" i="2"/>
  <c r="P576" i="2"/>
  <c r="P575" i="2" s="1"/>
  <c r="BI573" i="2"/>
  <c r="BH573" i="2"/>
  <c r="BG573" i="2"/>
  <c r="BE573" i="2"/>
  <c r="T573" i="2"/>
  <c r="R573" i="2"/>
  <c r="P573" i="2"/>
  <c r="BI571" i="2"/>
  <c r="BH571" i="2"/>
  <c r="BG571" i="2"/>
  <c r="BE571" i="2"/>
  <c r="T571" i="2"/>
  <c r="R571" i="2"/>
  <c r="P571" i="2"/>
  <c r="BI568" i="2"/>
  <c r="BH568" i="2"/>
  <c r="BG568" i="2"/>
  <c r="BE568" i="2"/>
  <c r="T568" i="2"/>
  <c r="R568" i="2"/>
  <c r="P568" i="2"/>
  <c r="BI563" i="2"/>
  <c r="BH563" i="2"/>
  <c r="BG563" i="2"/>
  <c r="BE563" i="2"/>
  <c r="T563" i="2"/>
  <c r="R563" i="2"/>
  <c r="P563" i="2"/>
  <c r="BI555" i="2"/>
  <c r="BH555" i="2"/>
  <c r="BG555" i="2"/>
  <c r="BE555" i="2"/>
  <c r="T555" i="2"/>
  <c r="R555" i="2"/>
  <c r="P555" i="2"/>
  <c r="BI541" i="2"/>
  <c r="BH541" i="2"/>
  <c r="BG541" i="2"/>
  <c r="BE541" i="2"/>
  <c r="T541" i="2"/>
  <c r="R541" i="2"/>
  <c r="P541" i="2"/>
  <c r="BI538" i="2"/>
  <c r="BH538" i="2"/>
  <c r="BG538" i="2"/>
  <c r="BE538" i="2"/>
  <c r="T538" i="2"/>
  <c r="R538" i="2"/>
  <c r="P538" i="2"/>
  <c r="BI534" i="2"/>
  <c r="BH534" i="2"/>
  <c r="BG534" i="2"/>
  <c r="BE534" i="2"/>
  <c r="T534" i="2"/>
  <c r="R534" i="2"/>
  <c r="P534" i="2"/>
  <c r="P517" i="2" s="1"/>
  <c r="BI530" i="2"/>
  <c r="BH530" i="2"/>
  <c r="BG530" i="2"/>
  <c r="BE530" i="2"/>
  <c r="T530" i="2"/>
  <c r="R530" i="2"/>
  <c r="P530" i="2"/>
  <c r="BI525" i="2"/>
  <c r="BH525" i="2"/>
  <c r="BG525" i="2"/>
  <c r="BE525" i="2"/>
  <c r="T525" i="2"/>
  <c r="T517" i="2" s="1"/>
  <c r="R525" i="2"/>
  <c r="P525" i="2"/>
  <c r="BI518" i="2"/>
  <c r="BH518" i="2"/>
  <c r="BG518" i="2"/>
  <c r="BE518" i="2"/>
  <c r="T518" i="2"/>
  <c r="R518" i="2"/>
  <c r="R517" i="2" s="1"/>
  <c r="P518" i="2"/>
  <c r="BI515" i="2"/>
  <c r="BH515" i="2"/>
  <c r="BG515" i="2"/>
  <c r="BE515" i="2"/>
  <c r="T515" i="2"/>
  <c r="R515" i="2"/>
  <c r="P515" i="2"/>
  <c r="BI513" i="2"/>
  <c r="BH513" i="2"/>
  <c r="BG513" i="2"/>
  <c r="BE513" i="2"/>
  <c r="T513" i="2"/>
  <c r="R513" i="2"/>
  <c r="P513" i="2"/>
  <c r="BI511" i="2"/>
  <c r="BH511" i="2"/>
  <c r="BG511" i="2"/>
  <c r="BE511" i="2"/>
  <c r="T511" i="2"/>
  <c r="R511" i="2"/>
  <c r="P511" i="2"/>
  <c r="BI509" i="2"/>
  <c r="BH509" i="2"/>
  <c r="BG509" i="2"/>
  <c r="BE509" i="2"/>
  <c r="T509" i="2"/>
  <c r="R509" i="2"/>
  <c r="P509" i="2"/>
  <c r="BI507" i="2"/>
  <c r="BH507" i="2"/>
  <c r="BG507" i="2"/>
  <c r="BE507" i="2"/>
  <c r="T507" i="2"/>
  <c r="R507" i="2"/>
  <c r="P507" i="2"/>
  <c r="BI505" i="2"/>
  <c r="BH505" i="2"/>
  <c r="BG505" i="2"/>
  <c r="BE505" i="2"/>
  <c r="T505" i="2"/>
  <c r="R505" i="2"/>
  <c r="P505" i="2"/>
  <c r="BI502" i="2"/>
  <c r="BH502" i="2"/>
  <c r="BG502" i="2"/>
  <c r="BE502" i="2"/>
  <c r="T502" i="2"/>
  <c r="T484" i="2" s="1"/>
  <c r="R502" i="2"/>
  <c r="P502" i="2"/>
  <c r="BI500" i="2"/>
  <c r="BH500" i="2"/>
  <c r="BG500" i="2"/>
  <c r="BE500" i="2"/>
  <c r="T500" i="2"/>
  <c r="R500" i="2"/>
  <c r="R484" i="2" s="1"/>
  <c r="P500" i="2"/>
  <c r="BI485" i="2"/>
  <c r="BH485" i="2"/>
  <c r="BG485" i="2"/>
  <c r="BE485" i="2"/>
  <c r="T485" i="2"/>
  <c r="R485" i="2"/>
  <c r="P485" i="2"/>
  <c r="P484" i="2" s="1"/>
  <c r="BI482" i="2"/>
  <c r="BH482" i="2"/>
  <c r="BG482" i="2"/>
  <c r="BE482" i="2"/>
  <c r="T482" i="2"/>
  <c r="R482" i="2"/>
  <c r="P482" i="2"/>
  <c r="BI480" i="2"/>
  <c r="BH480" i="2"/>
  <c r="BG480" i="2"/>
  <c r="BE480" i="2"/>
  <c r="T480" i="2"/>
  <c r="R480" i="2"/>
  <c r="P480" i="2"/>
  <c r="BI479" i="2"/>
  <c r="BH479" i="2"/>
  <c r="BG479" i="2"/>
  <c r="BE479" i="2"/>
  <c r="T479" i="2"/>
  <c r="R479" i="2"/>
  <c r="P479" i="2"/>
  <c r="BI477" i="2"/>
  <c r="BH477" i="2"/>
  <c r="BG477" i="2"/>
  <c r="BE477" i="2"/>
  <c r="T477" i="2"/>
  <c r="R477" i="2"/>
  <c r="P477" i="2"/>
  <c r="BI472" i="2"/>
  <c r="BH472" i="2"/>
  <c r="BG472" i="2"/>
  <c r="BE472" i="2"/>
  <c r="T472" i="2"/>
  <c r="R472" i="2"/>
  <c r="P472" i="2"/>
  <c r="BI470" i="2"/>
  <c r="BH470" i="2"/>
  <c r="BG470" i="2"/>
  <c r="BE470" i="2"/>
  <c r="T470" i="2"/>
  <c r="R470" i="2"/>
  <c r="P470" i="2"/>
  <c r="BI464" i="2"/>
  <c r="BH464" i="2"/>
  <c r="BG464" i="2"/>
  <c r="BE464" i="2"/>
  <c r="T464" i="2"/>
  <c r="R464" i="2"/>
  <c r="P464" i="2"/>
  <c r="BI455" i="2"/>
  <c r="BH455" i="2"/>
  <c r="BG455" i="2"/>
  <c r="BE455" i="2"/>
  <c r="T455" i="2"/>
  <c r="R455" i="2"/>
  <c r="P455" i="2"/>
  <c r="BI453" i="2"/>
  <c r="BH453" i="2"/>
  <c r="BG453" i="2"/>
  <c r="BE453" i="2"/>
  <c r="T453" i="2"/>
  <c r="R453" i="2"/>
  <c r="P453" i="2"/>
  <c r="BI446" i="2"/>
  <c r="BH446" i="2"/>
  <c r="BG446" i="2"/>
  <c r="BE446" i="2"/>
  <c r="T446" i="2"/>
  <c r="R446" i="2"/>
  <c r="P446" i="2"/>
  <c r="BI443" i="2"/>
  <c r="BH443" i="2"/>
  <c r="BG443" i="2"/>
  <c r="BE443" i="2"/>
  <c r="T443" i="2"/>
  <c r="R443" i="2"/>
  <c r="P443" i="2"/>
  <c r="BI435" i="2"/>
  <c r="BH435" i="2"/>
  <c r="BG435" i="2"/>
  <c r="BE435" i="2"/>
  <c r="T435" i="2"/>
  <c r="R435" i="2"/>
  <c r="P435" i="2"/>
  <c r="BI432" i="2"/>
  <c r="BH432" i="2"/>
  <c r="BG432" i="2"/>
  <c r="BE432" i="2"/>
  <c r="T432" i="2"/>
  <c r="R432" i="2"/>
  <c r="P432" i="2"/>
  <c r="BI424" i="2"/>
  <c r="BH424" i="2"/>
  <c r="BG424" i="2"/>
  <c r="BE424" i="2"/>
  <c r="T424" i="2"/>
  <c r="R424" i="2"/>
  <c r="P424" i="2"/>
  <c r="BI420" i="2"/>
  <c r="BH420" i="2"/>
  <c r="BG420" i="2"/>
  <c r="BE420" i="2"/>
  <c r="T420" i="2"/>
  <c r="R420" i="2"/>
  <c r="P420" i="2"/>
  <c r="BI417" i="2"/>
  <c r="BH417" i="2"/>
  <c r="BG417" i="2"/>
  <c r="BE417" i="2"/>
  <c r="T417" i="2"/>
  <c r="R417" i="2"/>
  <c r="P417" i="2"/>
  <c r="BI413" i="2"/>
  <c r="BH413" i="2"/>
  <c r="BG413" i="2"/>
  <c r="BE413" i="2"/>
  <c r="T413" i="2"/>
  <c r="R413" i="2"/>
  <c r="P413" i="2"/>
  <c r="BI409" i="2"/>
  <c r="BH409" i="2"/>
  <c r="BG409" i="2"/>
  <c r="BE409" i="2"/>
  <c r="T409" i="2"/>
  <c r="T395" i="2" s="1"/>
  <c r="R409" i="2"/>
  <c r="P409" i="2"/>
  <c r="BI404" i="2"/>
  <c r="BH404" i="2"/>
  <c r="BG404" i="2"/>
  <c r="BE404" i="2"/>
  <c r="T404" i="2"/>
  <c r="R404" i="2"/>
  <c r="R395" i="2" s="1"/>
  <c r="P404" i="2"/>
  <c r="BI396" i="2"/>
  <c r="BH396" i="2"/>
  <c r="BG396" i="2"/>
  <c r="BE396" i="2"/>
  <c r="T396" i="2"/>
  <c r="R396" i="2"/>
  <c r="P396" i="2"/>
  <c r="P395" i="2" s="1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5" i="2"/>
  <c r="BH385" i="2"/>
  <c r="BG385" i="2"/>
  <c r="BE385" i="2"/>
  <c r="T385" i="2"/>
  <c r="R385" i="2"/>
  <c r="P385" i="2"/>
  <c r="P368" i="2" s="1"/>
  <c r="BI383" i="2"/>
  <c r="BH383" i="2"/>
  <c r="BG383" i="2"/>
  <c r="BE383" i="2"/>
  <c r="T383" i="2"/>
  <c r="R383" i="2"/>
  <c r="P383" i="2"/>
  <c r="BI369" i="2"/>
  <c r="BH369" i="2"/>
  <c r="BG369" i="2"/>
  <c r="BE369" i="2"/>
  <c r="T369" i="2"/>
  <c r="R369" i="2"/>
  <c r="P369" i="2"/>
  <c r="BI365" i="2"/>
  <c r="BH365" i="2"/>
  <c r="BG365" i="2"/>
  <c r="BE365" i="2"/>
  <c r="T365" i="2"/>
  <c r="T364" i="2"/>
  <c r="R365" i="2"/>
  <c r="R364" i="2"/>
  <c r="P365" i="2"/>
  <c r="P364" i="2"/>
  <c r="BI361" i="2"/>
  <c r="BH361" i="2"/>
  <c r="BG361" i="2"/>
  <c r="BE361" i="2"/>
  <c r="T361" i="2"/>
  <c r="R361" i="2"/>
  <c r="P361" i="2"/>
  <c r="BI358" i="2"/>
  <c r="BH358" i="2"/>
  <c r="BG358" i="2"/>
  <c r="BE358" i="2"/>
  <c r="T358" i="2"/>
  <c r="R358" i="2"/>
  <c r="P358" i="2"/>
  <c r="BI355" i="2"/>
  <c r="BH355" i="2"/>
  <c r="BG355" i="2"/>
  <c r="BE355" i="2"/>
  <c r="T355" i="2"/>
  <c r="R355" i="2"/>
  <c r="P355" i="2"/>
  <c r="BI351" i="2"/>
  <c r="BH351" i="2"/>
  <c r="BG351" i="2"/>
  <c r="BE351" i="2"/>
  <c r="T351" i="2"/>
  <c r="R351" i="2"/>
  <c r="P351" i="2"/>
  <c r="BI332" i="2"/>
  <c r="BH332" i="2"/>
  <c r="BG332" i="2"/>
  <c r="BE332" i="2"/>
  <c r="T332" i="2"/>
  <c r="R332" i="2"/>
  <c r="P332" i="2"/>
  <c r="BI328" i="2"/>
  <c r="BH328" i="2"/>
  <c r="BG328" i="2"/>
  <c r="BE328" i="2"/>
  <c r="T328" i="2"/>
  <c r="R328" i="2"/>
  <c r="P328" i="2"/>
  <c r="BI313" i="2"/>
  <c r="BH313" i="2"/>
  <c r="BG313" i="2"/>
  <c r="BE313" i="2"/>
  <c r="T313" i="2"/>
  <c r="R313" i="2"/>
  <c r="P313" i="2"/>
  <c r="BI304" i="2"/>
  <c r="BH304" i="2"/>
  <c r="BG304" i="2"/>
  <c r="BE304" i="2"/>
  <c r="T304" i="2"/>
  <c r="R304" i="2"/>
  <c r="P304" i="2"/>
  <c r="P278" i="2" s="1"/>
  <c r="BI295" i="2"/>
  <c r="BH295" i="2"/>
  <c r="BG295" i="2"/>
  <c r="BE295" i="2"/>
  <c r="T295" i="2"/>
  <c r="R295" i="2"/>
  <c r="P295" i="2"/>
  <c r="BI290" i="2"/>
  <c r="BH290" i="2"/>
  <c r="BG290" i="2"/>
  <c r="BE290" i="2"/>
  <c r="T290" i="2"/>
  <c r="T278" i="2" s="1"/>
  <c r="R290" i="2"/>
  <c r="P290" i="2"/>
  <c r="BI279" i="2"/>
  <c r="BH279" i="2"/>
  <c r="BG279" i="2"/>
  <c r="BE279" i="2"/>
  <c r="T279" i="2"/>
  <c r="R279" i="2"/>
  <c r="P279" i="2"/>
  <c r="BI276" i="2"/>
  <c r="BH276" i="2"/>
  <c r="BG276" i="2"/>
  <c r="BE276" i="2"/>
  <c r="T276" i="2"/>
  <c r="R276" i="2"/>
  <c r="P276" i="2"/>
  <c r="BI269" i="2"/>
  <c r="BH269" i="2"/>
  <c r="BG269" i="2"/>
  <c r="BE269" i="2"/>
  <c r="T269" i="2"/>
  <c r="R269" i="2"/>
  <c r="P269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58" i="2"/>
  <c r="BH258" i="2"/>
  <c r="BG258" i="2"/>
  <c r="BE258" i="2"/>
  <c r="T258" i="2"/>
  <c r="R258" i="2"/>
  <c r="P258" i="2"/>
  <c r="BI254" i="2"/>
  <c r="BH254" i="2"/>
  <c r="BG254" i="2"/>
  <c r="BE254" i="2"/>
  <c r="T254" i="2"/>
  <c r="R254" i="2"/>
  <c r="P254" i="2"/>
  <c r="BI251" i="2"/>
  <c r="BH251" i="2"/>
  <c r="BG251" i="2"/>
  <c r="BE251" i="2"/>
  <c r="T251" i="2"/>
  <c r="R251" i="2"/>
  <c r="P251" i="2"/>
  <c r="BI245" i="2"/>
  <c r="BH245" i="2"/>
  <c r="BG245" i="2"/>
  <c r="BE245" i="2"/>
  <c r="T245" i="2"/>
  <c r="R245" i="2"/>
  <c r="P245" i="2"/>
  <c r="P236" i="2" s="1"/>
  <c r="BI237" i="2"/>
  <c r="BH237" i="2"/>
  <c r="BG237" i="2"/>
  <c r="BE237" i="2"/>
  <c r="T237" i="2"/>
  <c r="R237" i="2"/>
  <c r="R236" i="2" s="1"/>
  <c r="P237" i="2"/>
  <c r="BI227" i="2"/>
  <c r="BH227" i="2"/>
  <c r="BG227" i="2"/>
  <c r="BE227" i="2"/>
  <c r="T227" i="2"/>
  <c r="T212" i="2" s="1"/>
  <c r="R227" i="2"/>
  <c r="P227" i="2"/>
  <c r="BI223" i="2"/>
  <c r="BH223" i="2"/>
  <c r="BG223" i="2"/>
  <c r="BE223" i="2"/>
  <c r="T223" i="2"/>
  <c r="R223" i="2"/>
  <c r="R212" i="2" s="1"/>
  <c r="P223" i="2"/>
  <c r="BI219" i="2"/>
  <c r="BH219" i="2"/>
  <c r="BG219" i="2"/>
  <c r="BE219" i="2"/>
  <c r="T219" i="2"/>
  <c r="R219" i="2"/>
  <c r="P219" i="2"/>
  <c r="P212" i="2" s="1"/>
  <c r="BI213" i="2"/>
  <c r="BH213" i="2"/>
  <c r="BG213" i="2"/>
  <c r="BE213" i="2"/>
  <c r="T213" i="2"/>
  <c r="R213" i="2"/>
  <c r="P213" i="2"/>
  <c r="BI191" i="2"/>
  <c r="BH191" i="2"/>
  <c r="BG191" i="2"/>
  <c r="BE191" i="2"/>
  <c r="T191" i="2"/>
  <c r="R191" i="2"/>
  <c r="P191" i="2"/>
  <c r="BI187" i="2"/>
  <c r="BH187" i="2"/>
  <c r="BG187" i="2"/>
  <c r="BE187" i="2"/>
  <c r="T187" i="2"/>
  <c r="R187" i="2"/>
  <c r="P187" i="2"/>
  <c r="BI168" i="2"/>
  <c r="BH168" i="2"/>
  <c r="BG168" i="2"/>
  <c r="BE168" i="2"/>
  <c r="T168" i="2"/>
  <c r="T167" i="2" s="1"/>
  <c r="R168" i="2"/>
  <c r="P168" i="2"/>
  <c r="P167" i="2" s="1"/>
  <c r="BI165" i="2"/>
  <c r="BH165" i="2"/>
  <c r="BG165" i="2"/>
  <c r="BE165" i="2"/>
  <c r="T165" i="2"/>
  <c r="R165" i="2"/>
  <c r="P165" i="2"/>
  <c r="BI152" i="2"/>
  <c r="BH152" i="2"/>
  <c r="BG152" i="2"/>
  <c r="BE152" i="2"/>
  <c r="T152" i="2"/>
  <c r="T125" i="2" s="1"/>
  <c r="R152" i="2"/>
  <c r="P152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P125" i="2" s="1"/>
  <c r="BI126" i="2"/>
  <c r="BH126" i="2"/>
  <c r="BG126" i="2"/>
  <c r="BE126" i="2"/>
  <c r="T126" i="2"/>
  <c r="R126" i="2"/>
  <c r="R125" i="2" s="1"/>
  <c r="P126" i="2"/>
  <c r="BI104" i="2"/>
  <c r="BH104" i="2"/>
  <c r="BG104" i="2"/>
  <c r="BE104" i="2"/>
  <c r="T104" i="2"/>
  <c r="T103" i="2" s="1"/>
  <c r="R104" i="2"/>
  <c r="R103" i="2" s="1"/>
  <c r="P104" i="2"/>
  <c r="P103" i="2" s="1"/>
  <c r="BI101" i="2"/>
  <c r="BH101" i="2"/>
  <c r="BG101" i="2"/>
  <c r="BE101" i="2"/>
  <c r="T101" i="2"/>
  <c r="T100" i="2"/>
  <c r="R101" i="2"/>
  <c r="R100" i="2" s="1"/>
  <c r="P101" i="2"/>
  <c r="P100" i="2" s="1"/>
  <c r="J95" i="2"/>
  <c r="J94" i="2"/>
  <c r="F94" i="2"/>
  <c r="F92" i="2"/>
  <c r="E90" i="2"/>
  <c r="J55" i="2"/>
  <c r="J54" i="2"/>
  <c r="F54" i="2"/>
  <c r="F52" i="2"/>
  <c r="E50" i="2"/>
  <c r="J18" i="2"/>
  <c r="E18" i="2"/>
  <c r="F95" i="2"/>
  <c r="J17" i="2"/>
  <c r="J12" i="2"/>
  <c r="J92" i="2" s="1"/>
  <c r="E7" i="2"/>
  <c r="E88" i="2" s="1"/>
  <c r="L50" i="1"/>
  <c r="AM50" i="1"/>
  <c r="AM49" i="1"/>
  <c r="L49" i="1"/>
  <c r="AM47" i="1"/>
  <c r="L47" i="1"/>
  <c r="L45" i="1"/>
  <c r="L44" i="1"/>
  <c r="BK942" i="2"/>
  <c r="BK936" i="2"/>
  <c r="BK912" i="2"/>
  <c r="BK874" i="2"/>
  <c r="BK870" i="2"/>
  <c r="BK852" i="2"/>
  <c r="BK847" i="2"/>
  <c r="J842" i="2"/>
  <c r="J840" i="2"/>
  <c r="BK805" i="2"/>
  <c r="J804" i="2"/>
  <c r="BK790" i="2"/>
  <c r="J965" i="2"/>
  <c r="J961" i="2"/>
  <c r="BF961" i="2" s="1"/>
  <c r="BK940" i="2"/>
  <c r="BK934" i="2"/>
  <c r="J877" i="2"/>
  <c r="BF877" i="2" s="1"/>
  <c r="BK872" i="2"/>
  <c r="J856" i="2"/>
  <c r="BF856" i="2" s="1"/>
  <c r="J849" i="2"/>
  <c r="J844" i="2"/>
  <c r="BF844" i="2" s="1"/>
  <c r="BK840" i="2"/>
  <c r="J805" i="2"/>
  <c r="BF805" i="2" s="1"/>
  <c r="BK804" i="2"/>
  <c r="J790" i="2"/>
  <c r="BF790" i="2" s="1"/>
  <c r="J773" i="2"/>
  <c r="J757" i="2"/>
  <c r="BF757" i="2" s="1"/>
  <c r="J756" i="2"/>
  <c r="J755" i="2"/>
  <c r="BF755" i="2" s="1"/>
  <c r="BK742" i="2"/>
  <c r="J741" i="2"/>
  <c r="BF741" i="2" s="1"/>
  <c r="J730" i="2"/>
  <c r="BK729" i="2"/>
  <c r="BK718" i="2"/>
  <c r="BK714" i="2"/>
  <c r="BK706" i="2"/>
  <c r="BK698" i="2"/>
  <c r="BK685" i="2"/>
  <c r="BK684" i="2"/>
  <c r="BK673" i="2"/>
  <c r="BK667" i="2"/>
  <c r="BK664" i="2"/>
  <c r="J664" i="2"/>
  <c r="BF664" i="2" s="1"/>
  <c r="BK658" i="2"/>
  <c r="BK654" i="2"/>
  <c r="BK652" i="2"/>
  <c r="BK642" i="2"/>
  <c r="BK627" i="2"/>
  <c r="BK618" i="2"/>
  <c r="BK592" i="2"/>
  <c r="BK575" i="2" s="1"/>
  <c r="J575" i="2" s="1"/>
  <c r="J74" i="2" s="1"/>
  <c r="BK576" i="2"/>
  <c r="BK573" i="2"/>
  <c r="BK571" i="2"/>
  <c r="BK568" i="2"/>
  <c r="BK563" i="2"/>
  <c r="BK555" i="2"/>
  <c r="BK541" i="2"/>
  <c r="BK538" i="2"/>
  <c r="BK534" i="2"/>
  <c r="BK530" i="2"/>
  <c r="BK525" i="2"/>
  <c r="J525" i="2"/>
  <c r="BF525" i="2" s="1"/>
  <c r="J518" i="2"/>
  <c r="BF518" i="2" s="1"/>
  <c r="J515" i="2"/>
  <c r="J513" i="2"/>
  <c r="BF513" i="2" s="1"/>
  <c r="J511" i="2"/>
  <c r="J509" i="2"/>
  <c r="BF509" i="2" s="1"/>
  <c r="J507" i="2"/>
  <c r="J505" i="2"/>
  <c r="BF505" i="2" s="1"/>
  <c r="J502" i="2"/>
  <c r="BF502" i="2" s="1"/>
  <c r="J500" i="2"/>
  <c r="BF500" i="2" s="1"/>
  <c r="J485" i="2"/>
  <c r="J482" i="2"/>
  <c r="J480" i="2"/>
  <c r="BF480" i="2" s="1"/>
  <c r="J479" i="2"/>
  <c r="BF479" i="2" s="1"/>
  <c r="J477" i="2"/>
  <c r="BK472" i="2"/>
  <c r="BK470" i="2"/>
  <c r="BK464" i="2"/>
  <c r="BK455" i="2"/>
  <c r="BK453" i="2"/>
  <c r="J446" i="2"/>
  <c r="BF446" i="2" s="1"/>
  <c r="BK443" i="2"/>
  <c r="BK435" i="2"/>
  <c r="BK432" i="2"/>
  <c r="BK424" i="2"/>
  <c r="BK420" i="2"/>
  <c r="J417" i="2"/>
  <c r="BK413" i="2"/>
  <c r="BK409" i="2"/>
  <c r="J404" i="2"/>
  <c r="BF404" i="2" s="1"/>
  <c r="J396" i="2"/>
  <c r="J393" i="2"/>
  <c r="BF393" i="2" s="1"/>
  <c r="J391" i="2"/>
  <c r="BK389" i="2"/>
  <c r="BK385" i="2"/>
  <c r="BK383" i="2"/>
  <c r="BK369" i="2"/>
  <c r="J365" i="2"/>
  <c r="BF365" i="2" s="1"/>
  <c r="J361" i="2"/>
  <c r="J358" i="2"/>
  <c r="J355" i="2"/>
  <c r="BF355" i="2" s="1"/>
  <c r="J351" i="2"/>
  <c r="BF351" i="2" s="1"/>
  <c r="J332" i="2"/>
  <c r="J328" i="2"/>
  <c r="J313" i="2"/>
  <c r="BF313" i="2" s="1"/>
  <c r="J304" i="2"/>
  <c r="BF304" i="2" s="1"/>
  <c r="J295" i="2"/>
  <c r="J290" i="2"/>
  <c r="BF290" i="2" s="1"/>
  <c r="J279" i="2"/>
  <c r="J276" i="2"/>
  <c r="BF276" i="2" s="1"/>
  <c r="J269" i="2"/>
  <c r="J266" i="2"/>
  <c r="BF266" i="2" s="1"/>
  <c r="J264" i="2"/>
  <c r="BF264" i="2" s="1"/>
  <c r="J262" i="2"/>
  <c r="BF262" i="2" s="1"/>
  <c r="J258" i="2"/>
  <c r="J254" i="2"/>
  <c r="J251" i="2"/>
  <c r="BF251" i="2" s="1"/>
  <c r="J245" i="2"/>
  <c r="BF245" i="2" s="1"/>
  <c r="J237" i="2"/>
  <c r="J227" i="2"/>
  <c r="J223" i="2"/>
  <c r="BF223" i="2" s="1"/>
  <c r="J219" i="2"/>
  <c r="BF219" i="2" s="1"/>
  <c r="J213" i="2"/>
  <c r="BK191" i="2"/>
  <c r="BK187" i="2"/>
  <c r="BK167" i="2" s="1"/>
  <c r="J167" i="2" s="1"/>
  <c r="J64" i="2" s="1"/>
  <c r="J168" i="2"/>
  <c r="BF168" i="2" s="1"/>
  <c r="BK165" i="2"/>
  <c r="BK152" i="2"/>
  <c r="BK150" i="2"/>
  <c r="J148" i="2"/>
  <c r="BF148" i="2" s="1"/>
  <c r="BK126" i="2"/>
  <c r="J126" i="2"/>
  <c r="BF126" i="2" s="1"/>
  <c r="J104" i="2"/>
  <c r="BF104" i="2" s="1"/>
  <c r="J101" i="2"/>
  <c r="BK98" i="3"/>
  <c r="J98" i="3"/>
  <c r="BF98" i="3" s="1"/>
  <c r="BK95" i="3"/>
  <c r="BK94" i="3" s="1"/>
  <c r="J94" i="3" s="1"/>
  <c r="J63" i="3" s="1"/>
  <c r="BK92" i="3"/>
  <c r="BK89" i="3" s="1"/>
  <c r="J89" i="3" s="1"/>
  <c r="J62" i="3" s="1"/>
  <c r="BK90" i="3"/>
  <c r="BK87" i="3"/>
  <c r="BK86" i="3" s="1"/>
  <c r="J86" i="3" s="1"/>
  <c r="J61" i="3" s="1"/>
  <c r="J87" i="3"/>
  <c r="BF87" i="3" s="1"/>
  <c r="J940" i="2"/>
  <c r="BF940" i="2" s="1"/>
  <c r="J934" i="2"/>
  <c r="BK877" i="2"/>
  <c r="BK876" i="2" s="1"/>
  <c r="J876" i="2" s="1"/>
  <c r="J76" i="2" s="1"/>
  <c r="J872" i="2"/>
  <c r="BK856" i="2"/>
  <c r="BK849" i="2"/>
  <c r="BK844" i="2"/>
  <c r="J825" i="2"/>
  <c r="BF825" i="2" s="1"/>
  <c r="BK801" i="2"/>
  <c r="BK796" i="2"/>
  <c r="BK965" i="2"/>
  <c r="BK961" i="2"/>
  <c r="J942" i="2"/>
  <c r="BF942" i="2" s="1"/>
  <c r="J936" i="2"/>
  <c r="J912" i="2"/>
  <c r="BF912" i="2" s="1"/>
  <c r="J874" i="2"/>
  <c r="BF874" i="2" s="1"/>
  <c r="J870" i="2"/>
  <c r="BF870" i="2" s="1"/>
  <c r="J852" i="2"/>
  <c r="J847" i="2"/>
  <c r="BF847" i="2" s="1"/>
  <c r="BK842" i="2"/>
  <c r="BK825" i="2"/>
  <c r="J801" i="2"/>
  <c r="J796" i="2"/>
  <c r="BF796" i="2" s="1"/>
  <c r="BK773" i="2"/>
  <c r="BK757" i="2"/>
  <c r="BK756" i="2"/>
  <c r="BK755" i="2"/>
  <c r="J742" i="2"/>
  <c r="BF742" i="2" s="1"/>
  <c r="BK741" i="2"/>
  <c r="BK730" i="2"/>
  <c r="J729" i="2"/>
  <c r="J718" i="2"/>
  <c r="BF718" i="2" s="1"/>
  <c r="J714" i="2"/>
  <c r="BF714" i="2" s="1"/>
  <c r="J706" i="2"/>
  <c r="J698" i="2"/>
  <c r="J685" i="2"/>
  <c r="BF685" i="2" s="1"/>
  <c r="J684" i="2"/>
  <c r="BF684" i="2" s="1"/>
  <c r="J673" i="2"/>
  <c r="J667" i="2"/>
  <c r="BF667" i="2" s="1"/>
  <c r="BK661" i="2"/>
  <c r="J661" i="2"/>
  <c r="BF661" i="2" s="1"/>
  <c r="J658" i="2"/>
  <c r="J654" i="2"/>
  <c r="J652" i="2"/>
  <c r="BF652" i="2" s="1"/>
  <c r="J642" i="2"/>
  <c r="BF642" i="2" s="1"/>
  <c r="J627" i="2"/>
  <c r="J618" i="2"/>
  <c r="J592" i="2"/>
  <c r="BF592" i="2" s="1"/>
  <c r="J576" i="2"/>
  <c r="BF576" i="2" s="1"/>
  <c r="J573" i="2"/>
  <c r="J571" i="2"/>
  <c r="BF571" i="2" s="1"/>
  <c r="J568" i="2"/>
  <c r="J563" i="2"/>
  <c r="BF563" i="2" s="1"/>
  <c r="J555" i="2"/>
  <c r="J541" i="2"/>
  <c r="BF541" i="2" s="1"/>
  <c r="J538" i="2"/>
  <c r="BF538" i="2" s="1"/>
  <c r="J534" i="2"/>
  <c r="BF534" i="2" s="1"/>
  <c r="J530" i="2"/>
  <c r="BK518" i="2"/>
  <c r="BK515" i="2"/>
  <c r="BK513" i="2"/>
  <c r="BK511" i="2"/>
  <c r="BK509" i="2"/>
  <c r="BK507" i="2"/>
  <c r="BK505" i="2"/>
  <c r="BK502" i="2"/>
  <c r="BK500" i="2"/>
  <c r="BK485" i="2"/>
  <c r="BK482" i="2"/>
  <c r="BK480" i="2"/>
  <c r="BK479" i="2"/>
  <c r="BK477" i="2"/>
  <c r="J472" i="2"/>
  <c r="BF472" i="2" s="1"/>
  <c r="J470" i="2"/>
  <c r="J464" i="2"/>
  <c r="J455" i="2"/>
  <c r="BF455" i="2" s="1"/>
  <c r="J453" i="2"/>
  <c r="BF453" i="2" s="1"/>
  <c r="BK446" i="2"/>
  <c r="J443" i="2"/>
  <c r="J435" i="2"/>
  <c r="BF435" i="2" s="1"/>
  <c r="J432" i="2"/>
  <c r="BF432" i="2" s="1"/>
  <c r="J424" i="2"/>
  <c r="J420" i="2"/>
  <c r="BF420" i="2" s="1"/>
  <c r="BK417" i="2"/>
  <c r="J413" i="2"/>
  <c r="BF413" i="2" s="1"/>
  <c r="J409" i="2"/>
  <c r="BK404" i="2"/>
  <c r="BK396" i="2"/>
  <c r="BK393" i="2"/>
  <c r="BK391" i="2"/>
  <c r="J389" i="2"/>
  <c r="J385" i="2"/>
  <c r="BF385" i="2" s="1"/>
  <c r="J383" i="2"/>
  <c r="BF383" i="2" s="1"/>
  <c r="J369" i="2"/>
  <c r="BK365" i="2"/>
  <c r="BK361" i="2"/>
  <c r="BK358" i="2"/>
  <c r="BK355" i="2"/>
  <c r="BK351" i="2"/>
  <c r="BK332" i="2"/>
  <c r="BK328" i="2"/>
  <c r="BK313" i="2"/>
  <c r="BK304" i="2"/>
  <c r="BK295" i="2"/>
  <c r="BK290" i="2"/>
  <c r="BK279" i="2"/>
  <c r="BK276" i="2"/>
  <c r="BK269" i="2"/>
  <c r="BK266" i="2"/>
  <c r="BK264" i="2"/>
  <c r="BK262" i="2"/>
  <c r="BK258" i="2"/>
  <c r="BK254" i="2"/>
  <c r="BK251" i="2"/>
  <c r="BK245" i="2"/>
  <c r="BK237" i="2"/>
  <c r="BK227" i="2"/>
  <c r="BK223" i="2"/>
  <c r="BK219" i="2"/>
  <c r="BK213" i="2"/>
  <c r="J191" i="2"/>
  <c r="BF191" i="2" s="1"/>
  <c r="J187" i="2"/>
  <c r="BK168" i="2"/>
  <c r="J165" i="2"/>
  <c r="J152" i="2"/>
  <c r="BF152" i="2" s="1"/>
  <c r="J150" i="2"/>
  <c r="BK148" i="2"/>
  <c r="BK125" i="2" s="1"/>
  <c r="J125" i="2" s="1"/>
  <c r="J63" i="2" s="1"/>
  <c r="BK104" i="2"/>
  <c r="BK103" i="2" s="1"/>
  <c r="J103" i="2" s="1"/>
  <c r="J62" i="2" s="1"/>
  <c r="BK101" i="2"/>
  <c r="BK100" i="2" s="1"/>
  <c r="AS54" i="1"/>
  <c r="J95" i="3"/>
  <c r="J92" i="3"/>
  <c r="BF92" i="3" s="1"/>
  <c r="J90" i="3"/>
  <c r="BF90" i="3" s="1"/>
  <c r="T236" i="2"/>
  <c r="T368" i="2"/>
  <c r="P876" i="2"/>
  <c r="T89" i="3"/>
  <c r="R167" i="2"/>
  <c r="R278" i="2"/>
  <c r="R368" i="2"/>
  <c r="BK851" i="2"/>
  <c r="J851" i="2" s="1"/>
  <c r="J75" i="2" s="1"/>
  <c r="R89" i="3"/>
  <c r="BK964" i="2"/>
  <c r="BK963" i="2" s="1"/>
  <c r="J963" i="2" s="1"/>
  <c r="J77" i="2" s="1"/>
  <c r="BK364" i="2"/>
  <c r="J364" i="2" s="1"/>
  <c r="J68" i="2" s="1"/>
  <c r="BK97" i="3"/>
  <c r="J97" i="3" s="1"/>
  <c r="J64" i="3" s="1"/>
  <c r="E48" i="3"/>
  <c r="F55" i="3"/>
  <c r="BF95" i="3"/>
  <c r="F55" i="2"/>
  <c r="BF101" i="2"/>
  <c r="BF150" i="2"/>
  <c r="BF165" i="2"/>
  <c r="BF187" i="2"/>
  <c r="BF213" i="2"/>
  <c r="BF227" i="2"/>
  <c r="BF237" i="2"/>
  <c r="BF254" i="2"/>
  <c r="BF258" i="2"/>
  <c r="BF269" i="2"/>
  <c r="BF279" i="2"/>
  <c r="BF295" i="2"/>
  <c r="BF328" i="2"/>
  <c r="BF332" i="2"/>
  <c r="BF358" i="2"/>
  <c r="BF361" i="2"/>
  <c r="BF369" i="2"/>
  <c r="BF389" i="2"/>
  <c r="BF391" i="2"/>
  <c r="BF396" i="2"/>
  <c r="BF409" i="2"/>
  <c r="BF417" i="2"/>
  <c r="BF424" i="2"/>
  <c r="BF443" i="2"/>
  <c r="BF464" i="2"/>
  <c r="BF470" i="2"/>
  <c r="BF477" i="2"/>
  <c r="BF482" i="2"/>
  <c r="BF485" i="2"/>
  <c r="BF507" i="2"/>
  <c r="BF511" i="2"/>
  <c r="BF515" i="2"/>
  <c r="BF530" i="2"/>
  <c r="BF555" i="2"/>
  <c r="BF568" i="2"/>
  <c r="BF573" i="2"/>
  <c r="BF618" i="2"/>
  <c r="BF627" i="2"/>
  <c r="BF654" i="2"/>
  <c r="BF658" i="2"/>
  <c r="BF673" i="2"/>
  <c r="BF698" i="2"/>
  <c r="BF706" i="2"/>
  <c r="BF729" i="2"/>
  <c r="BF730" i="2"/>
  <c r="BF756" i="2"/>
  <c r="BF773" i="2"/>
  <c r="BF804" i="2"/>
  <c r="BF840" i="2"/>
  <c r="BF842" i="2"/>
  <c r="BF852" i="2"/>
  <c r="BF872" i="2"/>
  <c r="BF965" i="2"/>
  <c r="BF801" i="2"/>
  <c r="BF849" i="2"/>
  <c r="BF934" i="2"/>
  <c r="BF936" i="2"/>
  <c r="J33" i="2"/>
  <c r="AV55" i="1" s="1"/>
  <c r="F36" i="3"/>
  <c r="BC56" i="1" s="1"/>
  <c r="F33" i="3" l="1"/>
  <c r="AZ56" i="1" s="1"/>
  <c r="F35" i="3"/>
  <c r="BB56" i="1" s="1"/>
  <c r="J33" i="3"/>
  <c r="AV56" i="1" s="1"/>
  <c r="F37" i="2"/>
  <c r="BD55" i="1" s="1"/>
  <c r="BD54" i="1" s="1"/>
  <c r="W33" i="1" s="1"/>
  <c r="F33" i="2"/>
  <c r="AZ55" i="1" s="1"/>
  <c r="AZ54" i="1" s="1"/>
  <c r="W29" i="1" s="1"/>
  <c r="R367" i="2"/>
  <c r="T99" i="2"/>
  <c r="F36" i="2"/>
  <c r="BC55" i="1" s="1"/>
  <c r="J964" i="2"/>
  <c r="J78" i="2" s="1"/>
  <c r="J34" i="3"/>
  <c r="AW56" i="1" s="1"/>
  <c r="AT56" i="1" s="1"/>
  <c r="BK212" i="2"/>
  <c r="J212" i="2" s="1"/>
  <c r="J65" i="2" s="1"/>
  <c r="BK236" i="2"/>
  <c r="J236" i="2" s="1"/>
  <c r="J66" i="2" s="1"/>
  <c r="BK278" i="2"/>
  <c r="J278" i="2" s="1"/>
  <c r="J67" i="2" s="1"/>
  <c r="BK484" i="2"/>
  <c r="J484" i="2" s="1"/>
  <c r="J72" i="2" s="1"/>
  <c r="BK368" i="2"/>
  <c r="BK395" i="2"/>
  <c r="J395" i="2" s="1"/>
  <c r="J71" i="2" s="1"/>
  <c r="BK517" i="2"/>
  <c r="J517" i="2" s="1"/>
  <c r="J73" i="2" s="1"/>
  <c r="P99" i="2"/>
  <c r="T85" i="3"/>
  <c r="T84" i="3" s="1"/>
  <c r="R99" i="2"/>
  <c r="F35" i="2"/>
  <c r="BB55" i="1" s="1"/>
  <c r="P367" i="2"/>
  <c r="T367" i="2"/>
  <c r="J52" i="2"/>
  <c r="J100" i="2"/>
  <c r="J61" i="2" s="1"/>
  <c r="BK99" i="2"/>
  <c r="F34" i="2"/>
  <c r="BA55" i="1" s="1"/>
  <c r="BK367" i="2"/>
  <c r="J367" i="2" s="1"/>
  <c r="J69" i="2" s="1"/>
  <c r="J368" i="2"/>
  <c r="J70" i="2" s="1"/>
  <c r="J34" i="2"/>
  <c r="AW55" i="1" s="1"/>
  <c r="AT55" i="1" s="1"/>
  <c r="R98" i="2"/>
  <c r="T98" i="2"/>
  <c r="BC54" i="1"/>
  <c r="P85" i="3"/>
  <c r="P84" i="3" s="1"/>
  <c r="AU56" i="1" s="1"/>
  <c r="F34" i="3"/>
  <c r="BA56" i="1" s="1"/>
  <c r="R85" i="3"/>
  <c r="R84" i="3" s="1"/>
  <c r="BK85" i="3"/>
  <c r="J52" i="3"/>
  <c r="E48" i="2"/>
  <c r="BB54" i="1" l="1"/>
  <c r="AX54" i="1" s="1"/>
  <c r="AV54" i="1"/>
  <c r="AK29" i="1" s="1"/>
  <c r="P98" i="2"/>
  <c r="AU55" i="1" s="1"/>
  <c r="AU54" i="1" s="1"/>
  <c r="BK84" i="3"/>
  <c r="J84" i="3" s="1"/>
  <c r="J85" i="3"/>
  <c r="J60" i="3" s="1"/>
  <c r="W31" i="1"/>
  <c r="J99" i="2"/>
  <c r="J60" i="2" s="1"/>
  <c r="BK98" i="2"/>
  <c r="J98" i="2" s="1"/>
  <c r="W32" i="1"/>
  <c r="AY54" i="1"/>
  <c r="BA54" i="1"/>
  <c r="W30" i="1" l="1"/>
  <c r="AW54" i="1"/>
  <c r="J59" i="2"/>
  <c r="J30" i="2"/>
  <c r="J59" i="3"/>
  <c r="J30" i="3"/>
  <c r="AG55" i="1" l="1"/>
  <c r="J39" i="2"/>
  <c r="AG56" i="1"/>
  <c r="J39" i="3"/>
  <c r="AK30" i="1"/>
  <c r="AT54" i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<sst xmlns="http://schemas.openxmlformats.org/spreadsheetml/2006/main" count="9258" uniqueCount="1289">
  <si>
    <t>Export Komplet</t>
  </si>
  <si>
    <t>VZ</t>
  </si>
  <si>
    <t>2.0</t>
  </si>
  <si>
    <t/>
  </si>
  <si>
    <t>False</t>
  </si>
  <si>
    <t>{49e32cb0-c511-44fb-9997-e5b59daf2b1f}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</si>
  <si>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</si>
  <si>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</si>
  <si>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</si>
  <si>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</si>
  <si>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</si>
  <si>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</si>
  <si>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</si>
  <si>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</si>
  <si>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</si>
  <si>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3786A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</si>
  <si>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</si>
  <si>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</si>
  <si>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ČESKÁ LÍPA, NÁMĚSTÍ T.G.MASARYKA 169/21 - VÝMĚNA OKEN</t>
  </si>
  <si>
    <t>KSO:</t>
  </si>
  <si>
    <t>803 5</t>
  </si>
  <si>
    <t>CC-CZ:</t>
  </si>
  <si>
    <t>Místo:</t>
  </si>
  <si>
    <t>ČESKÁ LÍPA</t>
  </si>
  <si>
    <t>Datum:</t>
  </si>
  <si>
    <t>15. 3. 2022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</si>
  <si>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</si>
  <si>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</si>
  <si>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</si>
  <si>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</si>
  <si>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</si>
  <si>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</si>
  <si>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</si>
  <si>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M.PLESCHINGER</t>
  </si>
  <si>
    <t>True</t>
  </si>
  <si>
    <t>Zpracovatel:</t>
  </si>
  <si>
    <t>V.RENČOVÁ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</si>
  <si>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</si>
  <si>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</si>
  <si>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</si>
  <si>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</si>
  <si>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</si>
  <si>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</si>
  <si>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</si>
  <si>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</si>
  <si>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</si>
  <si>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</si>
  <si>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</si>
  <si>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</si>
  <si>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</si>
  <si>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</si>
  <si>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</si>
  <si>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</si>
  <si>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</si>
  <si>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</si>
  <si>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</si>
  <si>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</si>
  <si>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</si>
  <si>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</si>
  <si>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</si>
  <si>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</si>
  <si>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</si>
  <si>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</si>
  <si>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</si>
  <si>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</si>
  <si>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</si>
  <si>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</si>
  <si>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</si>
  <si>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</si>
  <si>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</si>
  <si>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</si>
  <si>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</si>
  <si>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</si>
  <si>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</si>
  <si>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</si>
  <si>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</si>
  <si>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</si>
  <si>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</si>
  <si>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D1.1</t>
  </si>
  <si>
    <t>ARCHITEKTONICKO-STAVEBNIÍ ŘEŠENÍ</t>
  </si>
  <si>
    <t>STA</t>
  </si>
  <si>
    <t>1</t>
  </si>
  <si>
    <t>{e537cd19-1592-4962-bb00-043666face55}</t>
  </si>
  <si>
    <t>VRN</t>
  </si>
  <si>
    <t>VEDLEJŠÍ NÁKLADY</t>
  </si>
  <si>
    <t>{d4b2d37b-22a0-4067-9a64-c8b99fb1691c}</t>
  </si>
  <si>
    <t>KRYCÍ LIST SOUPISU PRACÍ</t>
  </si>
  <si>
    <t>Objekt:</t>
  </si>
  <si>
    <t>D1.1 - ARCHITEKTONICKO-STAVEBNIÍ ŘEŠENÍ</t>
  </si>
  <si>
    <t xml:space="preserve">NEDÍLNOU SOUČÁSTÍ PRO OCENĚNÍ JE PROJEKTOVÁ DOKUMENTACE  (TZ a výkres č.1b.1-1b9).   POPIS A VÝPOČET JE UVNITŘ POLOŽKY. ŠÍŘKU VNITŘNÍCH PARAPETŮ NUTNO UPŘESNIT DLE SKUTEČNÉ ŠÍŘKY ZDIVA PO ZAMĚŘENÍ, V ROZPOČTU UVAŽOVÁN PRŮMĚR. MATERIÁLY  P Ř Í P A D N Ě   UVEDENÉ V ROZPOČTU JSOU  O R I E N T A Č N Í. MOHOU BÝT DODVATELEM V SOULADU SE ZÁKONEM č.134/2016 SB ZAMĚNĚNY ZA PŘEDPOKLADU, ŽE BUDOU SPLŇOVAT SROVNATELNÉ  TECHNICKÉ PARAMETRY. 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</si>
  <si>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</si>
  <si>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</si>
  <si>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</si>
  <si>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</si>
  <si>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</si>
  <si>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</si>
  <si>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</si>
  <si>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61 - Úprava povrchů vnitřních</t>
  </si>
  <si>
    <t xml:space="preserve">    62 - Úprava povrchů vnějších</t>
  </si>
  <si>
    <t xml:space="preserve">    9 - Ostatní konstrukce a práce, bourání</t>
  </si>
  <si>
    <t xml:space="preserve">    94 - Lešení a stavební výtahy</t>
  </si>
  <si>
    <t xml:space="preserve">    96 - Bourání konstrukcí</t>
  </si>
  <si>
    <t xml:space="preserve">    998 - Přesun hmot</t>
  </si>
  <si>
    <t>PSV - Práce a dodávky PSV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</si>
  <si>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</si>
  <si>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</si>
  <si>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</si>
  <si>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</si>
  <si>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</si>
  <si>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</si>
  <si>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</si>
  <si>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N00 - Nepojmenované práce</t>
  </si>
  <si>
    <t xml:space="preserve">    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</si>
  <si>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</si>
  <si>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</si>
  <si>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</si>
  <si>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</si>
  <si>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</si>
  <si>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</si>
  <si>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</si>
  <si>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</si>
  <si>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</si>
  <si>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</si>
  <si>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</si>
  <si>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</si>
  <si>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</si>
  <si>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</si>
  <si>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</si>
  <si>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</si>
  <si>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</si>
  <si>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132</t>
  </si>
  <si>
    <t>K</t>
  </si>
  <si>
    <t>111111104</t>
  </si>
  <si>
    <t>Odstranění travin a rákosu ručně rákosu pro jakoukoliv plochu</t>
  </si>
  <si>
    <t>m2</t>
  </si>
  <si>
    <t>CS ÚRS 2022 01</t>
  </si>
  <si>
    <t>4</t>
  </si>
  <si>
    <t>2</t>
  </si>
  <si>
    <t>1496023233</t>
  </si>
  <si>
    <t>Online PSC</t>
  </si>
  <si>
    <t>https://podminky.urs.cz/item/CS_URS_2022_01/111111104</t>
  </si>
  <si>
    <t>3</t>
  </si>
  <si>
    <t>Svislé a kompletní konstrukce</t>
  </si>
  <si>
    <t>349231811</t>
  </si>
  <si>
    <t>Přizdívka z cihel ostění s ozubem ve vybouraných otvorech, s vysekáním kapes pro zavázaní přes 80 do 150 mm</t>
  </si>
  <si>
    <t>1323263980</t>
  </si>
  <si>
    <t>https://podminky.urs.cz/item/CS_URS_2022_01/349231811</t>
  </si>
  <si>
    <t>VV</t>
  </si>
  <si>
    <t>PO VYBOURANI OKEN VE ZDIVU</t>
  </si>
  <si>
    <t>/viz vykres c.b1/</t>
  </si>
  <si>
    <t>S3-S8</t>
  </si>
  <si>
    <t>0,30*1,68*2*6</t>
  </si>
  <si>
    <t>0,15*1,65*2*2</t>
  </si>
  <si>
    <t>0,30*1,80*2*6</t>
  </si>
  <si>
    <t>0,15*1,40*2*6</t>
  </si>
  <si>
    <t>0,30*2,05*2*2</t>
  </si>
  <si>
    <t>0,30*1,20*2*2</t>
  </si>
  <si>
    <t>S10-S14</t>
  </si>
  <si>
    <t>0,30*0,64*2*1</t>
  </si>
  <si>
    <t>0,30*1,38*2*1</t>
  </si>
  <si>
    <t>0,15*1,45*2*1</t>
  </si>
  <si>
    <t>0,15*2,16*2*1</t>
  </si>
  <si>
    <t>0,15*1,70*2*1</t>
  </si>
  <si>
    <t>S19+S20</t>
  </si>
  <si>
    <t>0,30*1,96*2*6</t>
  </si>
  <si>
    <t>Součet</t>
  </si>
  <si>
    <t>61</t>
  </si>
  <si>
    <t>Úprava povrchů vnitřních</t>
  </si>
  <si>
    <t>612325302</t>
  </si>
  <si>
    <t>Vápenocementová omítka ostění nebo nadpraží štuková</t>
  </si>
  <si>
    <t>-926839791</t>
  </si>
  <si>
    <t>https://podminky.urs.cz/item/CS_URS_2022_01/612325302</t>
  </si>
  <si>
    <t>OSTENI NOVYCH OKEN VE ZDIVU</t>
  </si>
  <si>
    <t>PRUM.SIRKA 350 MM</t>
  </si>
  <si>
    <t>/viz vykres c.b4+b5+b6+b7/</t>
  </si>
  <si>
    <t>N3 - N8</t>
  </si>
  <si>
    <t>0,35*(1,10+1,68)*2*6</t>
  </si>
  <si>
    <t>0,35*(1,20+1,65)*2*2</t>
  </si>
  <si>
    <t>0,35*(1,10+1,80)*2*6</t>
  </si>
  <si>
    <t>0,35*(0,95+1,40)*2*6</t>
  </si>
  <si>
    <t>0,35*(1,50+2,05)*2*2</t>
  </si>
  <si>
    <t>0,35*(0,50+1,20)*2*2</t>
  </si>
  <si>
    <t>N10-N14</t>
  </si>
  <si>
    <t>0,35*(0,52+1,38)*2*1</t>
  </si>
  <si>
    <t>0,35*(0,52+0,64)*2*1</t>
  </si>
  <si>
    <t>0,35*(0,95+1,45)*2*1</t>
  </si>
  <si>
    <t>0,35*(1,20+2,16)*2*1</t>
  </si>
  <si>
    <t>0,35*(1,10+1,70)*2*1</t>
  </si>
  <si>
    <t>N20+N21</t>
  </si>
  <si>
    <t>0,35*(1,25+1,96)*2*6</t>
  </si>
  <si>
    <t>0,35*(1,25+1,80)*2*6</t>
  </si>
  <si>
    <t>612321191</t>
  </si>
  <si>
    <t>Omítka vápenocementová vnitřních ploch nanášená ručně Příplatek k cenám za každých dalších i započatých 5 mm tloušťky omítky přes 10 mm stěn</t>
  </si>
  <si>
    <t>-1620409789</t>
  </si>
  <si>
    <t>https://podminky.urs.cz/item/CS_URS_2022_01/612321191</t>
  </si>
  <si>
    <t>612131121</t>
  </si>
  <si>
    <t>Podkladní a spojovací vrstva vnitřních omítaných ploch penetrace disperzní nanášená ručně stěn</t>
  </si>
  <si>
    <t>1709614978</t>
  </si>
  <si>
    <t>https://podminky.urs.cz/item/CS_URS_2022_01/612131121</t>
  </si>
  <si>
    <t>5</t>
  </si>
  <si>
    <t>632450121</t>
  </si>
  <si>
    <t>Potěr cementový vyrovnávací ze suchých směsí v pásu o průměrné (střední) tl. od 10 do 20 mm</t>
  </si>
  <si>
    <t>991779111</t>
  </si>
  <si>
    <t>https://podminky.urs.cz/item/CS_URS_2022_01/632450121</t>
  </si>
  <si>
    <t>POD VNITRNI PARAPETY VE ZDIVU</t>
  </si>
  <si>
    <t>/viz vykres c.b7/</t>
  </si>
  <si>
    <t>N3-N8</t>
  </si>
  <si>
    <t>0,30*(1,15*6+1,25*2+1,15*6+1,00*6)</t>
  </si>
  <si>
    <t>0,30*(1,55*2+0,55*2)</t>
  </si>
  <si>
    <t>0,30*(0,57*1+0,57*1+1,00*1+1,25*1)</t>
  </si>
  <si>
    <t>0,30*1,15*1</t>
  </si>
  <si>
    <t>0,30*(1,30*6+1,30*6)</t>
  </si>
  <si>
    <t>6</t>
  </si>
  <si>
    <t>628195001</t>
  </si>
  <si>
    <t>Očištění zdiva nebo betonu zdí a valů před započetím oprav ručně</t>
  </si>
  <si>
    <t>-1820039782</t>
  </si>
  <si>
    <t>https://podminky.urs.cz/item/CS_URS_2022_01/628195001</t>
  </si>
  <si>
    <t>62</t>
  </si>
  <si>
    <t>Úprava povrchů vnějších</t>
  </si>
  <si>
    <t>7</t>
  </si>
  <si>
    <t>629135102</t>
  </si>
  <si>
    <t>Vyrovnávací vrstva z cementové malty pod klempířskými prvky šířky přes 150 do 300 mm</t>
  </si>
  <si>
    <t>m</t>
  </si>
  <si>
    <t>-835686749</t>
  </si>
  <si>
    <t>https://podminky.urs.cz/item/CS_URS_2022_01/629135102</t>
  </si>
  <si>
    <t>POD NOVE VNEJSI PARAPETY</t>
  </si>
  <si>
    <t>1,10*6+1,20*2+1,10*6</t>
  </si>
  <si>
    <t>0,95*6+1,50*2+0,50*2</t>
  </si>
  <si>
    <t>N10-N12</t>
  </si>
  <si>
    <t>0,52*1+0,52*1+0,95*1</t>
  </si>
  <si>
    <t>N14</t>
  </si>
  <si>
    <t>1,10*1</t>
  </si>
  <si>
    <t>1,25*6+1,25*6</t>
  </si>
  <si>
    <t>Mezisoučet</t>
  </si>
  <si>
    <t>POD NOVOU RIMSU S PARAPETY</t>
  </si>
  <si>
    <t>/viz vykres c.b4+b7 - odmereno/</t>
  </si>
  <si>
    <t>11,50*2</t>
  </si>
  <si>
    <t>8</t>
  </si>
  <si>
    <t>-300006149</t>
  </si>
  <si>
    <t>66,39*0,30</t>
  </si>
  <si>
    <t>9</t>
  </si>
  <si>
    <t>619995001</t>
  </si>
  <si>
    <t>Začištění omítek (s dodáním hmot) kolem oken, dveří, podlah, obkladů apod.</t>
  </si>
  <si>
    <t>1651751546</t>
  </si>
  <si>
    <t>https://podminky.urs.cz/item/CS_URS_2022_01/619995001</t>
  </si>
  <si>
    <t>VENKOVNI SPARA OKEN VE ZDIVU</t>
  </si>
  <si>
    <t>/viz vykres c.b1+b2+b4+b7/</t>
  </si>
  <si>
    <t>(1,10+1,68)*2*6</t>
  </si>
  <si>
    <t>(1,20+1,65)*2*2</t>
  </si>
  <si>
    <t>(1,10+1,80)*2*6</t>
  </si>
  <si>
    <t>(0,95+1,40)*2*6</t>
  </si>
  <si>
    <t>(1,50+2,05)*2*2</t>
  </si>
  <si>
    <t>(0,50+1,20)*2*2</t>
  </si>
  <si>
    <t>(0,52+1,38)*2*1</t>
  </si>
  <si>
    <t>(0,52+0,64)*2*1</t>
  </si>
  <si>
    <t>(0,95+1,45)*2*1</t>
  </si>
  <si>
    <t>(1,20+2,16)*2*1</t>
  </si>
  <si>
    <t>(1,10+1,70)*2*1</t>
  </si>
  <si>
    <t>(1,25+1,96)*2*6</t>
  </si>
  <si>
    <t>(1,25+1,80)*2*6</t>
  </si>
  <si>
    <t>Ostatní konstrukce a práce, bourání</t>
  </si>
  <si>
    <t>10</t>
  </si>
  <si>
    <t>952901111</t>
  </si>
  <si>
    <t>Vyčištění budov nebo objektů před předáním do užívání budov bytové nebo občanské výstavby, světlé výšky podlaží do 4 m</t>
  </si>
  <si>
    <t>755132024</t>
  </si>
  <si>
    <t>https://podminky.urs.cz/item/CS_URS_2022_01/952901111</t>
  </si>
  <si>
    <t>PO UKONCENI STAVEBNICH PRACI</t>
  </si>
  <si>
    <t>3 M2/1 KS  OKNA</t>
  </si>
  <si>
    <t>3,00*53,00</t>
  </si>
  <si>
    <t>11</t>
  </si>
  <si>
    <t>619991001</t>
  </si>
  <si>
    <t>Zakrytí vnitřních ploch před znečištěním včetně pozdějšího odkrytí podlah fólií přilepenou lepící páskou</t>
  </si>
  <si>
    <t>1555017770</t>
  </si>
  <si>
    <t>https://podminky.urs.cz/item/CS_URS_2022_01/619991001</t>
  </si>
  <si>
    <t>OCHRANA PODLAH DOTCENYCH STAVBOU</t>
  </si>
  <si>
    <t>180,00</t>
  </si>
  <si>
    <t>12</t>
  </si>
  <si>
    <t>619991011</t>
  </si>
  <si>
    <t>Zakrytí vnitřních ploch před znečištěním včetně pozdějšího odkrytí konstrukcí a prvků obalením fólií a přelepením páskou</t>
  </si>
  <si>
    <t>1664931475</t>
  </si>
  <si>
    <t>https://podminky.urs.cz/item/CS_URS_2022_01/619991011</t>
  </si>
  <si>
    <t>OCHRANA KONSTRUKCI DOTCENYCH STAVBOU</t>
  </si>
  <si>
    <t>60,00</t>
  </si>
  <si>
    <t>13</t>
  </si>
  <si>
    <t>629991011</t>
  </si>
  <si>
    <t>Zakrytí vnějších ploch před znečištěním včetně pozdějšího odkrytí výplní otvorů a svislých ploch fólií přilepenou lepící páskou</t>
  </si>
  <si>
    <t>-1042997512</t>
  </si>
  <si>
    <t>https://podminky.urs.cz/item/CS_URS_2022_01/629991011</t>
  </si>
  <si>
    <t>OKNA V DREVENYCH STENACH</t>
  </si>
  <si>
    <t>PRI NATERU</t>
  </si>
  <si>
    <t>N9</t>
  </si>
  <si>
    <t>1,10*1,90*4</t>
  </si>
  <si>
    <t>N15</t>
  </si>
  <si>
    <t>1,10*2,40*8</t>
  </si>
  <si>
    <t>94</t>
  </si>
  <si>
    <t>Lešení a stavební výtahy</t>
  </si>
  <si>
    <t>14</t>
  </si>
  <si>
    <t>949101112</t>
  </si>
  <si>
    <t>Lešení pomocné pracovní pro objekty pozemních staveb pro zatížení do 150 kg/m2, o výšce lešeňové podlahy přes 1,9 do 3,5 m</t>
  </si>
  <si>
    <t>1020709579</t>
  </si>
  <si>
    <t>https://podminky.urs.cz/item/CS_URS_2022_01/949101112</t>
  </si>
  <si>
    <t>PRO STAVEBNI PRACE</t>
  </si>
  <si>
    <t>2 M2/1 KS  OKNA</t>
  </si>
  <si>
    <t>2,00*53,00</t>
  </si>
  <si>
    <t>PRO NOVOU DREV.KONSTRUKCI</t>
  </si>
  <si>
    <t>5,00*3</t>
  </si>
  <si>
    <t>941111111</t>
  </si>
  <si>
    <t>Montáž lešení řadového trubkového lehkého pracovního s podlahami s provozním zatížením tř. 3 do 200 kg/m2 šířky tř. W06 od 0,6 do 0,9 m, výšky do 10 m</t>
  </si>
  <si>
    <t>-528188507</t>
  </si>
  <si>
    <t>https://podminky.urs.cz/item/CS_URS_2022_01/941111111</t>
  </si>
  <si>
    <t>PRO NOVE DREVENE STENY DO DVORA</t>
  </si>
  <si>
    <t>/viz vykres c.b3+b6 - odmereno/</t>
  </si>
  <si>
    <t>5,00*7,30</t>
  </si>
  <si>
    <t>16</t>
  </si>
  <si>
    <t>941111112</t>
  </si>
  <si>
    <t>Montáž lešení řadového trubkového lehkého pracovního s podlahami s provozním zatížením tř. 3 do 200 kg/m2 šířky tř. W06 od 0,6 do 0,9 m, výšky přes 10 do 25 m</t>
  </si>
  <si>
    <t>-507112574</t>
  </si>
  <si>
    <t>https://podminky.urs.cz/item/CS_URS_2022_01/941111112</t>
  </si>
  <si>
    <t>5,00*11,80</t>
  </si>
  <si>
    <t>17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</si>
  <si>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</si>
  <si>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</si>
  <si>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-1305936820</t>
  </si>
  <si>
    <t>https://podminky.urs.cz/item/CS_URS_2022_01/941111211</t>
  </si>
  <si>
    <t>NAJEM 30 DNI</t>
  </si>
  <si>
    <t>36,50*30</t>
  </si>
  <si>
    <t>18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</si>
  <si>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</si>
  <si>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</si>
  <si>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-266239879</t>
  </si>
  <si>
    <t>https://podminky.urs.cz/item/CS_URS_2022_01/941111212</t>
  </si>
  <si>
    <t>NAJEM 60 DNI</t>
  </si>
  <si>
    <t>59,00*60</t>
  </si>
  <si>
    <t>19</t>
  </si>
  <si>
    <t>941111811</t>
  </si>
  <si>
    <t>Demontáž lešení řadového trubkového lehkého pracovního s podlahami s provozním zatížením tř. 3 do 200 kg/m2 šířky tř. W06 od 0,6 do 0,9 m, výšky do 10 m</t>
  </si>
  <si>
    <t>1733284107</t>
  </si>
  <si>
    <t>https://podminky.urs.cz/item/CS_URS_2022_01/941111811</t>
  </si>
  <si>
    <t>20</t>
  </si>
  <si>
    <t>941111812</t>
  </si>
  <si>
    <t>Demontáž lešení řadového trubkového lehkého pracovního s podlahami s provozním zatížením tř. 3 do 200 kg/m2 šířky tř. W06 od 0,6 do 0,9 m, výšky přes 10 do 25 m</t>
  </si>
  <si>
    <t>-1876565726</t>
  </si>
  <si>
    <t>https://podminky.urs.cz/item/CS_URS_2022_01/941111812</t>
  </si>
  <si>
    <t>944511111</t>
  </si>
  <si>
    <t>Montáž ochranné sítě zavěšené na konstrukci lešení z textilie z umělých vláken</t>
  </si>
  <si>
    <t>1344542679</t>
  </si>
  <si>
    <t>https://podminky.urs.cz/item/CS_URS_2022_01/944511111</t>
  </si>
  <si>
    <t>36,50+59,00</t>
  </si>
  <si>
    <t>22</t>
  </si>
  <si>
    <t>944511211</t>
  </si>
  <si>
    <t>Montáž ochranné sítě Příplatek za první a každý další den použití sítě k ceně -1111</t>
  </si>
  <si>
    <t>854628267</t>
  </si>
  <si>
    <t>https://podminky.urs.cz/item/CS_URS_2022_01/944511211</t>
  </si>
  <si>
    <t>23</t>
  </si>
  <si>
    <t>944511811</t>
  </si>
  <si>
    <t>Demontáž ochranné sítě zavěšené na konstrukci lešení z textilie z umělých vláken</t>
  </si>
  <si>
    <t>-414483117</t>
  </si>
  <si>
    <t>https://podminky.urs.cz/item/CS_URS_2022_01/944511811</t>
  </si>
  <si>
    <t>96</t>
  </si>
  <si>
    <t>Bourání konstrukcí</t>
  </si>
  <si>
    <t>24</t>
  </si>
  <si>
    <t>968062354</t>
  </si>
  <si>
    <t>Vybourání dřevěných rámů oken s křídly, dveřních zárubní, vrat, stěn, ostění nebo obkladů rámů oken s křídly dvojitých, plochy do 1 m2</t>
  </si>
  <si>
    <t>565313026</t>
  </si>
  <si>
    <t>https://podminky.urs.cz/item/CS_URS_2022_01/968062354</t>
  </si>
  <si>
    <t>RAMY STAV.DVOJITYCH SPALETOVYCH OKEN</t>
  </si>
  <si>
    <t>/viz vypis stavajicich oken - vykres c.b1/</t>
  </si>
  <si>
    <t>S8</t>
  </si>
  <si>
    <t>0,50*1,20*2</t>
  </si>
  <si>
    <t>S10</t>
  </si>
  <si>
    <t>0,52*0,64*1</t>
  </si>
  <si>
    <t>S11</t>
  </si>
  <si>
    <t>0,52*1,38*1</t>
  </si>
  <si>
    <t>25</t>
  </si>
  <si>
    <t>968062355</t>
  </si>
  <si>
    <t>Vybourání dřevěných rámů oken s křídly, dveřních zárubní, vrat, stěn, ostění nebo obkladů rámů oken s křídly dvojitých, plochy do 2 m2</t>
  </si>
  <si>
    <t>1499612044</t>
  </si>
  <si>
    <t>https://podminky.urs.cz/item/CS_URS_2022_01/968062355</t>
  </si>
  <si>
    <t>S5</t>
  </si>
  <si>
    <t>1,10*1,80*6</t>
  </si>
  <si>
    <t>26</t>
  </si>
  <si>
    <t>968062356</t>
  </si>
  <si>
    <t>Vybourání dřevěných rámů oken s křídly, dveřních zárubní, vrat, stěn, ostění nebo obkladů rámů oken s křídly dvojitých, plochy do 4 m2</t>
  </si>
  <si>
    <t>10298807</t>
  </si>
  <si>
    <t>https://podminky.urs.cz/item/CS_URS_2022_01/968062356</t>
  </si>
  <si>
    <t>S7</t>
  </si>
  <si>
    <t>1,50*2,05*2</t>
  </si>
  <si>
    <t>S19</t>
  </si>
  <si>
    <t>1,25*1,80*6</t>
  </si>
  <si>
    <t>S20</t>
  </si>
  <si>
    <t>1,25*1,96*6</t>
  </si>
  <si>
    <t>27</t>
  </si>
  <si>
    <t>968062246</t>
  </si>
  <si>
    <t>Vybourání dřevěných rámů oken s křídly, dveřních zárubní, vrat, stěn, ostění nebo obkladů rámů oken s křídly jednoduchých, plochy do 4 m2</t>
  </si>
  <si>
    <t>-1115790467</t>
  </si>
  <si>
    <t>https://podminky.urs.cz/item/CS_URS_2022_01/968062246</t>
  </si>
  <si>
    <t>RAMY STAV.JEDNODUCHYCH OKEN</t>
  </si>
  <si>
    <t>S9</t>
  </si>
  <si>
    <t>1,10*2,00*4</t>
  </si>
  <si>
    <t>S15</t>
  </si>
  <si>
    <t>1,10*2,55*8</t>
  </si>
  <si>
    <t>28</t>
  </si>
  <si>
    <t>968062375</t>
  </si>
  <si>
    <t>Vybourání dřevěných rámů oken s křídly, dveřních zárubní, vrat, stěn, ostění nebo obkladů rámů oken s křídly zdvojených, plochy do 2 m2</t>
  </si>
  <si>
    <t>965656859</t>
  </si>
  <si>
    <t>https://podminky.urs.cz/item/CS_URS_2022_01/968062375</t>
  </si>
  <si>
    <t>RAMY STAV.ZDVOJENYCH OKEN</t>
  </si>
  <si>
    <t>S3</t>
  </si>
  <si>
    <t>1,10*1,68*6</t>
  </si>
  <si>
    <t>S4</t>
  </si>
  <si>
    <t>1,20*1,65*2</t>
  </si>
  <si>
    <t>S6</t>
  </si>
  <si>
    <t>0,95*1,40*6</t>
  </si>
  <si>
    <t>S12</t>
  </si>
  <si>
    <t>0,95*1,45*1</t>
  </si>
  <si>
    <t>S14</t>
  </si>
  <si>
    <t>1,10*1,70*1</t>
  </si>
  <si>
    <t>29</t>
  </si>
  <si>
    <t>968062376</t>
  </si>
  <si>
    <t>Vybourání dřevěných rámů oken s křídly, dveřních zárubní, vrat, stěn, ostění nebo obkladů rámů oken s křídly zdvojených, plochy do 4 m2</t>
  </si>
  <si>
    <t>997224450</t>
  </si>
  <si>
    <t>https://podminky.urs.cz/item/CS_URS_2022_01/968062376</t>
  </si>
  <si>
    <t>S13</t>
  </si>
  <si>
    <t>1,20*2,16*1</t>
  </si>
  <si>
    <t>30</t>
  </si>
  <si>
    <t>968062991</t>
  </si>
  <si>
    <t>Vybourání dřevěných rámů oken s křídly, dveřních zárubní, vrat, stěn, ostění nebo obkladů vnitřních deštění výkladů, ostění a obkladů stěn jakékoliv plochy</t>
  </si>
  <si>
    <t>715125057</t>
  </si>
  <si>
    <t>https://podminky.urs.cz/item/CS_URS_2022_01/968062991</t>
  </si>
  <si>
    <t>SPALETY DVOJITYCH OKEN</t>
  </si>
  <si>
    <t>0,30*(1,10+1,80)*2*6</t>
  </si>
  <si>
    <t>0,30*(1,50+2,05)*2*2</t>
  </si>
  <si>
    <t>0,30*(0,50+1,20)*2*2</t>
  </si>
  <si>
    <t>0,30*(0,52+0,64)*2*1</t>
  </si>
  <si>
    <t>0,30*(0,52+1,38)*2*1</t>
  </si>
  <si>
    <t>0,30*(1,25+1,80)*2*6</t>
  </si>
  <si>
    <t>0,30*(1,25+1,96)*2*6</t>
  </si>
  <si>
    <t>31</t>
  </si>
  <si>
    <t>997013213</t>
  </si>
  <si>
    <t>Vnitrostaveništní doprava suti a vybouraných hmot vodorovně do 50 m svisle ručně pro budovy a haly výšky přes 9 do 12 m</t>
  </si>
  <si>
    <t>t</t>
  </si>
  <si>
    <t>2104220987</t>
  </si>
  <si>
    <t>https://podminky.urs.cz/item/CS_URS_2022_01/997013213</t>
  </si>
  <si>
    <t>K MISTU NALOZENI</t>
  </si>
  <si>
    <t>4,855</t>
  </si>
  <si>
    <t>32</t>
  </si>
  <si>
    <t>997013511</t>
  </si>
  <si>
    <t>Odvoz suti a vybouraných hmot z meziskládky na skládku s naložením a se složením, na vzdálenost do 1 km</t>
  </si>
  <si>
    <t>-1118359992</t>
  </si>
  <si>
    <t>https://podminky.urs.cz/item/CS_URS_2022_01/997013511</t>
  </si>
  <si>
    <t>33</t>
  </si>
  <si>
    <t>997013509</t>
  </si>
  <si>
    <t>Odvoz suti a vybouraných hmot na skládku nebo meziskládku se složením, na vzdálenost Příplatek k ceně za každý další i započatý 1 km přes 1 km</t>
  </si>
  <si>
    <t>1041233379</t>
  </si>
  <si>
    <t>https://podminky.urs.cz/item/CS_URS_2022_01/997013509</t>
  </si>
  <si>
    <t>4,855*19</t>
  </si>
  <si>
    <t>34</t>
  </si>
  <si>
    <t>997013811</t>
  </si>
  <si>
    <t>Poplatek za uložení stavebního odpadu na skládce (skládkovné) dřevěného zatříděného do Katalogu odpadů pod kódem 17 02 01</t>
  </si>
  <si>
    <t>1021977785</t>
  </si>
  <si>
    <t>https://podminky.urs.cz/item/CS_URS_2022_01/997013811</t>
  </si>
  <si>
    <t>998</t>
  </si>
  <si>
    <t>Přesun hmot</t>
  </si>
  <si>
    <t>35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</si>
  <si>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</si>
  <si>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</si>
  <si>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635481643</t>
  </si>
  <si>
    <t>https://podminky.urs.cz/item/CS_URS_2022_01/998018002</t>
  </si>
  <si>
    <t>PSV</t>
  </si>
  <si>
    <t>Práce a dodávky PSV</t>
  </si>
  <si>
    <t>713</t>
  </si>
  <si>
    <t>Izolace tepelné</t>
  </si>
  <si>
    <t>36</t>
  </si>
  <si>
    <t>713131121</t>
  </si>
  <si>
    <t>Montáž tepelné izolace stěn rohožemi, pásy, deskami, dílci, bloky (izolační materiál ve specifikaci) přichycením úchytnými dráty a závlačkami</t>
  </si>
  <si>
    <t>-157608524</t>
  </si>
  <si>
    <t>https://podminky.urs.cz/item/CS_URS_2022_01/713131121</t>
  </si>
  <si>
    <t>IZOLACE DREVENYCH STEN 2.NP+3.NP</t>
  </si>
  <si>
    <t>/viz TZ a vykres c.b6+b8+b9/</t>
  </si>
  <si>
    <t>4,80*2,95</t>
  </si>
  <si>
    <t>4,80*3,50*2</t>
  </si>
  <si>
    <t>3,00</t>
  </si>
  <si>
    <t>Odpocet otvoru</t>
  </si>
  <si>
    <t>-1,10*1,90*4</t>
  </si>
  <si>
    <t>-1,10*2,40*4*2</t>
  </si>
  <si>
    <t>Pripocet osteni</t>
  </si>
  <si>
    <t>0,05*(1,10+1,90)*2*4</t>
  </si>
  <si>
    <t>0,05*(1,10+2,40)*2*4*2</t>
  </si>
  <si>
    <t>37</t>
  </si>
  <si>
    <t>M</t>
  </si>
  <si>
    <t>63141192</t>
  </si>
  <si>
    <t>deska tepelně izolační minerální do šikmých střech a stěn  λ=0,035-0,037 tl 140mm</t>
  </si>
  <si>
    <t>1674877</t>
  </si>
  <si>
    <t>25,28*1,05 'Přepočtené koeficientem množství</t>
  </si>
  <si>
    <t>38</t>
  </si>
  <si>
    <t>713191133</t>
  </si>
  <si>
    <t>Montáž tepelné izolace stavebních konstrukcí - doplňky a konstrukční součásti podlah, stropů vrchem nebo střech překrytím fólií položenou volně s přelepením spojů</t>
  </si>
  <si>
    <t>1981432248</t>
  </si>
  <si>
    <t>https://podminky.urs.cz/item/CS_URS_2022_01/713191133</t>
  </si>
  <si>
    <t>DIFUZNI FOLIE</t>
  </si>
  <si>
    <t>25,28</t>
  </si>
  <si>
    <t>39</t>
  </si>
  <si>
    <t>28329233</t>
  </si>
  <si>
    <t>fólie univerzální pro parotěsnou vrstvu s proměnlivou difúzní tloušťkou a UV stabilizací</t>
  </si>
  <si>
    <t>398575837</t>
  </si>
  <si>
    <t>25,28*1,3 'Přepočtené koeficientem množství</t>
  </si>
  <si>
    <t>40</t>
  </si>
  <si>
    <t>998713102</t>
  </si>
  <si>
    <t>Přesun hmot pro izolace tepelné stanovený z hmotnosti přesunovaného materiálu vodorovná dopravní vzdálenost do 50 m v objektech výšky přes 6 m do 12 m</t>
  </si>
  <si>
    <t>-186115826</t>
  </si>
  <si>
    <t>https://podminky.urs.cz/item/CS_URS_2022_01/998713102</t>
  </si>
  <si>
    <t>41</t>
  </si>
  <si>
    <t>998713181</t>
  </si>
  <si>
    <t>Přesun hmot pro izolace tepelné stanovený z hmotnosti přesunovaného materiálu Příplatek k cenám za přesun prováděný bez použití mechanizace pro jakoukoliv výšku objektu</t>
  </si>
  <si>
    <t>-1416574034</t>
  </si>
  <si>
    <t>https://podminky.urs.cz/item/CS_URS_2022_01/998713181</t>
  </si>
  <si>
    <t>762</t>
  </si>
  <si>
    <t>Konstrukce tesařské</t>
  </si>
  <si>
    <t>42</t>
  </si>
  <si>
    <t>762711820</t>
  </si>
  <si>
    <t>Demontáž prostorových vázaných konstrukcí z řeziva hraněného nebo polohraněného průřezové plochy přes 120 do 224 cm2</t>
  </si>
  <si>
    <t>-405716905</t>
  </si>
  <si>
    <t>https://podminky.urs.cz/item/CS_URS_2022_01/762711820</t>
  </si>
  <si>
    <t>NOSNA KONSTRUKCE DREV.STEN</t>
  </si>
  <si>
    <t>/viz TZ a vykres c.b8+b9/</t>
  </si>
  <si>
    <t>4,80*3+2,95*3</t>
  </si>
  <si>
    <t>4,80*3*2+3,50*3*2</t>
  </si>
  <si>
    <t>7,00</t>
  </si>
  <si>
    <t>43</t>
  </si>
  <si>
    <t>762085811</t>
  </si>
  <si>
    <t>Demontáž kotevních želez hmotnosti do 5 kg</t>
  </si>
  <si>
    <t>kus</t>
  </si>
  <si>
    <t>370132281</t>
  </si>
  <si>
    <t>https://podminky.urs.cz/item/CS_URS_2022_01/762085811</t>
  </si>
  <si>
    <t>KOTVENI NOSNE KONSTRUKCE</t>
  </si>
  <si>
    <t>/predpoklad/</t>
  </si>
  <si>
    <t>44</t>
  </si>
  <si>
    <t>1901909606</t>
  </si>
  <si>
    <t>0,951</t>
  </si>
  <si>
    <t>45</t>
  </si>
  <si>
    <t>-887839322</t>
  </si>
  <si>
    <t>ODVOZ NA SKLADKU A DO SBERNY</t>
  </si>
  <si>
    <t>46</t>
  </si>
  <si>
    <t>-675640241</t>
  </si>
  <si>
    <t>0,951*19</t>
  </si>
  <si>
    <t>47</t>
  </si>
  <si>
    <t>849337981</t>
  </si>
  <si>
    <t>0,801</t>
  </si>
  <si>
    <t>48</t>
  </si>
  <si>
    <t>762713220</t>
  </si>
  <si>
    <t>Montáž prostorových vázaných konstrukcí z řeziva hraněného nebo polohraněného s použitím ocelových spojek (spojky ve specifikaci) průřezové plochy přes 120 do 224 cm2</t>
  </si>
  <si>
    <t>-836283091</t>
  </si>
  <si>
    <t>https://podminky.urs.cz/item/CS_URS_2022_01/762713220</t>
  </si>
  <si>
    <t>NOVA NOSNA KONSTRUKCE DREV.STEN</t>
  </si>
  <si>
    <t>KVH 14/14 CM</t>
  </si>
  <si>
    <t>/viz vykres c.b8+b9/</t>
  </si>
  <si>
    <t>4,80*3+0,63*3</t>
  </si>
  <si>
    <t>(4,80*3+0,65*3)*2</t>
  </si>
  <si>
    <t>49</t>
  </si>
  <si>
    <t>61223266</t>
  </si>
  <si>
    <t>hranol konstrukční KVH lepený průřezu 140x140-240mm nepohledový</t>
  </si>
  <si>
    <t>m3</t>
  </si>
  <si>
    <t>-628282157</t>
  </si>
  <si>
    <t>48,99*0,14*0,14</t>
  </si>
  <si>
    <t>0,96*1,1 'Přepočtené koeficientem množství</t>
  </si>
  <si>
    <t>50</t>
  </si>
  <si>
    <t>762713210</t>
  </si>
  <si>
    <t>Montáž prostorových vázaných konstrukcí z řeziva hraněného nebo polohraněného s použitím ocelových spojek (spojky ve specifikaci) průřezové plochy do 120 cm2</t>
  </si>
  <si>
    <t>2126108401</t>
  </si>
  <si>
    <t>https://podminky.urs.cz/item/CS_URS_2022_01/762713210</t>
  </si>
  <si>
    <t>KVH 6/14 CM</t>
  </si>
  <si>
    <t>1,90*6</t>
  </si>
  <si>
    <t>2,40*6*2</t>
  </si>
  <si>
    <t>51</t>
  </si>
  <si>
    <t>61223262</t>
  </si>
  <si>
    <t>hranol konstrukční KVH lepený průřezu 60x60-280mm nepohledový</t>
  </si>
  <si>
    <t>1364691175</t>
  </si>
  <si>
    <t>40,20*0,06*0,14</t>
  </si>
  <si>
    <t>0,338*1,1 'Přepočtené koeficientem množství</t>
  </si>
  <si>
    <t>52</t>
  </si>
  <si>
    <t>762083121</t>
  </si>
  <si>
    <t>Impregnace řeziva máčením proti dřevokaznému hmyzu, houbám a plísním, třída ohrožení 1 a 2 (dřevo v interiéru)</t>
  </si>
  <si>
    <t>1957946688</t>
  </si>
  <si>
    <t>https://podminky.urs.cz/item/CS_URS_2022_01/762083121</t>
  </si>
  <si>
    <t>KVH HRANOLY</t>
  </si>
  <si>
    <t>0,96+0,338</t>
  </si>
  <si>
    <t>ROST Z LATI</t>
  </si>
  <si>
    <t>0,152</t>
  </si>
  <si>
    <t>53</t>
  </si>
  <si>
    <t>762795000</t>
  </si>
  <si>
    <t>Spojovací prostředky prostorových vázaných konstrukcí hřebíky, svory, fixační prkna</t>
  </si>
  <si>
    <t>2115469483</t>
  </si>
  <si>
    <t>https://podminky.urs.cz/item/CS_URS_2022_01/762795000</t>
  </si>
  <si>
    <t>54</t>
  </si>
  <si>
    <t>76208510R</t>
  </si>
  <si>
    <t>Práce společné pro tesařské konstrukce montáž a dodávka ocelových spojovacích prostředků kotevních želez příložek, patek, táhel</t>
  </si>
  <si>
    <t>-1906253160</t>
  </si>
  <si>
    <t>KOTVENI KVH HRANOLU</t>
  </si>
  <si>
    <t xml:space="preserve">UHELNIKY </t>
  </si>
  <si>
    <t>12+24</t>
  </si>
  <si>
    <t>PLECHY</t>
  </si>
  <si>
    <t>6*2+2</t>
  </si>
  <si>
    <t>6*2*2+2*2</t>
  </si>
  <si>
    <t>55</t>
  </si>
  <si>
    <t>953962113</t>
  </si>
  <si>
    <t>Kotvy chemické s vyvrtáním otvoru do zdiva z plných cihel tmel, hloubka 80 mm, velikost M 12</t>
  </si>
  <si>
    <t>1934113602</t>
  </si>
  <si>
    <t>https://podminky.urs.cz/item/CS_URS_2022_01/953962113</t>
  </si>
  <si>
    <t>KOTVENI HRANOLU DO ZDIVA</t>
  </si>
  <si>
    <t>3*2</t>
  </si>
  <si>
    <t>3*2*2</t>
  </si>
  <si>
    <t>56</t>
  </si>
  <si>
    <t>953965122</t>
  </si>
  <si>
    <t>Kotvy chemické s vyvrtáním otvoru kotevní šrouby pro chemické kotvy, velikost M 12, délka 220 mm</t>
  </si>
  <si>
    <t>-892442443</t>
  </si>
  <si>
    <t>https://podminky.urs.cz/item/CS_URS_2022_01/953965122</t>
  </si>
  <si>
    <t>57</t>
  </si>
  <si>
    <t>953962112</t>
  </si>
  <si>
    <t>Kotvy chemické s vyvrtáním otvoru do zdiva z plných cihel tmel, hloubka 80 mm, velikost M 10</t>
  </si>
  <si>
    <t>-1255604853</t>
  </si>
  <si>
    <t>https://podminky.urs.cz/item/CS_URS_2022_01/953962112</t>
  </si>
  <si>
    <t>4*2</t>
  </si>
  <si>
    <t>4*2*2</t>
  </si>
  <si>
    <t>58</t>
  </si>
  <si>
    <t>953965117</t>
  </si>
  <si>
    <t>Kotvy chemické s vyvrtáním otvoru kotevní šrouby pro chemické kotvy, velikost M 10, délka 190 mm</t>
  </si>
  <si>
    <t>684302909</t>
  </si>
  <si>
    <t>https://podminky.urs.cz/item/CS_URS_2022_01/953965117</t>
  </si>
  <si>
    <t>59</t>
  </si>
  <si>
    <t>R POL 1</t>
  </si>
  <si>
    <t>Vruty a ostatní spojovací prostředky 10.000,- Kč - ocení všichni zhotovitelé jenotně, bude upřesněno při realizaci</t>
  </si>
  <si>
    <t>kpl</t>
  </si>
  <si>
    <t>-420014103</t>
  </si>
  <si>
    <t>60</t>
  </si>
  <si>
    <t>998762102</t>
  </si>
  <si>
    <t>Přesun hmot pro konstrukce tesařské stanovený z hmotnosti přesunovaného materiálu vodorovná dopravní vzdálenost do 50 m v objektech výšky přes 6 do 12 m</t>
  </si>
  <si>
    <t>1408999720</t>
  </si>
  <si>
    <t>https://podminky.urs.cz/item/CS_URS_2022_01/998762102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</si>
  <si>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</si>
  <si>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</si>
  <si>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578311599</t>
  </si>
  <si>
    <t>https://podminky.urs.cz/item/CS_URS_2022_01/998762181</t>
  </si>
  <si>
    <t>763</t>
  </si>
  <si>
    <t>Konstrukce suché výstavby</t>
  </si>
  <si>
    <t>763121212</t>
  </si>
  <si>
    <t>Stěna předsazená ze sádrokartonových desek bez nosné konstrukce jednoduše opláštěná deskou standardní A tl. 12,5 mm, lepenou na bochánky</t>
  </si>
  <si>
    <t>570950261</t>
  </si>
  <si>
    <t>https://podminky.urs.cz/item/CS_URS_2022_01/763121212</t>
  </si>
  <si>
    <t>VYPLNOVE DREVENE STENY 2.NP+3.NP</t>
  </si>
  <si>
    <t>INTERIER</t>
  </si>
  <si>
    <t>63</t>
  </si>
  <si>
    <t>763121714</t>
  </si>
  <si>
    <t>Stěna předsazená ze sádrokartonových desek ostatní konstrukce a práce na předsazených stěnách ze sádrokartonových desek základní penetrační nátěr</t>
  </si>
  <si>
    <t>1772621566</t>
  </si>
  <si>
    <t>https://podminky.urs.cz/item/CS_URS_2022_01/763121714</t>
  </si>
  <si>
    <t>64</t>
  </si>
  <si>
    <t>763121715</t>
  </si>
  <si>
    <t>Stěna předsazená ze sádrokartonových desek ostatní konstrukce a práce na předsazených stěnách ze sádrokartonových desek úprava styku stěny a podhledu separační páskou s akrylátem</t>
  </si>
  <si>
    <t>-2010807211</t>
  </si>
  <si>
    <t>https://podminky.urs.cz/item/CS_URS_2022_01/763121715</t>
  </si>
  <si>
    <t>4,80*(1+2)</t>
  </si>
  <si>
    <t>65</t>
  </si>
  <si>
    <t>763121751</t>
  </si>
  <si>
    <t>Stěna předsazená ze sádrokartonových desek Příplatek k cenám za plochu do 6 m2 jednotlivě</t>
  </si>
  <si>
    <t>-183782920</t>
  </si>
  <si>
    <t>https://podminky.urs.cz/item/CS_URS_2022_01/763121751</t>
  </si>
  <si>
    <t>66</t>
  </si>
  <si>
    <t>763121761</t>
  </si>
  <si>
    <t>Stěna předsazená ze sádrokartonových desek Příplatek k cenám za rovinnost kvality speciální tmelení kvality Q3</t>
  </si>
  <si>
    <t>668522327</t>
  </si>
  <si>
    <t>https://podminky.urs.cz/item/CS_URS_2022_01/763121761</t>
  </si>
  <si>
    <t>67</t>
  </si>
  <si>
    <t>763111741</t>
  </si>
  <si>
    <t>Příčka ze sádrokartonových desek ostatní konstrukce a práce na příčkách ze sádrokartonových desek montáž parotěsné zábrany</t>
  </si>
  <si>
    <t>-174670062</t>
  </si>
  <si>
    <t>https://podminky.urs.cz/item/CS_URS_2022_01/763111741</t>
  </si>
  <si>
    <t>68</t>
  </si>
  <si>
    <t>28329276</t>
  </si>
  <si>
    <t>fólie PE vyztužená pro parotěsnou vrstvu (reakce na oheň - třída E) 140g/m2</t>
  </si>
  <si>
    <t>1921197335</t>
  </si>
  <si>
    <t>25,28*1,1 'Přepočtené koeficientem množství</t>
  </si>
  <si>
    <t>69</t>
  </si>
  <si>
    <t>998763101</t>
  </si>
  <si>
    <t>Přesun hmot pro dřevostavby stanovený z hmotnosti přesunovaného materiálu vodorovná dopravní vzdálenost do 50 m v objektech výšky přes 6 do 12 m</t>
  </si>
  <si>
    <t>548801729</t>
  </si>
  <si>
    <t>https://podminky.urs.cz/item/CS_URS_2022_01/998763101</t>
  </si>
  <si>
    <t>70</t>
  </si>
  <si>
    <t>998763181</t>
  </si>
  <si>
    <t>Přesun hmot pro dřevostavby stanovený z hmotnosti přesunovaného materiálu Příplatek k ceně za přesun prováděný bez použití mechanizace pro jakoukoliv výšku objektu</t>
  </si>
  <si>
    <t>-871071470</t>
  </si>
  <si>
    <t>https://podminky.urs.cz/item/CS_URS_2022_01/998763181</t>
  </si>
  <si>
    <t>764</t>
  </si>
  <si>
    <t>Konstrukce klempířské</t>
  </si>
  <si>
    <t>71</t>
  </si>
  <si>
    <t>764002851</t>
  </si>
  <si>
    <t>Demontáž klempířských konstrukcí oplechování parapetů do suti</t>
  </si>
  <si>
    <t>500822551</t>
  </si>
  <si>
    <t>https://podminky.urs.cz/item/CS_URS_2022_01/764002851</t>
  </si>
  <si>
    <t>STAVAJICI PZ PARAPETY PRO VYMENU</t>
  </si>
  <si>
    <t>1,15*6+1,25*2+1,15*6+1,00*6</t>
  </si>
  <si>
    <t>1,00*1+1,25*1+1,15*1</t>
  </si>
  <si>
    <t>72</t>
  </si>
  <si>
    <t>764002861</t>
  </si>
  <si>
    <t>Demontáž klempířských konstrukcí oplechování říms do suti</t>
  </si>
  <si>
    <t>860858750</t>
  </si>
  <si>
    <t>https://podminky.urs.cz/item/CS_URS_2022_01/764002861</t>
  </si>
  <si>
    <t>STAVAJICI PARAPETY JAKO SOUCAST MEDENE RIMSY</t>
  </si>
  <si>
    <t>/viz vypis stavajicich oken - vykres c.b1 - odmereno/</t>
  </si>
  <si>
    <t>73</t>
  </si>
  <si>
    <t>1522492960</t>
  </si>
  <si>
    <t>0,278</t>
  </si>
  <si>
    <t>74</t>
  </si>
  <si>
    <t>-57594852</t>
  </si>
  <si>
    <t>ODVOZ DO SBERNY BEZ SKLADKOVNEHO</t>
  </si>
  <si>
    <t>75</t>
  </si>
  <si>
    <t>-286370891</t>
  </si>
  <si>
    <t>0,278*19</t>
  </si>
  <si>
    <t>76</t>
  </si>
  <si>
    <t>764216404</t>
  </si>
  <si>
    <t>Oplechování parapetů z pozinkovaného plechu rovných mechanicky kotvené, bez rohů rš 330 mm</t>
  </si>
  <si>
    <t>-913195943</t>
  </si>
  <si>
    <t>https://podminky.urs.cz/item/CS_URS_2022_01/764216404</t>
  </si>
  <si>
    <t>NOVE VNEJSI PARAPETY</t>
  </si>
  <si>
    <t>1,55*2+0,55*2</t>
  </si>
  <si>
    <t>0,57*1+0,57*1+1,00*1</t>
  </si>
  <si>
    <t>1,15*1</t>
  </si>
  <si>
    <t>1,30*6+1,30*6</t>
  </si>
  <si>
    <t>77</t>
  </si>
  <si>
    <t>764216465</t>
  </si>
  <si>
    <t>Oplechování parapetů z pozinkovaného plechu rovných celoplošně lepené, bez rohů Příplatek k cenám za zvýšenou pracnost při provedení rohu nebo koutu do rš 400 mm</t>
  </si>
  <si>
    <t>1379325747</t>
  </si>
  <si>
    <t>https://podminky.urs.cz/item/CS_URS_2022_01/764216465</t>
  </si>
  <si>
    <t>(6+2+6+6)*2</t>
  </si>
  <si>
    <t>(2+2)*2</t>
  </si>
  <si>
    <t>(1+1+1)*2</t>
  </si>
  <si>
    <t>1*2</t>
  </si>
  <si>
    <t>(6+6)*2</t>
  </si>
  <si>
    <t>78</t>
  </si>
  <si>
    <t>764238424</t>
  </si>
  <si>
    <t>Oplechování říms a ozdobných prvků z měděného plechu rovných, bez rohů celoplošně lepené rš 330 mm</t>
  </si>
  <si>
    <t>1574086299</t>
  </si>
  <si>
    <t>https://podminky.urs.cz/item/CS_URS_2022_01/764238424</t>
  </si>
  <si>
    <t>NOVA RIMSA VC.PARAPETU</t>
  </si>
  <si>
    <t>/viz vypis stavajicich oken - vykres c.b4 - odmereno/</t>
  </si>
  <si>
    <t>79</t>
  </si>
  <si>
    <t>764238445</t>
  </si>
  <si>
    <t>Oplechování říms a ozdobných prvků z měděného plechu rovných, bez rohů Příplatek k cenám za zvýšenou pracnost při provedení rohu nebo koutu rovné římsy do rš 400 mm</t>
  </si>
  <si>
    <t>-933541155</t>
  </si>
  <si>
    <t>https://podminky.urs.cz/item/CS_URS_2022_01/764238445</t>
  </si>
  <si>
    <t>2*2</t>
  </si>
  <si>
    <t>80</t>
  </si>
  <si>
    <t>998764102</t>
  </si>
  <si>
    <t>Přesun hmot pro konstrukce klempířské stanovený z hmotnosti přesunovaného materiálu vodorovná dopravní vzdálenost do 50 m v objektech výšky přes 6 do 12 m</t>
  </si>
  <si>
    <t>-1850840738</t>
  </si>
  <si>
    <t>https://podminky.urs.cz/item/CS_URS_2022_01/998764102</t>
  </si>
  <si>
    <t>81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</si>
  <si>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</si>
  <si>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</si>
  <si>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-740695911</t>
  </si>
  <si>
    <t>https://podminky.urs.cz/item/CS_URS_2022_01/998764181</t>
  </si>
  <si>
    <t>766</t>
  </si>
  <si>
    <t>Konstrukce truhlářské</t>
  </si>
  <si>
    <t>82</t>
  </si>
  <si>
    <t>766691911</t>
  </si>
  <si>
    <t>Ostatní práce vyvěšení nebo zavěšení křídel s případným uložením a opětovným zavěšením po provedení stavebních změn dřevěných okenních, plochy do 1,5 m2</t>
  </si>
  <si>
    <t>-276751320</t>
  </si>
  <si>
    <t>https://podminky.urs.cz/item/CS_URS_2022_01/766691911</t>
  </si>
  <si>
    <t>STAVAJICI OKNA DVOJITA =  KUS x 2</t>
  </si>
  <si>
    <t>6*2</t>
  </si>
  <si>
    <t>STAVAJICI OKNA JEDNODUCHA A ZDVOJENA</t>
  </si>
  <si>
    <t>83</t>
  </si>
  <si>
    <t>766691912</t>
  </si>
  <si>
    <t>Ostatní práce vyvěšení nebo zavěšení křídel s případným uložením a opětovným zavěšením po provedení stavebních změn dřevěných okenních, plochy přes 1,5 m2</t>
  </si>
  <si>
    <t>-571741742</t>
  </si>
  <si>
    <t>https://podminky.urs.cz/item/CS_URS_2022_01/766691912</t>
  </si>
  <si>
    <t>84</t>
  </si>
  <si>
    <t>766441812</t>
  </si>
  <si>
    <t>Demontáž parapetních desek dřevěných nebo plastových šířky přes 300 mm, délky do 1000 mm</t>
  </si>
  <si>
    <t>1200694938</t>
  </si>
  <si>
    <t>https://podminky.urs.cz/item/CS_URS_2022_01/766441812</t>
  </si>
  <si>
    <t>VNITRNI PARAPETY</t>
  </si>
  <si>
    <t>85</t>
  </si>
  <si>
    <t>766441822</t>
  </si>
  <si>
    <t>Demontáž parapetních desek dřevěných nebo plastových šířky přes 300 mm, délky přes 1000 do 2000 mm</t>
  </si>
  <si>
    <t>1360737427</t>
  </si>
  <si>
    <t>https://podminky.urs.cz/item/CS_URS_2022_01/766441822</t>
  </si>
  <si>
    <t>86</t>
  </si>
  <si>
    <t>766411811</t>
  </si>
  <si>
    <t>Demontáž obložení stěn panely, plochy do 1,5 m2</t>
  </si>
  <si>
    <t>235287643</t>
  </si>
  <si>
    <t>https://podminky.urs.cz/item/CS_URS_2022_01/766411811</t>
  </si>
  <si>
    <t>VYPLNOVE STENY DO DVORA 2.NP+3.NP</t>
  </si>
  <si>
    <t>/viz TZ a vykres c.b3+b9/</t>
  </si>
  <si>
    <t>-1,10*2,00*4</t>
  </si>
  <si>
    <t>-1,10*2,55*8</t>
  </si>
  <si>
    <t>87</t>
  </si>
  <si>
    <t>766411822</t>
  </si>
  <si>
    <t>Demontáž obložení stěn podkladových roštů</t>
  </si>
  <si>
    <t>1014099816</t>
  </si>
  <si>
    <t>https://podminky.urs.cz/item/CS_URS_2022_01/766411822</t>
  </si>
  <si>
    <t>88</t>
  </si>
  <si>
    <t>-300567967</t>
  </si>
  <si>
    <t>2,040</t>
  </si>
  <si>
    <t>89</t>
  </si>
  <si>
    <t>-1958770572</t>
  </si>
  <si>
    <t>90</t>
  </si>
  <si>
    <t>1625263376</t>
  </si>
  <si>
    <t>2,040*19</t>
  </si>
  <si>
    <t>91</t>
  </si>
  <si>
    <t>997013804</t>
  </si>
  <si>
    <t>Poplatek za uložení stavebního odpadu na skládce (skládkovné) ze skla zatříděného do Katalogu odpadů pod kódem 17 02 02</t>
  </si>
  <si>
    <t>815311564</t>
  </si>
  <si>
    <t>https://podminky.urs.cz/item/CS_URS_2022_01/997013804</t>
  </si>
  <si>
    <t>(0,263+1,054)/2</t>
  </si>
  <si>
    <t>92</t>
  </si>
  <si>
    <t>-1645048047</t>
  </si>
  <si>
    <t>0,028+0,155</t>
  </si>
  <si>
    <t>0,407+0,132</t>
  </si>
  <si>
    <t>93</t>
  </si>
  <si>
    <t>766622132</t>
  </si>
  <si>
    <t>Montáž oken plastových včetně montáže rámu plochy přes 1 m2 otevíravých do zdiva, výšky přes 1,5 do 2,5 m</t>
  </si>
  <si>
    <t>755094854</t>
  </si>
  <si>
    <t>https://podminky.urs.cz/item/CS_URS_2022_01/766622132</t>
  </si>
  <si>
    <t>NOVA PLASTOVA OKNA</t>
  </si>
  <si>
    <t>KOMPL.DODAVKA DLE POZADAVKU PD</t>
  </si>
  <si>
    <t>POZOR - DODAVKA V M2</t>
  </si>
  <si>
    <t>N3</t>
  </si>
  <si>
    <t>N4</t>
  </si>
  <si>
    <t>6114005R</t>
  </si>
  <si>
    <t>N3+N4 - okno plastové otevíravé/sklopné bílé, zasklené izolačním dvojsklem přes plochu 1m2 v 1,5-2,5m</t>
  </si>
  <si>
    <t>-1446452220</t>
  </si>
  <si>
    <t>95</t>
  </si>
  <si>
    <t>766621612</t>
  </si>
  <si>
    <t>Montáž oken dřevěných plochy do 1 m2 včetně montáže rámu špaletových do zdiva</t>
  </si>
  <si>
    <t>878579613</t>
  </si>
  <si>
    <t>https://podminky.urs.cz/item/CS_URS_2022_01/766621612</t>
  </si>
  <si>
    <t>NOVA DREVENA OKNA SPALETOVA</t>
  </si>
  <si>
    <t>N8</t>
  </si>
  <si>
    <t>N10</t>
  </si>
  <si>
    <t>N11</t>
  </si>
  <si>
    <t>611100Š1</t>
  </si>
  <si>
    <t>N8+N10+N11 - okno dřevěné otevíravé/sklopné dvojité špaletové bílé vč.vnitř.deštění, vnější křídlo zasklené izol.dvojsklem, vnitřní křídlo zasklené jednoduchým sklem (kompletní dodávka vč.detailů a kování dle požadavku PD výkres č.b7)</t>
  </si>
  <si>
    <t>205239340</t>
  </si>
  <si>
    <t>97</t>
  </si>
  <si>
    <t>766621112</t>
  </si>
  <si>
    <t>Montáž oken dřevěných včetně montáže rámu plochy přes 1 m2 špaletových do zdiva, výšky přes 1,5 do 2,5 m</t>
  </si>
  <si>
    <t>2094635758</t>
  </si>
  <si>
    <t>https://podminky.urs.cz/item/CS_URS_2022_01/766621112</t>
  </si>
  <si>
    <t>N7</t>
  </si>
  <si>
    <t>98</t>
  </si>
  <si>
    <t>611100Š2</t>
  </si>
  <si>
    <t>N7 - okno dřevěné otevíravé/sklopné dvojité špaletové bílé vč.vnitř.deštění, vnější křídlo zasklené izol.dvojsklem, vnitřní křídlo zasklené jednoduchým sklem (kompletní dodávka vč.detailů a kování dle požadavku PD výkres č.b7)</t>
  </si>
  <si>
    <t>1913522723</t>
  </si>
  <si>
    <t>99</t>
  </si>
  <si>
    <t>766621202</t>
  </si>
  <si>
    <t>Montáž oken dřevěných včetně montáže rámu plochy přes 1 m2 otevíravých do dřevěné konstrukce, výšky přes 1,5 do 2,5 m</t>
  </si>
  <si>
    <t>2076975220</t>
  </si>
  <si>
    <t>https://podminky.urs.cz/item/CS_URS_2022_01/766621202</t>
  </si>
  <si>
    <t>NOVA DREVENA OKNA V DREV.STENACH</t>
  </si>
  <si>
    <t>100</t>
  </si>
  <si>
    <t>611100R1</t>
  </si>
  <si>
    <t>N9+N15- okno dřevěné jednoduché otevíravé/sklopné bílé, izolační dvojsklo přes plochu 1m2 v 1,5-2,5m s dřevěnými okapnicemi dle stávajících oken (kompletní dodávka vč.detailů a kování dle požadavku PD výkres č.b7)</t>
  </si>
  <si>
    <t>172371489</t>
  </si>
  <si>
    <t>101</t>
  </si>
  <si>
    <t>766621211</t>
  </si>
  <si>
    <t>Montáž oken dřevěných včetně montáže rámu plochy přes 1 m2 otevíravých do zdiva, výšky do 1,5 m</t>
  </si>
  <si>
    <t>-1528950767</t>
  </si>
  <si>
    <t>https://podminky.urs.cz/item/CS_URS_2022_01/766621211</t>
  </si>
  <si>
    <t>NOVA DREVENA OKNA VE ZDIVU</t>
  </si>
  <si>
    <t>N6</t>
  </si>
  <si>
    <t>N12</t>
  </si>
  <si>
    <t>102</t>
  </si>
  <si>
    <t>611100R2</t>
  </si>
  <si>
    <t>N6+N12 - okno dřevěné jednoduché otevíravé/sklopné bílé, izolační dvojsklo přes plochu 1m2 do v 1,5m (kompletní dodávka vč.detailů a kování dle požadavku PD výkres č.b7)</t>
  </si>
  <si>
    <t>2088069576</t>
  </si>
  <si>
    <t>103</t>
  </si>
  <si>
    <t>766621212</t>
  </si>
  <si>
    <t>Montáž oken dřevěných včetně montáže rámu plochy přes 1 m2 otevíravých do zdiva, výšky přes 1,5 do 2,5 m</t>
  </si>
  <si>
    <t>1576854733</t>
  </si>
  <si>
    <t>https://podminky.urs.cz/item/CS_URS_2022_01/766621212</t>
  </si>
  <si>
    <t>N5</t>
  </si>
  <si>
    <t>N13</t>
  </si>
  <si>
    <t>N20</t>
  </si>
  <si>
    <t>N21</t>
  </si>
  <si>
    <t>104</t>
  </si>
  <si>
    <t>611100R3</t>
  </si>
  <si>
    <t>N5+N13+N14+N20+N21 - okno dřevěné jednoduché otevíravé/sklopné bílé, izolační dvojsklo přes plochu 1m2 v 1,5-2,5m (kompletní dodávka vč.detailů a kování dle požadavku PD výkres č.b7)</t>
  </si>
  <si>
    <t>1569166251</t>
  </si>
  <si>
    <t>105</t>
  </si>
  <si>
    <t>R POL 2</t>
  </si>
  <si>
    <t>Kotveni oken (6 ks) dřevěných stěn do cihelného zdiva 10.000,- Kč ocení všichni zhotovitelé jenotně, bude upřesněno při realizaci</t>
  </si>
  <si>
    <t>2061004575</t>
  </si>
  <si>
    <t>106</t>
  </si>
  <si>
    <t>766694121</t>
  </si>
  <si>
    <t>Montáž ostatních truhlářských konstrukcí parapetních desek dřevěných nebo plastových šířky přes 300 mm, délky do 1000 mm</t>
  </si>
  <si>
    <t>1055810536</t>
  </si>
  <si>
    <t>https://podminky.urs.cz/item/CS_URS_2022_01/766694121</t>
  </si>
  <si>
    <t>NOVE VNITRNI PARAPETY</t>
  </si>
  <si>
    <t>SIRKU UPRESNIT DLE KONKRETNI SIRKY ZDIVA</t>
  </si>
  <si>
    <t>107</t>
  </si>
  <si>
    <t>766694122</t>
  </si>
  <si>
    <t>Montáž ostatních truhlářských konstrukcí parapetních desek dřevěných nebo plastových šířky přes 300 mm, délky přes 1000 do 1600 mm</t>
  </si>
  <si>
    <t>2067901219</t>
  </si>
  <si>
    <t>https://podminky.urs.cz/item/CS_URS_2022_01/766694122</t>
  </si>
  <si>
    <t>108</t>
  </si>
  <si>
    <t>60794105</t>
  </si>
  <si>
    <t>parapet dřevotřískový vnitřní povrch laminátový š 400mm</t>
  </si>
  <si>
    <t>-76164522</t>
  </si>
  <si>
    <t>1,15*6+1,00*6+1,55*2+0,55*2</t>
  </si>
  <si>
    <t>0,57*1+0,57*1+1,00*1+1,25*1</t>
  </si>
  <si>
    <t>1,15*1+1,30*6+1,30*6</t>
  </si>
  <si>
    <t>37,24*1,05 'Přepočtené koeficientem množství</t>
  </si>
  <si>
    <t>109</t>
  </si>
  <si>
    <t>60794121</t>
  </si>
  <si>
    <t>koncovka PVC k parapetním dřevotřískovým deskám 600mm</t>
  </si>
  <si>
    <t>-452229615</t>
  </si>
  <si>
    <t>(6+6+2+2)*2</t>
  </si>
  <si>
    <t>(1+1+1+1)*2</t>
  </si>
  <si>
    <t>(1+6+6)*2</t>
  </si>
  <si>
    <t>110</t>
  </si>
  <si>
    <t>61144404</t>
  </si>
  <si>
    <t>parapet plastový vnitřní komůrkový tl 20mm š 400mm</t>
  </si>
  <si>
    <t>1466786904</t>
  </si>
  <si>
    <t>1,15*6</t>
  </si>
  <si>
    <t>6,9*1,05 'Přepočtené koeficientem množství</t>
  </si>
  <si>
    <t>111</t>
  </si>
  <si>
    <t>61144019</t>
  </si>
  <si>
    <t>koncovka k parapetu plastovému vnitřnímu 1 pár</t>
  </si>
  <si>
    <t>sada</t>
  </si>
  <si>
    <t>418575704</t>
  </si>
  <si>
    <t>112</t>
  </si>
  <si>
    <t>766629213</t>
  </si>
  <si>
    <t>Montáž oken dřevěných Příplatek k cenám za izolaci mezi ostěním a rámem okna při rovném ostění, připojovací spára tl. do 15 mm, fólie</t>
  </si>
  <si>
    <t>-724732300</t>
  </si>
  <si>
    <t>https://podminky.urs.cz/item/CS_URS_2022_01/766629213</t>
  </si>
  <si>
    <t>TESNENI OKEN</t>
  </si>
  <si>
    <t>N3-N21</t>
  </si>
  <si>
    <t>(1,10+1,90)*2*4</t>
  </si>
  <si>
    <t>(1,10+2,40)*2*8</t>
  </si>
  <si>
    <t>113</t>
  </si>
  <si>
    <t>766412233</t>
  </si>
  <si>
    <t>Montáž obložení stěn plochy přes 1 m2 palubkami na pero a drážku z tvrdého dřeva, šířky přes 80 do 100 mm</t>
  </si>
  <si>
    <t>2068144285</t>
  </si>
  <si>
    <t>https://podminky.urs.cz/item/CS_URS_2022_01/766412233</t>
  </si>
  <si>
    <t>EXTERIER</t>
  </si>
  <si>
    <t>114</t>
  </si>
  <si>
    <t>6119117R</t>
  </si>
  <si>
    <t>palubky obkladové profil klasický 15x96mm A/B</t>
  </si>
  <si>
    <t>-752780392</t>
  </si>
  <si>
    <t>115</t>
  </si>
  <si>
    <t>766417211</t>
  </si>
  <si>
    <t>Montáž obložení stěn rošt podkladový</t>
  </si>
  <si>
    <t>-179141427</t>
  </si>
  <si>
    <t>https://podminky.urs.cz/item/CS_URS_2022_01/766417211</t>
  </si>
  <si>
    <t>116</t>
  </si>
  <si>
    <t>60514105</t>
  </si>
  <si>
    <t>řezivo jehličnaté lať pevnostní třída S10-13 průřez 30x50mm</t>
  </si>
  <si>
    <t>1055750174</t>
  </si>
  <si>
    <t>25,28*4*0,03*0,05</t>
  </si>
  <si>
    <t>0,152*1,2 'Přepočtené koeficientem množství</t>
  </si>
  <si>
    <t>117</t>
  </si>
  <si>
    <t>998766102</t>
  </si>
  <si>
    <t>Přesun hmot pro konstrukce truhlářské stanovený z hmotnosti přesunovaného materiálu vodorovná dopravní vzdálenost do 50 m v objektech výšky přes 6 do 12 m</t>
  </si>
  <si>
    <t>242163173</t>
  </si>
  <si>
    <t>https://podminky.urs.cz/item/CS_URS_2022_01/998766102</t>
  </si>
  <si>
    <t>118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</si>
  <si>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</si>
  <si>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</si>
  <si>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-965749845</t>
  </si>
  <si>
    <t>https://podminky.urs.cz/item/CS_URS_2022_01/998766181</t>
  </si>
  <si>
    <t>783</t>
  </si>
  <si>
    <t>Dokončovací práce - nátěry</t>
  </si>
  <si>
    <t>119</t>
  </si>
  <si>
    <t>783314203</t>
  </si>
  <si>
    <t>Základní antikorozní nátěr zámečnických konstrukcí jednonásobný syntetický samozákladující</t>
  </si>
  <si>
    <t>-391709591</t>
  </si>
  <si>
    <t>https://podminky.urs.cz/item/CS_URS_2022_01/783314203</t>
  </si>
  <si>
    <t>OCELOVE PRVKY DREV.STEN</t>
  </si>
  <si>
    <t>78*0,40</t>
  </si>
  <si>
    <t>120</t>
  </si>
  <si>
    <t>783101403</t>
  </si>
  <si>
    <t>Příprava podkladu truhlářských konstrukcí před provedením nátěru oprášení</t>
  </si>
  <si>
    <t>834535759</t>
  </si>
  <si>
    <t>https://podminky.urs.cz/item/CS_URS_2022_01/783101403</t>
  </si>
  <si>
    <t>PALUBKOVE OBLOZENI DREV.STEN</t>
  </si>
  <si>
    <t>121</t>
  </si>
  <si>
    <t>783113111</t>
  </si>
  <si>
    <t>Napouštěcí nátěr truhlářských konstrukcí jednonásobný fungicidní syntetický</t>
  </si>
  <si>
    <t>156637329</t>
  </si>
  <si>
    <t>https://podminky.urs.cz/item/CS_URS_2022_01/783113111</t>
  </si>
  <si>
    <t>122</t>
  </si>
  <si>
    <t>783114101</t>
  </si>
  <si>
    <t>Základní nátěr truhlářských konstrukcí jednonásobný syntetický</t>
  </si>
  <si>
    <t>101230710</t>
  </si>
  <si>
    <t>https://podminky.urs.cz/item/CS_URS_2022_01/783114101</t>
  </si>
  <si>
    <t>123</t>
  </si>
  <si>
    <t>783117101</t>
  </si>
  <si>
    <t>Krycí nátěr truhlářských konstrukcí jednonásobný syntetický</t>
  </si>
  <si>
    <t>-880236601</t>
  </si>
  <si>
    <t>https://podminky.urs.cz/item/CS_URS_2022_01/783117101</t>
  </si>
  <si>
    <t>784</t>
  </si>
  <si>
    <t>Dokončovací práce - malby a tapety</t>
  </si>
  <si>
    <t>124</t>
  </si>
  <si>
    <t>784211111</t>
  </si>
  <si>
    <t>Malby z malířských směsí oděruvzdorných za mokra dvojnásobné, bílé za mokra oděruvzdorné velmi dobře v místnostech výšky do 3,80 m</t>
  </si>
  <si>
    <t>-727435697</t>
  </si>
  <si>
    <t>https://podminky.urs.cz/item/CS_URS_2022_01/784211111</t>
  </si>
  <si>
    <t>SADROKARTON DREVENYCH STEN</t>
  </si>
  <si>
    <t>OSTENI OKEN VE ZDIVU</t>
  </si>
  <si>
    <t>PRUM.SIRKA 400 MM</t>
  </si>
  <si>
    <t>0,40*(1,10+1,68)*2*6</t>
  </si>
  <si>
    <t>0,40*(1,20+1,65)*2*2</t>
  </si>
  <si>
    <t>0,40*(1,10+1,80)*2*6</t>
  </si>
  <si>
    <t>0,40*(0,95+1,40)*2*6</t>
  </si>
  <si>
    <t>0,40*(1,50+2,05)*2*2</t>
  </si>
  <si>
    <t>0,40*(0,50+1,20)*2*2</t>
  </si>
  <si>
    <t>0,40*(0,52+1,38)*2*1</t>
  </si>
  <si>
    <t>0,40*(0,52+0,64)*2*1</t>
  </si>
  <si>
    <t>0,40*(0,95+1,45)*2*1</t>
  </si>
  <si>
    <t>0,40*(1,20+2,16)*2*1</t>
  </si>
  <si>
    <t>0,40*(1,10+1,70)*2*1</t>
  </si>
  <si>
    <t>0,40*(1,25+1,96)*2*6</t>
  </si>
  <si>
    <t>0,40*(1,25+1,80)*2*6</t>
  </si>
  <si>
    <t>125</t>
  </si>
  <si>
    <t>784181101</t>
  </si>
  <si>
    <t>Penetrace podkladu jednonásobná základní akrylátová bezbarvá v místnostech výšky do 3,80 m</t>
  </si>
  <si>
    <t>-1217724700</t>
  </si>
  <si>
    <t>https://podminky.urs.cz/item/CS_URS_2022_01/784181101</t>
  </si>
  <si>
    <t>126</t>
  </si>
  <si>
    <t>784181001</t>
  </si>
  <si>
    <t>Pačokování jednonásobné v místnostech výšky do 3,80 m</t>
  </si>
  <si>
    <t>292306236</t>
  </si>
  <si>
    <t>https://podminky.urs.cz/item/CS_URS_2022_01/784181001</t>
  </si>
  <si>
    <t>127</t>
  </si>
  <si>
    <t>784171101</t>
  </si>
  <si>
    <t>Zakrytí nemalovaných ploch (materiál ve specifikaci) včetně pozdějšího odkrytí podlah</t>
  </si>
  <si>
    <t>-1621371009</t>
  </si>
  <si>
    <t>https://podminky.urs.cz/item/CS_URS_2022_01/784171101</t>
  </si>
  <si>
    <t>128</t>
  </si>
  <si>
    <t>58124844</t>
  </si>
  <si>
    <t>fólie pro malířské potřeby zakrývací tl 25µ 4x5m</t>
  </si>
  <si>
    <t>427863711</t>
  </si>
  <si>
    <t>159*1,05 'Přepočtené koeficientem množství</t>
  </si>
  <si>
    <t>129</t>
  </si>
  <si>
    <t>784171111</t>
  </si>
  <si>
    <t>Zakrytí nemalovaných ploch (materiál ve specifikaci) včetně pozdějšího odkrytí svislých ploch např. stěn, oken, dveří v místnostech výšky do 3,80</t>
  </si>
  <si>
    <t>-1878065059</t>
  </si>
  <si>
    <t>https://podminky.urs.cz/item/CS_URS_2022_01/784171111</t>
  </si>
  <si>
    <t>130</t>
  </si>
  <si>
    <t>58124842</t>
  </si>
  <si>
    <t>fólie pro malířské potřeby zakrývací tl 7µ 4x5m</t>
  </si>
  <si>
    <t>811249735</t>
  </si>
  <si>
    <t>106,829*1,05 'Přepočtené koeficientem množství</t>
  </si>
  <si>
    <t>N00</t>
  </si>
  <si>
    <t>Nepojmenované práce</t>
  </si>
  <si>
    <t>HZS</t>
  </si>
  <si>
    <t>Hodinové zúčtovací sazby</t>
  </si>
  <si>
    <t>131</t>
  </si>
  <si>
    <t>HZS 1</t>
  </si>
  <si>
    <t xml:space="preserve">Ostatní pomocné a nezměřitelné práce - přesný počet hodin bude fakturován dle skutečnosti za hodinovou sazbu zhotovitele po odsouhlasení ve stavebním deníku (NUTNÁ KONTROLA VYČERPANÝCH HODIN !!!)_x000D_
</t>
  </si>
  <si>
    <t>hod</t>
  </si>
  <si>
    <t>512</t>
  </si>
  <si>
    <t>-2116673305</t>
  </si>
  <si>
    <t>REKONSTRUKCE</t>
  </si>
  <si>
    <t>SKRYTE KONSTRUKCE A DETAILY NEODHALITELNE PROJEKTEM</t>
  </si>
  <si>
    <t>/napr. po odstraneni drev. sten, vybourani oken atd./</t>
  </si>
  <si>
    <t>48,00</t>
  </si>
  <si>
    <t>VRN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</si>
  <si>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</si>
  <si>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</si>
  <si>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</si>
  <si>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</si>
  <si>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</si>
  <si>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</si>
  <si>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</si>
  <si>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</si>
  <si>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</si>
  <si>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</si>
  <si>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</si>
  <si>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244146588</t>
  </si>
  <si>
    <t>https://podminky.urs.cz/item/CS_URS_2022_01/013254000</t>
  </si>
  <si>
    <t>VRN3</t>
  </si>
  <si>
    <t>Zařízení staveniště</t>
  </si>
  <si>
    <t>030001000</t>
  </si>
  <si>
    <t>Zařízení staveniště - zřízení, provoz, zrušení</t>
  </si>
  <si>
    <t>-908115937</t>
  </si>
  <si>
    <t>https://podminky.urs.cz/item/CS_URS_2022_01/030001000</t>
  </si>
  <si>
    <t>034002000</t>
  </si>
  <si>
    <t>Zabezpečení staveniště</t>
  </si>
  <si>
    <t>-176368148</t>
  </si>
  <si>
    <t>https://podminky.urs.cz/item/CS_URS_2022_01/034002000</t>
  </si>
  <si>
    <t>VRN4</t>
  </si>
  <si>
    <t>Inženýrská činnost</t>
  </si>
  <si>
    <t>045002000</t>
  </si>
  <si>
    <t>Kompletační a koordinační činnost</t>
  </si>
  <si>
    <t>242265815</t>
  </si>
  <si>
    <t>https://podminky.urs.cz/item/CS_URS_2022_01/045002000</t>
  </si>
  <si>
    <t>VRN7</t>
  </si>
  <si>
    <t>Provozní vlivy</t>
  </si>
  <si>
    <t>071002000</t>
  </si>
  <si>
    <t>Provoz investora, třetích osob</t>
  </si>
  <si>
    <t>-1956652684</t>
  </si>
  <si>
    <t>https://podminky.urs.cz/item/CS_URS_2022_01/071002000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</si>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</sst>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b/>
      <sz val="14"/>
      <name val="Arial CE"/>
    </font>
    <font>
      <b/>
      <sz val="10"/>
      <name val="Arial CE"/>
    </font>
    <font>
      <sz val="9"/>
      <name val="Arial CE"/>
    </font>
    <font>
      <sz val="12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u/>
      <sz val="11"/>
      <color theme="10"/>
      <name val="Calibri"/>
      <scheme val="minor"/>
    </font>
    <font>
      <sz val="10"/>
      <color rgb="FF969696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color rgb="FF969696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8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8"/>
      <color rgb="FF969696"/>
      <name val="Arial CE"/>
    </font>
    <font>
      <b/>
      <sz val="10"/>
      <color rgb="FF969696"/>
      <name val="Arial CE"/>
    </font>
    <font>
      <strike/>
      <sz val="10"/>
      <color rgb="FF969696"/>
      <name val="Arial CE"/>
    </font>
    <font>
      <strike/>
      <sz val="8"/>
      <name val="Arial CE"/>
    </font>
    <font>
      <sz val="8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4" fillId="0" borderId="0" xfId="0" applyFont="1" applyAlignme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0" fillId="0" borderId="12" xfId="0" applyBorder="1"/>
    <xf numFmtId="0" fontId="0" fillId="0" borderId="0" xfId="0" applyFont="1" applyAlignment="1">
      <alignment vertical="center"/>
    </xf>
    <xf numFmtId="0" fontId="0" fillId="0" borderId="11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11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3" fillId="3" borderId="14" xfId="0" applyFont="1" applyFill="1" applyBorder="1" applyAlignment="1">
      <alignment horizontal="left" vertical="center"/>
    </xf>
    <xf numFmtId="0" fontId="0" fillId="3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4" borderId="15" xfId="0" applyFont="1" applyFill="1" applyBorder="1" applyAlignment="1">
      <alignment vertical="center"/>
    </xf>
    <xf numFmtId="0" fontId="7" fillId="4" borderId="21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4" fontId="3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4" fillId="0" borderId="26" xfId="0" applyNumberFormat="1" applyFont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166" fontId="34" fillId="0" borderId="0" xfId="0" applyNumberFormat="1" applyFont="1" applyBorder="1" applyAlignment="1">
      <alignment vertical="center"/>
    </xf>
    <xf numFmtId="4" fontId="34" fillId="0" borderId="2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5" fillId="0" borderId="0" xfId="1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38" fillId="0" borderId="26" xfId="0" applyNumberFormat="1" applyFont="1" applyBorder="1" applyAlignment="1">
      <alignment vertical="center"/>
    </xf>
    <xf numFmtId="4" fontId="38" fillId="0" borderId="0" xfId="0" applyNumberFormat="1" applyFont="1" applyBorder="1" applyAlignment="1">
      <alignment vertical="center"/>
    </xf>
    <xf numFmtId="166" fontId="38" fillId="0" borderId="0" xfId="0" applyNumberFormat="1" applyFont="1" applyBorder="1" applyAlignment="1">
      <alignment vertical="center"/>
    </xf>
    <xf numFmtId="4" fontId="38" fillId="0" borderId="2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8" fillId="0" borderId="27" xfId="0" applyNumberFormat="1" applyFont="1" applyBorder="1" applyAlignment="1">
      <alignment vertical="center"/>
    </xf>
    <xf numFmtId="4" fontId="38" fillId="0" borderId="28" xfId="0" applyNumberFormat="1" applyFont="1" applyBorder="1" applyAlignment="1">
      <alignment vertical="center"/>
    </xf>
    <xf numFmtId="166" fontId="38" fillId="0" borderId="28" xfId="0" applyNumberFormat="1" applyFont="1" applyBorder="1" applyAlignment="1">
      <alignment vertical="center"/>
    </xf>
    <xf numFmtId="4" fontId="38" fillId="0" borderId="29" xfId="0" applyNumberFormat="1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164" fontId="2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center" vertical="center"/>
    </xf>
    <xf numFmtId="4" fontId="3" fillId="4" borderId="15" xfId="0" applyNumberFormat="1" applyFont="1" applyFill="1" applyBorder="1" applyAlignment="1">
      <alignment vertical="center"/>
    </xf>
    <xf numFmtId="0" fontId="0" fillId="4" borderId="21" xfId="0" applyFont="1" applyFill="1" applyBorder="1" applyAlignment="1">
      <alignment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2" fillId="0" borderId="28" xfId="0" applyFont="1" applyBorder="1" applyAlignment="1">
      <alignment horizontal="left" vertical="center"/>
    </xf>
    <xf numFmtId="0" fontId="22" fillId="0" borderId="28" xfId="0" applyFont="1" applyBorder="1" applyAlignment="1">
      <alignment vertical="center"/>
    </xf>
    <xf numFmtId="4" fontId="22" fillId="0" borderId="28" xfId="0" applyNumberFormat="1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28" xfId="0" applyFont="1" applyBorder="1" applyAlignment="1">
      <alignment horizontal="left" vertical="center"/>
    </xf>
    <xf numFmtId="0" fontId="23" fillId="0" borderId="28" xfId="0" applyFont="1" applyBorder="1" applyAlignment="1">
      <alignment vertical="center"/>
    </xf>
    <xf numFmtId="4" fontId="23" fillId="0" borderId="28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33" fillId="0" borderId="0" xfId="0" applyNumberFormat="1" applyFont="1" applyAlignment="1"/>
    <xf numFmtId="166" fontId="42" fillId="0" borderId="18" xfId="0" applyNumberFormat="1" applyFont="1" applyBorder="1" applyAlignment="1"/>
    <xf numFmtId="166" fontId="42" fillId="0" borderId="19" xfId="0" applyNumberFormat="1" applyFont="1" applyBorder="1" applyAlignment="1"/>
    <xf numFmtId="4" fontId="9" fillId="0" borderId="0" xfId="0" applyNumberFormat="1" applyFont="1" applyAlignment="1">
      <alignment vertical="center"/>
    </xf>
    <xf numFmtId="0" fontId="24" fillId="0" borderId="11" xfId="0" applyFont="1" applyBorder="1" applyAlignment="1"/>
    <xf numFmtId="0" fontId="24" fillId="0" borderId="0" xfId="0" applyFont="1" applyAlignment="1">
      <alignment horizontal="left"/>
    </xf>
    <xf numFmtId="0" fontId="24" fillId="0" borderId="0" xfId="0" applyFont="1" applyAlignment="1" applyProtection="1">
      <protection locked="0"/>
    </xf>
    <xf numFmtId="4" fontId="22" fillId="0" borderId="0" xfId="0" applyNumberFormat="1" applyFont="1" applyAlignment="1"/>
    <xf numFmtId="0" fontId="24" fillId="0" borderId="26" xfId="0" applyFont="1" applyBorder="1" applyAlignment="1"/>
    <xf numFmtId="0" fontId="24" fillId="0" borderId="0" xfId="0" applyFont="1" applyBorder="1" applyAlignment="1"/>
    <xf numFmtId="166" fontId="24" fillId="0" borderId="0" xfId="0" applyNumberFormat="1" applyFont="1" applyBorder="1" applyAlignment="1"/>
    <xf numFmtId="166" fontId="24" fillId="0" borderId="20" xfId="0" applyNumberFormat="1" applyFont="1" applyBorder="1" applyAlignment="1"/>
    <xf numFmtId="0" fontId="24" fillId="0" borderId="0" xfId="0" applyFont="1" applyAlignment="1">
      <alignment horizontal="center"/>
    </xf>
    <xf numFmtId="4" fontId="24" fillId="0" borderId="0" xfId="0" applyNumberFormat="1" applyFont="1" applyAlignment="1">
      <alignment vertical="center"/>
    </xf>
    <xf numFmtId="4" fontId="23" fillId="0" borderId="0" xfId="0" applyNumberFormat="1" applyFont="1" applyAlignment="1"/>
    <xf numFmtId="0" fontId="0" fillId="0" borderId="11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4" fontId="7" fillId="2" borderId="30" xfId="0" applyNumberFormat="1" applyFont="1" applyFill="1" applyBorder="1" applyAlignment="1" applyProtection="1">
      <alignment vertical="center"/>
      <protection locked="0"/>
    </xf>
    <xf numFmtId="4" fontId="7" fillId="0" borderId="30" xfId="0" applyNumberFormat="1" applyFont="1" applyBorder="1" applyAlignment="1" applyProtection="1">
      <alignment vertical="center"/>
      <protection locked="0"/>
    </xf>
    <xf numFmtId="0" fontId="32" fillId="2" borderId="2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166" fontId="32" fillId="0" borderId="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43" fillId="0" borderId="0" xfId="0" applyFont="1" applyAlignment="1">
      <alignment horizontal="left" vertical="center"/>
    </xf>
    <xf numFmtId="0" fontId="4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 applyProtection="1">
      <alignment vertical="center"/>
      <protection locked="0"/>
    </xf>
    <xf numFmtId="0" fontId="25" fillId="0" borderId="26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6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 applyProtection="1">
      <alignment vertical="center"/>
      <protection locked="0"/>
    </xf>
    <xf numFmtId="0" fontId="27" fillId="0" borderId="26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 applyProtection="1">
      <alignment vertical="center"/>
      <protection locked="0"/>
    </xf>
    <xf numFmtId="0" fontId="28" fillId="0" borderId="26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46" fillId="0" borderId="30" xfId="0" applyFont="1" applyBorder="1" applyAlignment="1" applyProtection="1">
      <alignment horizontal="left" vertical="center" wrapText="1"/>
      <protection locked="0"/>
    </xf>
    <xf numFmtId="4" fontId="46" fillId="2" borderId="30" xfId="0" applyNumberFormat="1" applyFont="1" applyFill="1" applyBorder="1" applyAlignment="1" applyProtection="1">
      <alignment vertical="center"/>
      <protection locked="0"/>
    </xf>
    <xf numFmtId="4" fontId="46" fillId="0" borderId="30" xfId="0" applyNumberFormat="1" applyFont="1" applyBorder="1" applyAlignment="1" applyProtection="1">
      <alignment vertical="center"/>
      <protection locked="0"/>
    </xf>
    <xf numFmtId="0" fontId="47" fillId="0" borderId="11" xfId="0" applyFont="1" applyBorder="1" applyAlignment="1">
      <alignment vertical="center"/>
    </xf>
    <xf numFmtId="0" fontId="46" fillId="2" borderId="26" xfId="0" applyFont="1" applyFill="1" applyBorder="1" applyAlignment="1" applyProtection="1">
      <alignment horizontal="left" vertical="center"/>
      <protection locked="0"/>
    </xf>
    <xf numFmtId="0" fontId="46" fillId="0" borderId="0" xfId="0" applyFont="1" applyBorder="1" applyAlignment="1">
      <alignment horizontal="center" vertical="center"/>
    </xf>
    <xf numFmtId="0" fontId="27" fillId="0" borderId="27" xfId="0" applyFont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Alignment="1">
      <alignment vertical="top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top"/>
    </xf>
    <xf numFmtId="0" fontId="14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49" fontId="13" fillId="0" borderId="0" xfId="0" applyNumberFormat="1" applyFont="1" applyBorder="1" applyAlignment="1">
      <alignment horizontal="left" vertical="center"/>
    </xf>
    <xf numFmtId="0" fontId="0" fillId="0" borderId="7" xfId="0" applyBorder="1" applyAlignment="1">
      <alignment vertical="top"/>
    </xf>
    <xf numFmtId="0" fontId="12" fillId="0" borderId="7" xfId="0" applyFont="1" applyBorder="1" applyAlignment="1">
      <alignment horizontal="left"/>
    </xf>
    <xf numFmtId="0" fontId="16" fillId="0" borderId="7" xfId="0" applyFont="1" applyBorder="1" applyAlignment="1"/>
    <xf numFmtId="0" fontId="10" fillId="0" borderId="4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" fillId="0" borderId="0" xfId="0" applyFont="1" applyAlignment="1">
      <alignment horizontal="left" vertical="center"/>
    </xf>
    <xf numFmtId="4" fontId="50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164" fontId="50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4" fontId="7" fillId="0" borderId="30" xfId="0" applyNumberFormat="1" applyFont="1" applyFill="1" applyBorder="1" applyAlignment="1" applyProtection="1">
      <alignment vertical="center"/>
    </xf>
    <xf numFmtId="0" fontId="24" fillId="0" borderId="0" xfId="0" applyFont="1" applyAlignment="1" applyProtection="1"/>
    <xf numFmtId="0" fontId="24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7" fillId="0" borderId="30" xfId="0" applyFont="1" applyBorder="1" applyAlignment="1" applyProtection="1">
      <alignment horizontal="center" vertical="center"/>
    </xf>
    <xf numFmtId="49" fontId="7" fillId="0" borderId="30" xfId="0" applyNumberFormat="1" applyFont="1" applyBorder="1" applyAlignment="1" applyProtection="1">
      <alignment horizontal="left" vertical="center" wrapText="1"/>
    </xf>
    <xf numFmtId="0" fontId="7" fillId="0" borderId="30" xfId="0" applyFont="1" applyBorder="1" applyAlignment="1" applyProtection="1">
      <alignment horizontal="left" vertical="center" wrapText="1"/>
    </xf>
    <xf numFmtId="0" fontId="7" fillId="0" borderId="30" xfId="0" applyFont="1" applyBorder="1" applyAlignment="1" applyProtection="1">
      <alignment horizontal="center" vertical="center" wrapText="1"/>
    </xf>
    <xf numFmtId="167" fontId="7" fillId="0" borderId="3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43" fillId="0" borderId="0" xfId="0" applyFont="1" applyAlignment="1" applyProtection="1">
      <alignment horizontal="left" vertical="center"/>
    </xf>
    <xf numFmtId="0" fontId="44" fillId="0" borderId="0" xfId="1" applyFont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0" fontId="4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167" fontId="26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167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167" fontId="28" fillId="0" borderId="0" xfId="0" applyNumberFormat="1" applyFont="1" applyAlignment="1" applyProtection="1">
      <alignment vertical="center"/>
    </xf>
    <xf numFmtId="0" fontId="46" fillId="0" borderId="30" xfId="0" applyFont="1" applyBorder="1" applyAlignment="1" applyProtection="1">
      <alignment horizontal="center" vertical="center"/>
    </xf>
    <xf numFmtId="49" fontId="46" fillId="0" borderId="30" xfId="0" applyNumberFormat="1" applyFont="1" applyBorder="1" applyAlignment="1" applyProtection="1">
      <alignment horizontal="left" vertical="center" wrapText="1"/>
    </xf>
    <xf numFmtId="0" fontId="46" fillId="0" borderId="30" xfId="0" applyFont="1" applyBorder="1" applyAlignment="1" applyProtection="1">
      <alignment horizontal="left" vertical="center" wrapText="1"/>
    </xf>
    <xf numFmtId="0" fontId="46" fillId="0" borderId="30" xfId="0" applyFont="1" applyBorder="1" applyAlignment="1" applyProtection="1">
      <alignment horizontal="center" vertical="center" wrapText="1"/>
    </xf>
    <xf numFmtId="167" fontId="46" fillId="0" borderId="30" xfId="0" applyNumberFormat="1" applyFont="1" applyBorder="1" applyAlignment="1" applyProtection="1">
      <alignment vertical="center"/>
    </xf>
    <xf numFmtId="0" fontId="30" fillId="5" borderId="0" xfId="0" applyFont="1" applyFill="1" applyAlignment="1">
      <alignment horizontal="center" vertical="center"/>
    </xf>
    <xf numFmtId="0" fontId="0" fillId="0" borderId="0" xfId="0"/>
    <xf numFmtId="4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left" vertical="center" wrapText="1"/>
    </xf>
    <xf numFmtId="4" fontId="33" fillId="0" borderId="0" xfId="0" applyNumberFormat="1" applyFont="1" applyAlignment="1">
      <alignment horizontal="right" vertical="center"/>
    </xf>
    <xf numFmtId="4" fontId="33" fillId="0" borderId="0" xfId="0" applyNumberFormat="1" applyFont="1" applyAlignment="1">
      <alignment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right" vertical="center"/>
    </xf>
    <xf numFmtId="0" fontId="34" fillId="0" borderId="25" xfId="0" applyFont="1" applyBorder="1" applyAlignment="1">
      <alignment horizontal="center" vertical="center"/>
    </xf>
    <xf numFmtId="0" fontId="34" fillId="0" borderId="18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" fontId="49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0" fillId="3" borderId="15" xfId="0" applyFont="1" applyFill="1" applyBorder="1" applyAlignment="1">
      <alignment vertical="center"/>
    </xf>
    <xf numFmtId="4" fontId="3" fillId="3" borderId="15" xfId="0" applyNumberFormat="1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" fontId="6" fillId="0" borderId="13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144780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1719A892-AABA-4F4E-B34A-1C7FD419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91440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D4AEE9A7-BEFC-453F-962B-547FD23E0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91440</xdr:rowOff>
    </xdr:to>
    <xdr:pic>
      <xdr:nvPicPr>
        <xdr:cNvPr id="3073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D62BB239-5589-45FD-85D9-2DD93A5E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968062355" TargetMode="External"/><Relationship Id="rId21" Type="http://schemas.openxmlformats.org/officeDocument/2006/relationships/hyperlink" Target="https://podminky.urs.cz/item/CS_URS_2022_01/941111812" TargetMode="External"/><Relationship Id="rId42" Type="http://schemas.openxmlformats.org/officeDocument/2006/relationships/hyperlink" Target="https://podminky.urs.cz/item/CS_URS_2022_01/762085811" TargetMode="External"/><Relationship Id="rId47" Type="http://schemas.openxmlformats.org/officeDocument/2006/relationships/hyperlink" Target="https://podminky.urs.cz/item/CS_URS_2022_01/762713220" TargetMode="External"/><Relationship Id="rId63" Type="http://schemas.openxmlformats.org/officeDocument/2006/relationships/hyperlink" Target="https://podminky.urs.cz/item/CS_URS_2022_01/998763101" TargetMode="External"/><Relationship Id="rId68" Type="http://schemas.openxmlformats.org/officeDocument/2006/relationships/hyperlink" Target="https://podminky.urs.cz/item/CS_URS_2022_01/997013511" TargetMode="External"/><Relationship Id="rId84" Type="http://schemas.openxmlformats.org/officeDocument/2006/relationships/hyperlink" Target="https://podminky.urs.cz/item/CS_URS_2022_01/997013509" TargetMode="External"/><Relationship Id="rId89" Type="http://schemas.openxmlformats.org/officeDocument/2006/relationships/hyperlink" Target="https://podminky.urs.cz/item/CS_URS_2022_01/766621112" TargetMode="External"/><Relationship Id="rId2" Type="http://schemas.openxmlformats.org/officeDocument/2006/relationships/hyperlink" Target="https://podminky.urs.cz/item/CS_URS_2022_01/349231811" TargetMode="External"/><Relationship Id="rId16" Type="http://schemas.openxmlformats.org/officeDocument/2006/relationships/hyperlink" Target="https://podminky.urs.cz/item/CS_URS_2022_01/941111111" TargetMode="External"/><Relationship Id="rId29" Type="http://schemas.openxmlformats.org/officeDocument/2006/relationships/hyperlink" Target="https://podminky.urs.cz/item/CS_URS_2022_01/968062375" TargetMode="External"/><Relationship Id="rId107" Type="http://schemas.openxmlformats.org/officeDocument/2006/relationships/hyperlink" Target="https://podminky.urs.cz/item/CS_URS_2022_01/784181001" TargetMode="External"/><Relationship Id="rId11" Type="http://schemas.openxmlformats.org/officeDocument/2006/relationships/hyperlink" Target="https://podminky.urs.cz/item/CS_URS_2022_01/952901111" TargetMode="External"/><Relationship Id="rId24" Type="http://schemas.openxmlformats.org/officeDocument/2006/relationships/hyperlink" Target="https://podminky.urs.cz/item/CS_URS_2022_01/944511811" TargetMode="External"/><Relationship Id="rId32" Type="http://schemas.openxmlformats.org/officeDocument/2006/relationships/hyperlink" Target="https://podminky.urs.cz/item/CS_URS_2022_01/997013213" TargetMode="External"/><Relationship Id="rId37" Type="http://schemas.openxmlformats.org/officeDocument/2006/relationships/hyperlink" Target="https://podminky.urs.cz/item/CS_URS_2022_01/713131121" TargetMode="External"/><Relationship Id="rId40" Type="http://schemas.openxmlformats.org/officeDocument/2006/relationships/hyperlink" Target="https://podminky.urs.cz/item/CS_URS_2022_01/998713181" TargetMode="External"/><Relationship Id="rId45" Type="http://schemas.openxmlformats.org/officeDocument/2006/relationships/hyperlink" Target="https://podminky.urs.cz/item/CS_URS_2022_01/997013509" TargetMode="External"/><Relationship Id="rId53" Type="http://schemas.openxmlformats.org/officeDocument/2006/relationships/hyperlink" Target="https://podminky.urs.cz/item/CS_URS_2022_01/953962112" TargetMode="External"/><Relationship Id="rId58" Type="http://schemas.openxmlformats.org/officeDocument/2006/relationships/hyperlink" Target="https://podminky.urs.cz/item/CS_URS_2022_01/763121714" TargetMode="External"/><Relationship Id="rId66" Type="http://schemas.openxmlformats.org/officeDocument/2006/relationships/hyperlink" Target="https://podminky.urs.cz/item/CS_URS_2022_01/764002861" TargetMode="External"/><Relationship Id="rId74" Type="http://schemas.openxmlformats.org/officeDocument/2006/relationships/hyperlink" Target="https://podminky.urs.cz/item/CS_URS_2022_01/998764102" TargetMode="External"/><Relationship Id="rId79" Type="http://schemas.openxmlformats.org/officeDocument/2006/relationships/hyperlink" Target="https://podminky.urs.cz/item/CS_URS_2022_01/766441822" TargetMode="External"/><Relationship Id="rId87" Type="http://schemas.openxmlformats.org/officeDocument/2006/relationships/hyperlink" Target="https://podminky.urs.cz/item/CS_URS_2022_01/766622132" TargetMode="External"/><Relationship Id="rId102" Type="http://schemas.openxmlformats.org/officeDocument/2006/relationships/hyperlink" Target="https://podminky.urs.cz/item/CS_URS_2022_01/783113111" TargetMode="External"/><Relationship Id="rId110" Type="http://schemas.openxmlformats.org/officeDocument/2006/relationships/drawing" Target="../drawings/drawing2.xml"/><Relationship Id="rId5" Type="http://schemas.openxmlformats.org/officeDocument/2006/relationships/hyperlink" Target="https://podminky.urs.cz/item/CS_URS_2022_01/612131121" TargetMode="External"/><Relationship Id="rId61" Type="http://schemas.openxmlformats.org/officeDocument/2006/relationships/hyperlink" Target="https://podminky.urs.cz/item/CS_URS_2022_01/763121761" TargetMode="External"/><Relationship Id="rId82" Type="http://schemas.openxmlformats.org/officeDocument/2006/relationships/hyperlink" Target="https://podminky.urs.cz/item/CS_URS_2022_01/997013213" TargetMode="External"/><Relationship Id="rId90" Type="http://schemas.openxmlformats.org/officeDocument/2006/relationships/hyperlink" Target="https://podminky.urs.cz/item/CS_URS_2022_01/766621202" TargetMode="External"/><Relationship Id="rId95" Type="http://schemas.openxmlformats.org/officeDocument/2006/relationships/hyperlink" Target="https://podminky.urs.cz/item/CS_URS_2022_01/766629213" TargetMode="External"/><Relationship Id="rId19" Type="http://schemas.openxmlformats.org/officeDocument/2006/relationships/hyperlink" Target="https://podminky.urs.cz/item/CS_URS_2022_01/941111212" TargetMode="External"/><Relationship Id="rId14" Type="http://schemas.openxmlformats.org/officeDocument/2006/relationships/hyperlink" Target="https://podminky.urs.cz/item/CS_URS_2022_01/629991011" TargetMode="External"/><Relationship Id="rId22" Type="http://schemas.openxmlformats.org/officeDocument/2006/relationships/hyperlink" Target="https://podminky.urs.cz/item/CS_URS_2022_01/944511111" TargetMode="External"/><Relationship Id="rId27" Type="http://schemas.openxmlformats.org/officeDocument/2006/relationships/hyperlink" Target="https://podminky.urs.cz/item/CS_URS_2022_01/968062356" TargetMode="External"/><Relationship Id="rId30" Type="http://schemas.openxmlformats.org/officeDocument/2006/relationships/hyperlink" Target="https://podminky.urs.cz/item/CS_URS_2022_01/968062376" TargetMode="External"/><Relationship Id="rId35" Type="http://schemas.openxmlformats.org/officeDocument/2006/relationships/hyperlink" Target="https://podminky.urs.cz/item/CS_URS_2022_01/997013811" TargetMode="External"/><Relationship Id="rId43" Type="http://schemas.openxmlformats.org/officeDocument/2006/relationships/hyperlink" Target="https://podminky.urs.cz/item/CS_URS_2022_01/997013213" TargetMode="External"/><Relationship Id="rId48" Type="http://schemas.openxmlformats.org/officeDocument/2006/relationships/hyperlink" Target="https://podminky.urs.cz/item/CS_URS_2022_01/762713210" TargetMode="External"/><Relationship Id="rId56" Type="http://schemas.openxmlformats.org/officeDocument/2006/relationships/hyperlink" Target="https://podminky.urs.cz/item/CS_URS_2022_01/998762181" TargetMode="External"/><Relationship Id="rId64" Type="http://schemas.openxmlformats.org/officeDocument/2006/relationships/hyperlink" Target="https://podminky.urs.cz/item/CS_URS_2022_01/998763181" TargetMode="External"/><Relationship Id="rId69" Type="http://schemas.openxmlformats.org/officeDocument/2006/relationships/hyperlink" Target="https://podminky.urs.cz/item/CS_URS_2022_01/997013509" TargetMode="External"/><Relationship Id="rId77" Type="http://schemas.openxmlformats.org/officeDocument/2006/relationships/hyperlink" Target="https://podminky.urs.cz/item/CS_URS_2022_01/766691912" TargetMode="External"/><Relationship Id="rId100" Type="http://schemas.openxmlformats.org/officeDocument/2006/relationships/hyperlink" Target="https://podminky.urs.cz/item/CS_URS_2022_01/783314203" TargetMode="External"/><Relationship Id="rId105" Type="http://schemas.openxmlformats.org/officeDocument/2006/relationships/hyperlink" Target="https://podminky.urs.cz/item/CS_URS_2022_01/784211111" TargetMode="External"/><Relationship Id="rId8" Type="http://schemas.openxmlformats.org/officeDocument/2006/relationships/hyperlink" Target="https://podminky.urs.cz/item/CS_URS_2022_01/629135102" TargetMode="External"/><Relationship Id="rId51" Type="http://schemas.openxmlformats.org/officeDocument/2006/relationships/hyperlink" Target="https://podminky.urs.cz/item/CS_URS_2022_01/953962113" TargetMode="External"/><Relationship Id="rId72" Type="http://schemas.openxmlformats.org/officeDocument/2006/relationships/hyperlink" Target="https://podminky.urs.cz/item/CS_URS_2022_01/764238424" TargetMode="External"/><Relationship Id="rId80" Type="http://schemas.openxmlformats.org/officeDocument/2006/relationships/hyperlink" Target="https://podminky.urs.cz/item/CS_URS_2022_01/766411811" TargetMode="External"/><Relationship Id="rId85" Type="http://schemas.openxmlformats.org/officeDocument/2006/relationships/hyperlink" Target="https://podminky.urs.cz/item/CS_URS_2022_01/997013804" TargetMode="External"/><Relationship Id="rId93" Type="http://schemas.openxmlformats.org/officeDocument/2006/relationships/hyperlink" Target="https://podminky.urs.cz/item/CS_URS_2022_01/766694121" TargetMode="External"/><Relationship Id="rId98" Type="http://schemas.openxmlformats.org/officeDocument/2006/relationships/hyperlink" Target="https://podminky.urs.cz/item/CS_URS_2022_01/998766102" TargetMode="External"/><Relationship Id="rId3" Type="http://schemas.openxmlformats.org/officeDocument/2006/relationships/hyperlink" Target="https://podminky.urs.cz/item/CS_URS_2022_01/612325302" TargetMode="External"/><Relationship Id="rId12" Type="http://schemas.openxmlformats.org/officeDocument/2006/relationships/hyperlink" Target="https://podminky.urs.cz/item/CS_URS_2022_01/619991001" TargetMode="External"/><Relationship Id="rId17" Type="http://schemas.openxmlformats.org/officeDocument/2006/relationships/hyperlink" Target="https://podminky.urs.cz/item/CS_URS_2022_01/941111112" TargetMode="External"/><Relationship Id="rId25" Type="http://schemas.openxmlformats.org/officeDocument/2006/relationships/hyperlink" Target="https://podminky.urs.cz/item/CS_URS_2022_01/968062354" TargetMode="External"/><Relationship Id="rId33" Type="http://schemas.openxmlformats.org/officeDocument/2006/relationships/hyperlink" Target="https://podminky.urs.cz/item/CS_URS_2022_01/997013511" TargetMode="External"/><Relationship Id="rId38" Type="http://schemas.openxmlformats.org/officeDocument/2006/relationships/hyperlink" Target="https://podminky.urs.cz/item/CS_URS_2022_01/713191133" TargetMode="External"/><Relationship Id="rId46" Type="http://schemas.openxmlformats.org/officeDocument/2006/relationships/hyperlink" Target="https://podminky.urs.cz/item/CS_URS_2022_01/997013811" TargetMode="External"/><Relationship Id="rId59" Type="http://schemas.openxmlformats.org/officeDocument/2006/relationships/hyperlink" Target="https://podminky.urs.cz/item/CS_URS_2022_01/763121715" TargetMode="External"/><Relationship Id="rId67" Type="http://schemas.openxmlformats.org/officeDocument/2006/relationships/hyperlink" Target="https://podminky.urs.cz/item/CS_URS_2022_01/997013213" TargetMode="External"/><Relationship Id="rId103" Type="http://schemas.openxmlformats.org/officeDocument/2006/relationships/hyperlink" Target="https://podminky.urs.cz/item/CS_URS_2022_01/783114101" TargetMode="External"/><Relationship Id="rId108" Type="http://schemas.openxmlformats.org/officeDocument/2006/relationships/hyperlink" Target="https://podminky.urs.cz/item/CS_URS_2022_01/784171101" TargetMode="External"/><Relationship Id="rId20" Type="http://schemas.openxmlformats.org/officeDocument/2006/relationships/hyperlink" Target="https://podminky.urs.cz/item/CS_URS_2022_01/941111811" TargetMode="External"/><Relationship Id="rId41" Type="http://schemas.openxmlformats.org/officeDocument/2006/relationships/hyperlink" Target="https://podminky.urs.cz/item/CS_URS_2022_01/762711820" TargetMode="External"/><Relationship Id="rId54" Type="http://schemas.openxmlformats.org/officeDocument/2006/relationships/hyperlink" Target="https://podminky.urs.cz/item/CS_URS_2022_01/953965117" TargetMode="External"/><Relationship Id="rId62" Type="http://schemas.openxmlformats.org/officeDocument/2006/relationships/hyperlink" Target="https://podminky.urs.cz/item/CS_URS_2022_01/763111741" TargetMode="External"/><Relationship Id="rId70" Type="http://schemas.openxmlformats.org/officeDocument/2006/relationships/hyperlink" Target="https://podminky.urs.cz/item/CS_URS_2022_01/764216404" TargetMode="External"/><Relationship Id="rId75" Type="http://schemas.openxmlformats.org/officeDocument/2006/relationships/hyperlink" Target="https://podminky.urs.cz/item/CS_URS_2022_01/998764181" TargetMode="External"/><Relationship Id="rId83" Type="http://schemas.openxmlformats.org/officeDocument/2006/relationships/hyperlink" Target="https://podminky.urs.cz/item/CS_URS_2022_01/997013511" TargetMode="External"/><Relationship Id="rId88" Type="http://schemas.openxmlformats.org/officeDocument/2006/relationships/hyperlink" Target="https://podminky.urs.cz/item/CS_URS_2022_01/766621612" TargetMode="External"/><Relationship Id="rId91" Type="http://schemas.openxmlformats.org/officeDocument/2006/relationships/hyperlink" Target="https://podminky.urs.cz/item/CS_URS_2022_01/766621211" TargetMode="External"/><Relationship Id="rId96" Type="http://schemas.openxmlformats.org/officeDocument/2006/relationships/hyperlink" Target="https://podminky.urs.cz/item/CS_URS_2022_01/766412233" TargetMode="External"/><Relationship Id="rId1" Type="http://schemas.openxmlformats.org/officeDocument/2006/relationships/hyperlink" Target="https://podminky.urs.cz/item/CS_URS_2022_01/111111104" TargetMode="External"/><Relationship Id="rId6" Type="http://schemas.openxmlformats.org/officeDocument/2006/relationships/hyperlink" Target="https://podminky.urs.cz/item/CS_URS_2022_01/632450121" TargetMode="External"/><Relationship Id="rId15" Type="http://schemas.openxmlformats.org/officeDocument/2006/relationships/hyperlink" Target="https://podminky.urs.cz/item/CS_URS_2022_01/949101112" TargetMode="External"/><Relationship Id="rId23" Type="http://schemas.openxmlformats.org/officeDocument/2006/relationships/hyperlink" Target="https://podminky.urs.cz/item/CS_URS_2022_01/944511211" TargetMode="External"/><Relationship Id="rId28" Type="http://schemas.openxmlformats.org/officeDocument/2006/relationships/hyperlink" Target="https://podminky.urs.cz/item/CS_URS_2022_01/968062246" TargetMode="External"/><Relationship Id="rId36" Type="http://schemas.openxmlformats.org/officeDocument/2006/relationships/hyperlink" Target="https://podminky.urs.cz/item/CS_URS_2022_01/998018002" TargetMode="External"/><Relationship Id="rId49" Type="http://schemas.openxmlformats.org/officeDocument/2006/relationships/hyperlink" Target="https://podminky.urs.cz/item/CS_URS_2022_01/762083121" TargetMode="External"/><Relationship Id="rId57" Type="http://schemas.openxmlformats.org/officeDocument/2006/relationships/hyperlink" Target="https://podminky.urs.cz/item/CS_URS_2022_01/763121212" TargetMode="External"/><Relationship Id="rId106" Type="http://schemas.openxmlformats.org/officeDocument/2006/relationships/hyperlink" Target="https://podminky.urs.cz/item/CS_URS_2022_01/784181101" TargetMode="External"/><Relationship Id="rId10" Type="http://schemas.openxmlformats.org/officeDocument/2006/relationships/hyperlink" Target="https://podminky.urs.cz/item/CS_URS_2022_01/619995001" TargetMode="External"/><Relationship Id="rId31" Type="http://schemas.openxmlformats.org/officeDocument/2006/relationships/hyperlink" Target="https://podminky.urs.cz/item/CS_URS_2022_01/968062991" TargetMode="External"/><Relationship Id="rId44" Type="http://schemas.openxmlformats.org/officeDocument/2006/relationships/hyperlink" Target="https://podminky.urs.cz/item/CS_URS_2022_01/997013511" TargetMode="External"/><Relationship Id="rId52" Type="http://schemas.openxmlformats.org/officeDocument/2006/relationships/hyperlink" Target="https://podminky.urs.cz/item/CS_URS_2022_01/953965122" TargetMode="External"/><Relationship Id="rId60" Type="http://schemas.openxmlformats.org/officeDocument/2006/relationships/hyperlink" Target="https://podminky.urs.cz/item/CS_URS_2022_01/763121751" TargetMode="External"/><Relationship Id="rId65" Type="http://schemas.openxmlformats.org/officeDocument/2006/relationships/hyperlink" Target="https://podminky.urs.cz/item/CS_URS_2022_01/764002851" TargetMode="External"/><Relationship Id="rId73" Type="http://schemas.openxmlformats.org/officeDocument/2006/relationships/hyperlink" Target="https://podminky.urs.cz/item/CS_URS_2022_01/764238445" TargetMode="External"/><Relationship Id="rId78" Type="http://schemas.openxmlformats.org/officeDocument/2006/relationships/hyperlink" Target="https://podminky.urs.cz/item/CS_URS_2022_01/766441812" TargetMode="External"/><Relationship Id="rId81" Type="http://schemas.openxmlformats.org/officeDocument/2006/relationships/hyperlink" Target="https://podminky.urs.cz/item/CS_URS_2022_01/766411822" TargetMode="External"/><Relationship Id="rId86" Type="http://schemas.openxmlformats.org/officeDocument/2006/relationships/hyperlink" Target="https://podminky.urs.cz/item/CS_URS_2022_01/997013811" TargetMode="External"/><Relationship Id="rId94" Type="http://schemas.openxmlformats.org/officeDocument/2006/relationships/hyperlink" Target="https://podminky.urs.cz/item/CS_URS_2022_01/766694122" TargetMode="External"/><Relationship Id="rId99" Type="http://schemas.openxmlformats.org/officeDocument/2006/relationships/hyperlink" Target="https://podminky.urs.cz/item/CS_URS_2022_01/998766181" TargetMode="External"/><Relationship Id="rId101" Type="http://schemas.openxmlformats.org/officeDocument/2006/relationships/hyperlink" Target="https://podminky.urs.cz/item/CS_URS_2022_01/783101403" TargetMode="External"/><Relationship Id="rId4" Type="http://schemas.openxmlformats.org/officeDocument/2006/relationships/hyperlink" Target="https://podminky.urs.cz/item/CS_URS_2022_01/612321191" TargetMode="External"/><Relationship Id="rId9" Type="http://schemas.openxmlformats.org/officeDocument/2006/relationships/hyperlink" Target="https://podminky.urs.cz/item/CS_URS_2022_01/628195001" TargetMode="External"/><Relationship Id="rId13" Type="http://schemas.openxmlformats.org/officeDocument/2006/relationships/hyperlink" Target="https://podminky.urs.cz/item/CS_URS_2022_01/619991011" TargetMode="External"/><Relationship Id="rId18" Type="http://schemas.openxmlformats.org/officeDocument/2006/relationships/hyperlink" Target="https://podminky.urs.cz/item/CS_URS_2022_01/941111211" TargetMode="External"/><Relationship Id="rId39" Type="http://schemas.openxmlformats.org/officeDocument/2006/relationships/hyperlink" Target="https://podminky.urs.cz/item/CS_URS_2022_01/998713102" TargetMode="External"/><Relationship Id="rId109" Type="http://schemas.openxmlformats.org/officeDocument/2006/relationships/hyperlink" Target="https://podminky.urs.cz/item/CS_URS_2022_01/784171111" TargetMode="External"/><Relationship Id="rId34" Type="http://schemas.openxmlformats.org/officeDocument/2006/relationships/hyperlink" Target="https://podminky.urs.cz/item/CS_URS_2022_01/997013509" TargetMode="External"/><Relationship Id="rId50" Type="http://schemas.openxmlformats.org/officeDocument/2006/relationships/hyperlink" Target="https://podminky.urs.cz/item/CS_URS_2022_01/762795000" TargetMode="External"/><Relationship Id="rId55" Type="http://schemas.openxmlformats.org/officeDocument/2006/relationships/hyperlink" Target="https://podminky.urs.cz/item/CS_URS_2022_01/998762102" TargetMode="External"/><Relationship Id="rId76" Type="http://schemas.openxmlformats.org/officeDocument/2006/relationships/hyperlink" Target="https://podminky.urs.cz/item/CS_URS_2022_01/766691911" TargetMode="External"/><Relationship Id="rId97" Type="http://schemas.openxmlformats.org/officeDocument/2006/relationships/hyperlink" Target="https://podminky.urs.cz/item/CS_URS_2022_01/766417211" TargetMode="External"/><Relationship Id="rId104" Type="http://schemas.openxmlformats.org/officeDocument/2006/relationships/hyperlink" Target="https://podminky.urs.cz/item/CS_URS_2022_01/783117101" TargetMode="External"/><Relationship Id="rId7" Type="http://schemas.openxmlformats.org/officeDocument/2006/relationships/hyperlink" Target="https://podminky.urs.cz/item/CS_URS_2022_01/628195001" TargetMode="External"/><Relationship Id="rId71" Type="http://schemas.openxmlformats.org/officeDocument/2006/relationships/hyperlink" Target="https://podminky.urs.cz/item/CS_URS_2022_01/764216465" TargetMode="External"/><Relationship Id="rId92" Type="http://schemas.openxmlformats.org/officeDocument/2006/relationships/hyperlink" Target="https://podminky.urs.cz/item/CS_URS_2022_01/76662121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034002000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podminky.urs.cz/item/CS_URS_2022_01/030001000" TargetMode="External"/><Relationship Id="rId1" Type="http://schemas.openxmlformats.org/officeDocument/2006/relationships/hyperlink" Target="https://podminky.urs.cz/item/CS_URS_2022_01/013254000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podminky.urs.cz/item/CS_URS_2022_01/071002000" TargetMode="External"/><Relationship Id="rId4" Type="http://schemas.openxmlformats.org/officeDocument/2006/relationships/hyperlink" Target="https://podminky.urs.cz/item/CS_URS_2022_01/045002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opLeftCell="A48" workbookViewId="0">
      <selection activeCell="AG55" sqref="AG55:AM55 AT55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 customWidth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310" t="s">
        <v>6</v>
      </c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S2" s="18" t="s">
        <v>7</v>
      </c>
      <c r="BT2" s="18" t="s">
        <v>8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>
      <c r="B5" s="21"/>
      <c r="D5" s="25" t="s">
        <v>14</v>
      </c>
      <c r="K5" s="340" t="s">
        <v>15</v>
      </c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R5" s="21"/>
      <c r="BE5" s="337" t="s">
        <v>16</v>
      </c>
      <c r="BS5" s="18" t="s">
        <v>7</v>
      </c>
    </row>
    <row r="6" spans="1:74" ht="36.9" customHeight="1">
      <c r="B6" s="21"/>
      <c r="D6" s="27" t="s">
        <v>17</v>
      </c>
      <c r="K6" s="341" t="s">
        <v>18</v>
      </c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R6" s="21"/>
      <c r="BE6" s="338"/>
      <c r="BS6" s="18" t="s">
        <v>7</v>
      </c>
    </row>
    <row r="7" spans="1:74" ht="12" customHeight="1">
      <c r="B7" s="21"/>
      <c r="D7" s="28" t="s">
        <v>19</v>
      </c>
      <c r="K7" s="26" t="s">
        <v>20</v>
      </c>
      <c r="AK7" s="28" t="s">
        <v>21</v>
      </c>
      <c r="AN7" s="26" t="s">
        <v>3</v>
      </c>
      <c r="AR7" s="21"/>
      <c r="BE7" s="338"/>
      <c r="BS7" s="18" t="s">
        <v>7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338"/>
      <c r="BS8" s="18" t="s">
        <v>7</v>
      </c>
    </row>
    <row r="9" spans="1:74" ht="14.4" customHeight="1">
      <c r="B9" s="21"/>
      <c r="AR9" s="21"/>
      <c r="BE9" s="338"/>
      <c r="BS9" s="18" t="s">
        <v>7</v>
      </c>
    </row>
    <row r="10" spans="1:74" ht="12" customHeight="1">
      <c r="B10" s="21"/>
      <c r="D10" s="28" t="s">
        <v>26</v>
      </c>
      <c r="AK10" s="28" t="s">
        <v>27</v>
      </c>
      <c r="AN10" s="26" t="s">
        <v>3</v>
      </c>
      <c r="AR10" s="21"/>
      <c r="BE10" s="338"/>
      <c r="BS10" s="18" t="s">
        <v>7</v>
      </c>
    </row>
    <row r="11" spans="1:74" ht="18.45" customHeight="1">
      <c r="B11" s="21"/>
      <c r="E11" s="26" t="s">
        <v>28</v>
      </c>
      <c r="AK11" s="28" t="s">
        <v>29</v>
      </c>
      <c r="AN11" s="26" t="s">
        <v>3</v>
      </c>
      <c r="AR11" s="21"/>
      <c r="BE11" s="338"/>
      <c r="BS11" s="18" t="s">
        <v>7</v>
      </c>
    </row>
    <row r="12" spans="1:74" ht="6.9" customHeight="1">
      <c r="B12" s="21"/>
      <c r="AR12" s="21"/>
      <c r="BE12" s="338"/>
      <c r="BS12" s="18" t="s">
        <v>7</v>
      </c>
    </row>
    <row r="13" spans="1:74" ht="12" customHeight="1">
      <c r="B13" s="21"/>
      <c r="D13" s="28" t="s">
        <v>30</v>
      </c>
      <c r="AK13" s="28" t="s">
        <v>27</v>
      </c>
      <c r="AN13" s="30" t="s">
        <v>31</v>
      </c>
      <c r="AR13" s="21"/>
      <c r="BE13" s="338"/>
      <c r="BS13" s="18" t="s">
        <v>7</v>
      </c>
    </row>
    <row r="14" spans="1:74" ht="13.2">
      <c r="B14" s="21"/>
      <c r="E14" s="342" t="s">
        <v>31</v>
      </c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28" t="s">
        <v>29</v>
      </c>
      <c r="AN14" s="30" t="s">
        <v>31</v>
      </c>
      <c r="AR14" s="21"/>
      <c r="BE14" s="338"/>
      <c r="BS14" s="18" t="s">
        <v>7</v>
      </c>
    </row>
    <row r="15" spans="1:74" ht="6.9" customHeight="1">
      <c r="B15" s="21"/>
      <c r="AR15" s="21"/>
      <c r="BE15" s="338"/>
      <c r="BS15" s="18" t="s">
        <v>4</v>
      </c>
    </row>
    <row r="16" spans="1:74" ht="12" customHeight="1">
      <c r="B16" s="21"/>
      <c r="D16" s="28" t="s">
        <v>32</v>
      </c>
      <c r="AK16" s="28" t="s">
        <v>27</v>
      </c>
      <c r="AN16" s="26" t="s">
        <v>3</v>
      </c>
      <c r="AR16" s="21"/>
      <c r="BE16" s="338"/>
      <c r="BS16" s="18" t="s">
        <v>4</v>
      </c>
    </row>
    <row r="17" spans="1:71" ht="18.45" customHeight="1">
      <c r="B17" s="21"/>
      <c r="E17" s="26" t="s">
        <v>33</v>
      </c>
      <c r="AK17" s="28" t="s">
        <v>29</v>
      </c>
      <c r="AN17" s="26" t="s">
        <v>3</v>
      </c>
      <c r="AR17" s="21"/>
      <c r="BE17" s="338"/>
      <c r="BS17" s="18" t="s">
        <v>34</v>
      </c>
    </row>
    <row r="18" spans="1:71" ht="6.9" customHeight="1">
      <c r="B18" s="21"/>
      <c r="AR18" s="21"/>
      <c r="BE18" s="338"/>
      <c r="BS18" s="18" t="s">
        <v>7</v>
      </c>
    </row>
    <row r="19" spans="1:71" ht="12" customHeight="1">
      <c r="B19" s="21"/>
      <c r="D19" s="28" t="s">
        <v>35</v>
      </c>
      <c r="AK19" s="28" t="s">
        <v>27</v>
      </c>
      <c r="AN19" s="26" t="s">
        <v>3</v>
      </c>
      <c r="AR19" s="21"/>
      <c r="BE19" s="338"/>
      <c r="BS19" s="18" t="s">
        <v>7</v>
      </c>
    </row>
    <row r="20" spans="1:71" ht="18.45" customHeight="1">
      <c r="B20" s="21"/>
      <c r="E20" s="26" t="s">
        <v>36</v>
      </c>
      <c r="AK20" s="28" t="s">
        <v>29</v>
      </c>
      <c r="AN20" s="26" t="s">
        <v>3</v>
      </c>
      <c r="AR20" s="21"/>
      <c r="BE20" s="338"/>
      <c r="BS20" s="18" t="s">
        <v>4</v>
      </c>
    </row>
    <row r="21" spans="1:71" ht="6.9" customHeight="1">
      <c r="B21" s="21"/>
      <c r="AR21" s="21"/>
      <c r="BE21" s="338"/>
    </row>
    <row r="22" spans="1:71" ht="12" customHeight="1">
      <c r="B22" s="21"/>
      <c r="D22" s="28" t="s">
        <v>37</v>
      </c>
      <c r="AR22" s="21"/>
      <c r="BE22" s="338"/>
    </row>
    <row r="23" spans="1:71" ht="47.25" customHeight="1">
      <c r="B23" s="21"/>
      <c r="E23" s="344" t="s">
        <v>38</v>
      </c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R23" s="21"/>
      <c r="BE23" s="338"/>
    </row>
    <row r="24" spans="1:71" ht="6.9" customHeight="1">
      <c r="B24" s="21"/>
      <c r="AR24" s="21"/>
      <c r="BE24" s="338"/>
    </row>
    <row r="25" spans="1:7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38"/>
    </row>
    <row r="26" spans="1:71" s="1" customFormat="1" ht="25.95" customHeight="1">
      <c r="A26" s="33"/>
      <c r="B26" s="34"/>
      <c r="C26" s="33"/>
      <c r="D26" s="35" t="s">
        <v>39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45">
        <f>ROUND(AG54,2)</f>
        <v>0</v>
      </c>
      <c r="AL26" s="346"/>
      <c r="AM26" s="346"/>
      <c r="AN26" s="346"/>
      <c r="AO26" s="346"/>
      <c r="AP26" s="33"/>
      <c r="AQ26" s="33"/>
      <c r="AR26" s="34"/>
      <c r="BE26" s="338"/>
    </row>
    <row r="27" spans="1:71" s="1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338"/>
    </row>
    <row r="28" spans="1:71" s="1" customFormat="1" ht="13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47" t="s">
        <v>40</v>
      </c>
      <c r="M28" s="347"/>
      <c r="N28" s="347"/>
      <c r="O28" s="347"/>
      <c r="P28" s="347"/>
      <c r="Q28" s="33"/>
      <c r="R28" s="33"/>
      <c r="S28" s="33"/>
      <c r="T28" s="33"/>
      <c r="U28" s="33"/>
      <c r="V28" s="33"/>
      <c r="W28" s="347" t="s">
        <v>41</v>
      </c>
      <c r="X28" s="347"/>
      <c r="Y28" s="347"/>
      <c r="Z28" s="347"/>
      <c r="AA28" s="347"/>
      <c r="AB28" s="347"/>
      <c r="AC28" s="347"/>
      <c r="AD28" s="347"/>
      <c r="AE28" s="347"/>
      <c r="AF28" s="33"/>
      <c r="AG28" s="33"/>
      <c r="AH28" s="33"/>
      <c r="AI28" s="33"/>
      <c r="AJ28" s="33"/>
      <c r="AK28" s="347" t="s">
        <v>42</v>
      </c>
      <c r="AL28" s="347"/>
      <c r="AM28" s="347"/>
      <c r="AN28" s="347"/>
      <c r="AO28" s="347"/>
      <c r="AP28" s="33"/>
      <c r="AQ28" s="33"/>
      <c r="AR28" s="34"/>
      <c r="BE28" s="338"/>
    </row>
    <row r="29" spans="1:71" s="2" customFormat="1" ht="14.4" customHeight="1">
      <c r="B29" s="38"/>
      <c r="D29" s="28" t="s">
        <v>43</v>
      </c>
      <c r="F29" s="28" t="s">
        <v>44</v>
      </c>
      <c r="L29" s="329">
        <v>0.21</v>
      </c>
      <c r="M29" s="328"/>
      <c r="N29" s="328"/>
      <c r="O29" s="328"/>
      <c r="P29" s="328"/>
      <c r="W29" s="327">
        <f>ROUND(AZ54, 2)</f>
        <v>0</v>
      </c>
      <c r="X29" s="328"/>
      <c r="Y29" s="328"/>
      <c r="Z29" s="328"/>
      <c r="AA29" s="328"/>
      <c r="AB29" s="328"/>
      <c r="AC29" s="328"/>
      <c r="AD29" s="328"/>
      <c r="AE29" s="328"/>
      <c r="AK29" s="327">
        <f>ROUND(AV54, 2)</f>
        <v>0</v>
      </c>
      <c r="AL29" s="328"/>
      <c r="AM29" s="328"/>
      <c r="AN29" s="328"/>
      <c r="AO29" s="328"/>
      <c r="AR29" s="38"/>
      <c r="BE29" s="339"/>
    </row>
    <row r="30" spans="1:71" s="2" customFormat="1" ht="14.4" customHeight="1">
      <c r="B30" s="38"/>
      <c r="F30" s="28" t="s">
        <v>45</v>
      </c>
      <c r="L30" s="329">
        <v>0.15</v>
      </c>
      <c r="M30" s="328"/>
      <c r="N30" s="328"/>
      <c r="O30" s="328"/>
      <c r="P30" s="328"/>
      <c r="W30" s="327">
        <f>ROUND(BA54, 2)</f>
        <v>0</v>
      </c>
      <c r="X30" s="328"/>
      <c r="Y30" s="328"/>
      <c r="Z30" s="328"/>
      <c r="AA30" s="328"/>
      <c r="AB30" s="328"/>
      <c r="AC30" s="328"/>
      <c r="AD30" s="328"/>
      <c r="AE30" s="328"/>
      <c r="AK30" s="327">
        <f>ROUND(AW54, 2)</f>
        <v>0</v>
      </c>
      <c r="AL30" s="328"/>
      <c r="AM30" s="328"/>
      <c r="AN30" s="328"/>
      <c r="AO30" s="328"/>
      <c r="AR30" s="38"/>
      <c r="BE30" s="339"/>
    </row>
    <row r="31" spans="1:71" s="2" customFormat="1" ht="14.4" hidden="1" customHeight="1">
      <c r="B31" s="38"/>
      <c r="F31" s="28" t="s">
        <v>46</v>
      </c>
      <c r="L31" s="329">
        <v>0.21</v>
      </c>
      <c r="M31" s="328"/>
      <c r="N31" s="328"/>
      <c r="O31" s="328"/>
      <c r="P31" s="328"/>
      <c r="W31" s="327">
        <f>ROUND(BB54, 2)</f>
        <v>0</v>
      </c>
      <c r="X31" s="328"/>
      <c r="Y31" s="328"/>
      <c r="Z31" s="328"/>
      <c r="AA31" s="328"/>
      <c r="AB31" s="328"/>
      <c r="AC31" s="328"/>
      <c r="AD31" s="328"/>
      <c r="AE31" s="328"/>
      <c r="AK31" s="327">
        <v>0</v>
      </c>
      <c r="AL31" s="328"/>
      <c r="AM31" s="328"/>
      <c r="AN31" s="328"/>
      <c r="AO31" s="328"/>
      <c r="AR31" s="38"/>
      <c r="BE31" s="339"/>
    </row>
    <row r="32" spans="1:71" s="2" customFormat="1" ht="14.4" hidden="1" customHeight="1">
      <c r="B32" s="38"/>
      <c r="F32" s="28" t="s">
        <v>47</v>
      </c>
      <c r="L32" s="329">
        <v>0.15</v>
      </c>
      <c r="M32" s="328"/>
      <c r="N32" s="328"/>
      <c r="O32" s="328"/>
      <c r="P32" s="328"/>
      <c r="W32" s="327">
        <f>ROUND(BC54, 2)</f>
        <v>0</v>
      </c>
      <c r="X32" s="328"/>
      <c r="Y32" s="328"/>
      <c r="Z32" s="328"/>
      <c r="AA32" s="328"/>
      <c r="AB32" s="328"/>
      <c r="AC32" s="328"/>
      <c r="AD32" s="328"/>
      <c r="AE32" s="328"/>
      <c r="AK32" s="327">
        <v>0</v>
      </c>
      <c r="AL32" s="328"/>
      <c r="AM32" s="328"/>
      <c r="AN32" s="328"/>
      <c r="AO32" s="328"/>
      <c r="AR32" s="38"/>
      <c r="BE32" s="339"/>
    </row>
    <row r="33" spans="1:57" s="2" customFormat="1" ht="14.4" hidden="1" customHeight="1">
      <c r="B33" s="38"/>
      <c r="F33" s="28" t="s">
        <v>48</v>
      </c>
      <c r="L33" s="329">
        <v>0</v>
      </c>
      <c r="M33" s="328"/>
      <c r="N33" s="328"/>
      <c r="O33" s="328"/>
      <c r="P33" s="328"/>
      <c r="W33" s="327">
        <f>ROUND(BD54, 2)</f>
        <v>0</v>
      </c>
      <c r="X33" s="328"/>
      <c r="Y33" s="328"/>
      <c r="Z33" s="328"/>
      <c r="AA33" s="328"/>
      <c r="AB33" s="328"/>
      <c r="AC33" s="328"/>
      <c r="AD33" s="328"/>
      <c r="AE33" s="328"/>
      <c r="AK33" s="327">
        <v>0</v>
      </c>
      <c r="AL33" s="328"/>
      <c r="AM33" s="328"/>
      <c r="AN33" s="328"/>
      <c r="AO33" s="328"/>
      <c r="AR33" s="38"/>
    </row>
    <row r="34" spans="1:57" s="1" customFormat="1" ht="6.9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1" customFormat="1" ht="25.95" customHeight="1">
      <c r="A35" s="33"/>
      <c r="B35" s="34"/>
      <c r="C35" s="39"/>
      <c r="D35" s="40" t="s">
        <v>49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50</v>
      </c>
      <c r="U35" s="41"/>
      <c r="V35" s="41"/>
      <c r="W35" s="41"/>
      <c r="X35" s="330" t="s">
        <v>51</v>
      </c>
      <c r="Y35" s="331"/>
      <c r="Z35" s="331"/>
      <c r="AA35" s="331"/>
      <c r="AB35" s="331"/>
      <c r="AC35" s="41"/>
      <c r="AD35" s="41"/>
      <c r="AE35" s="41"/>
      <c r="AF35" s="41"/>
      <c r="AG35" s="41"/>
      <c r="AH35" s="41"/>
      <c r="AI35" s="41"/>
      <c r="AJ35" s="41"/>
      <c r="AK35" s="332">
        <f>SUM(AK26:AK33)</f>
        <v>0</v>
      </c>
      <c r="AL35" s="331"/>
      <c r="AM35" s="331"/>
      <c r="AN35" s="331"/>
      <c r="AO35" s="333"/>
      <c r="AP35" s="39"/>
      <c r="AQ35" s="39"/>
      <c r="AR35" s="34"/>
      <c r="BE35" s="33"/>
    </row>
    <row r="36" spans="1:57" s="1" customFormat="1" ht="6.9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1" customFormat="1" ht="6.9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1" customFormat="1" ht="6.9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1" customFormat="1" ht="24.9" customHeight="1">
      <c r="A42" s="33"/>
      <c r="B42" s="34"/>
      <c r="C42" s="22" t="s">
        <v>52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1" customFormat="1" ht="6.9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3" customFormat="1" ht="12" customHeight="1">
      <c r="B44" s="47"/>
      <c r="C44" s="28" t="s">
        <v>14</v>
      </c>
      <c r="L44" s="3" t="str">
        <f>K5</f>
        <v>3786A</v>
      </c>
      <c r="AR44" s="47"/>
    </row>
    <row r="45" spans="1:57" s="4" customFormat="1" ht="36.9" customHeight="1">
      <c r="B45" s="48"/>
      <c r="C45" s="49" t="s">
        <v>17</v>
      </c>
      <c r="L45" s="334" t="str">
        <f>K6</f>
        <v>ČESKÁ LÍPA, NÁMĚSTÍ T.G.MASARYKA 169/21 - VÝMĚNA OKEN</v>
      </c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R45" s="48"/>
    </row>
    <row r="46" spans="1:57" s="1" customFormat="1" ht="6.9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1" customFormat="1" ht="12" customHeight="1">
      <c r="A47" s="33"/>
      <c r="B47" s="34"/>
      <c r="C47" s="28" t="s">
        <v>22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ČESKÁ LÍPA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24</v>
      </c>
      <c r="AJ47" s="33"/>
      <c r="AK47" s="33"/>
      <c r="AL47" s="33"/>
      <c r="AM47" s="336" t="str">
        <f>IF(AN8= "","",AN8)</f>
        <v>15. 3. 2022</v>
      </c>
      <c r="AN47" s="336"/>
      <c r="AO47" s="33"/>
      <c r="AP47" s="33"/>
      <c r="AQ47" s="33"/>
      <c r="AR47" s="34"/>
      <c r="BE47" s="33"/>
    </row>
    <row r="48" spans="1:57" s="1" customFormat="1" ht="6.9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1" customFormat="1" ht="15.15" customHeight="1">
      <c r="A49" s="33"/>
      <c r="B49" s="34"/>
      <c r="C49" s="28" t="s">
        <v>26</v>
      </c>
      <c r="D49" s="33"/>
      <c r="E49" s="33"/>
      <c r="F49" s="33"/>
      <c r="G49" s="33"/>
      <c r="H49" s="33"/>
      <c r="I49" s="33"/>
      <c r="J49" s="33"/>
      <c r="K49" s="33"/>
      <c r="L49" s="3" t="str">
        <f>IF(E11= "","",E11)</f>
        <v>MĚSTO ČESKÁ LÍPA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32</v>
      </c>
      <c r="AJ49" s="33"/>
      <c r="AK49" s="33"/>
      <c r="AL49" s="33"/>
      <c r="AM49" s="325" t="str">
        <f>IF(E17="","",E17)</f>
        <v>M.PLESCHINGER</v>
      </c>
      <c r="AN49" s="326"/>
      <c r="AO49" s="326"/>
      <c r="AP49" s="326"/>
      <c r="AQ49" s="33"/>
      <c r="AR49" s="34"/>
      <c r="AS49" s="321" t="s">
        <v>53</v>
      </c>
      <c r="AT49" s="322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1" customFormat="1" ht="15.15" customHeight="1">
      <c r="A50" s="33"/>
      <c r="B50" s="34"/>
      <c r="C50" s="28" t="s">
        <v>30</v>
      </c>
      <c r="D50" s="33"/>
      <c r="E50" s="33"/>
      <c r="F50" s="33"/>
      <c r="G50" s="33"/>
      <c r="H50" s="33"/>
      <c r="I50" s="33"/>
      <c r="J50" s="33"/>
      <c r="K50" s="33"/>
      <c r="L50" s="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35</v>
      </c>
      <c r="AJ50" s="33"/>
      <c r="AK50" s="33"/>
      <c r="AL50" s="33"/>
      <c r="AM50" s="325" t="str">
        <f>IF(E20="","",E20)</f>
        <v>V.RENČOVÁ</v>
      </c>
      <c r="AN50" s="326"/>
      <c r="AO50" s="326"/>
      <c r="AP50" s="326"/>
      <c r="AQ50" s="33"/>
      <c r="AR50" s="34"/>
      <c r="AS50" s="323"/>
      <c r="AT50" s="324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1" customFormat="1" ht="10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323"/>
      <c r="AT51" s="324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1" customFormat="1" ht="29.25" customHeight="1">
      <c r="A52" s="33"/>
      <c r="B52" s="34"/>
      <c r="C52" s="317" t="s">
        <v>54</v>
      </c>
      <c r="D52" s="318"/>
      <c r="E52" s="318"/>
      <c r="F52" s="318"/>
      <c r="G52" s="318"/>
      <c r="H52" s="56"/>
      <c r="I52" s="319" t="s">
        <v>55</v>
      </c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20" t="s">
        <v>56</v>
      </c>
      <c r="AH52" s="318"/>
      <c r="AI52" s="318"/>
      <c r="AJ52" s="318"/>
      <c r="AK52" s="318"/>
      <c r="AL52" s="318"/>
      <c r="AM52" s="318"/>
      <c r="AN52" s="319" t="s">
        <v>57</v>
      </c>
      <c r="AO52" s="318"/>
      <c r="AP52" s="318"/>
      <c r="AQ52" s="57" t="s">
        <v>58</v>
      </c>
      <c r="AR52" s="34"/>
      <c r="AS52" s="58" t="s">
        <v>59</v>
      </c>
      <c r="AT52" s="59" t="s">
        <v>60</v>
      </c>
      <c r="AU52" s="59" t="s">
        <v>61</v>
      </c>
      <c r="AV52" s="59" t="s">
        <v>62</v>
      </c>
      <c r="AW52" s="59" t="s">
        <v>63</v>
      </c>
      <c r="AX52" s="59" t="s">
        <v>64</v>
      </c>
      <c r="AY52" s="59" t="s">
        <v>65</v>
      </c>
      <c r="AZ52" s="59" t="s">
        <v>66</v>
      </c>
      <c r="BA52" s="59" t="s">
        <v>67</v>
      </c>
      <c r="BB52" s="59" t="s">
        <v>68</v>
      </c>
      <c r="BC52" s="59" t="s">
        <v>69</v>
      </c>
      <c r="BD52" s="60" t="s">
        <v>70</v>
      </c>
      <c r="BE52" s="33"/>
    </row>
    <row r="53" spans="1:91" s="1" customFormat="1" ht="10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5" customFormat="1" ht="32.4" customHeight="1">
      <c r="B54" s="64"/>
      <c r="C54" s="65" t="s">
        <v>71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315">
        <f>ROUND(SUM(AG55:AG56),2)</f>
        <v>0</v>
      </c>
      <c r="AH54" s="315"/>
      <c r="AI54" s="315"/>
      <c r="AJ54" s="315"/>
      <c r="AK54" s="315"/>
      <c r="AL54" s="315"/>
      <c r="AM54" s="315"/>
      <c r="AN54" s="316">
        <f>SUM(AG54,AT54)</f>
        <v>0</v>
      </c>
      <c r="AO54" s="316"/>
      <c r="AP54" s="316"/>
      <c r="AQ54" s="68" t="s">
        <v>3</v>
      </c>
      <c r="AR54" s="64"/>
      <c r="AS54" s="69">
        <f>ROUND(SUM(AS55:AS56),2)</f>
        <v>0</v>
      </c>
      <c r="AT54" s="70">
        <f>ROUND(SUM(AV54:AW54),2)</f>
        <v>0</v>
      </c>
      <c r="AU54" s="71">
        <f>ROUND(SUM(AU55:AU56),5)</f>
        <v>0</v>
      </c>
      <c r="AV54" s="70">
        <f>ROUND(AZ54*L29,2)</f>
        <v>0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ROUND(SUM(AZ55:AZ56),2)</f>
        <v>0</v>
      </c>
      <c r="BA54" s="70">
        <f>ROUND(SUM(BA55:BA56),2)</f>
        <v>0</v>
      </c>
      <c r="BB54" s="70">
        <f>ROUND(SUM(BB55:BB56),2)</f>
        <v>0</v>
      </c>
      <c r="BC54" s="70">
        <f>ROUND(SUM(BC55:BC56),2)</f>
        <v>0</v>
      </c>
      <c r="BD54" s="72">
        <f>ROUND(SUM(BD55:BD56),2)</f>
        <v>0</v>
      </c>
      <c r="BS54" s="73" t="s">
        <v>72</v>
      </c>
      <c r="BT54" s="73" t="s">
        <v>73</v>
      </c>
      <c r="BU54" s="74" t="s">
        <v>74</v>
      </c>
      <c r="BV54" s="73" t="s">
        <v>75</v>
      </c>
      <c r="BW54" s="73" t="s">
        <v>5</v>
      </c>
      <c r="BX54" s="73" t="s">
        <v>76</v>
      </c>
      <c r="CL54" s="73" t="s">
        <v>20</v>
      </c>
    </row>
    <row r="55" spans="1:91" s="6" customFormat="1" ht="16.5" customHeight="1">
      <c r="A55" s="75" t="s">
        <v>77</v>
      </c>
      <c r="B55" s="76"/>
      <c r="C55" s="77"/>
      <c r="D55" s="314" t="s">
        <v>78</v>
      </c>
      <c r="E55" s="314"/>
      <c r="F55" s="314"/>
      <c r="G55" s="314"/>
      <c r="H55" s="314"/>
      <c r="I55" s="78"/>
      <c r="J55" s="314" t="s">
        <v>79</v>
      </c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2">
        <f>'D1.1 - ARCHITEKTONICKO-ST...'!J30</f>
        <v>0</v>
      </c>
      <c r="AH55" s="313"/>
      <c r="AI55" s="313"/>
      <c r="AJ55" s="313"/>
      <c r="AK55" s="313"/>
      <c r="AL55" s="313"/>
      <c r="AM55" s="313"/>
      <c r="AN55" s="312">
        <f>SUM(AG55,AT55)</f>
        <v>0</v>
      </c>
      <c r="AO55" s="313"/>
      <c r="AP55" s="313"/>
      <c r="AQ55" s="79" t="s">
        <v>80</v>
      </c>
      <c r="AR55" s="76"/>
      <c r="AS55" s="80">
        <v>0</v>
      </c>
      <c r="AT55" s="81">
        <f>ROUND(SUM(AV55:AW55),2)</f>
        <v>0</v>
      </c>
      <c r="AU55" s="82">
        <f>'D1.1 - ARCHITEKTONICKO-ST...'!P98</f>
        <v>0</v>
      </c>
      <c r="AV55" s="81">
        <f>'D1.1 - ARCHITEKTONICKO-ST...'!J33</f>
        <v>0</v>
      </c>
      <c r="AW55" s="81">
        <f>'D1.1 - ARCHITEKTONICKO-ST...'!J34</f>
        <v>0</v>
      </c>
      <c r="AX55" s="81">
        <f>'D1.1 - ARCHITEKTONICKO-ST...'!J35</f>
        <v>0</v>
      </c>
      <c r="AY55" s="81">
        <f>'D1.1 - ARCHITEKTONICKO-ST...'!J36</f>
        <v>0</v>
      </c>
      <c r="AZ55" s="81">
        <f>'D1.1 - ARCHITEKTONICKO-ST...'!F33</f>
        <v>0</v>
      </c>
      <c r="BA55" s="81">
        <f>'D1.1 - ARCHITEKTONICKO-ST...'!F34</f>
        <v>0</v>
      </c>
      <c r="BB55" s="81">
        <f>'D1.1 - ARCHITEKTONICKO-ST...'!F35</f>
        <v>0</v>
      </c>
      <c r="BC55" s="81">
        <f>'D1.1 - ARCHITEKTONICKO-ST...'!F36</f>
        <v>0</v>
      </c>
      <c r="BD55" s="83">
        <f>'D1.1 - ARCHITEKTONICKO-ST...'!F37</f>
        <v>0</v>
      </c>
      <c r="BT55" s="84" t="s">
        <v>81</v>
      </c>
      <c r="BV55" s="84" t="s">
        <v>75</v>
      </c>
      <c r="BW55" s="84" t="s">
        <v>82</v>
      </c>
      <c r="BX55" s="84" t="s">
        <v>5</v>
      </c>
      <c r="CL55" s="84" t="s">
        <v>20</v>
      </c>
      <c r="CM55" s="84" t="s">
        <v>81</v>
      </c>
    </row>
    <row r="56" spans="1:91" s="6" customFormat="1" ht="16.5" customHeight="1">
      <c r="A56" s="75" t="s">
        <v>77</v>
      </c>
      <c r="B56" s="76"/>
      <c r="C56" s="77"/>
      <c r="D56" s="314" t="s">
        <v>83</v>
      </c>
      <c r="E56" s="314"/>
      <c r="F56" s="314"/>
      <c r="G56" s="314"/>
      <c r="H56" s="314"/>
      <c r="I56" s="78"/>
      <c r="J56" s="314" t="s">
        <v>84</v>
      </c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2">
        <f>'VRN - VEDLEJŠÍ NÁKLADY'!J30</f>
        <v>0</v>
      </c>
      <c r="AH56" s="313"/>
      <c r="AI56" s="313"/>
      <c r="AJ56" s="313"/>
      <c r="AK56" s="313"/>
      <c r="AL56" s="313"/>
      <c r="AM56" s="313"/>
      <c r="AN56" s="312">
        <f>SUM(AG56,AT56)</f>
        <v>0</v>
      </c>
      <c r="AO56" s="313"/>
      <c r="AP56" s="313"/>
      <c r="AQ56" s="79" t="s">
        <v>80</v>
      </c>
      <c r="AR56" s="76"/>
      <c r="AS56" s="85">
        <v>0</v>
      </c>
      <c r="AT56" s="86">
        <f>ROUND(SUM(AV56:AW56),2)</f>
        <v>0</v>
      </c>
      <c r="AU56" s="87">
        <f>'VRN - VEDLEJŠÍ NÁKLADY'!P84</f>
        <v>0</v>
      </c>
      <c r="AV56" s="86">
        <f>'VRN - VEDLEJŠÍ NÁKLADY'!J33</f>
        <v>0</v>
      </c>
      <c r="AW56" s="86">
        <f>'VRN - VEDLEJŠÍ NÁKLADY'!J34</f>
        <v>0</v>
      </c>
      <c r="AX56" s="86">
        <f>'VRN - VEDLEJŠÍ NÁKLADY'!J35</f>
        <v>0</v>
      </c>
      <c r="AY56" s="86">
        <f>'VRN - VEDLEJŠÍ NÁKLADY'!J36</f>
        <v>0</v>
      </c>
      <c r="AZ56" s="86">
        <f>'VRN - VEDLEJŠÍ NÁKLADY'!F33</f>
        <v>0</v>
      </c>
      <c r="BA56" s="86">
        <f>'VRN - VEDLEJŠÍ NÁKLADY'!F34</f>
        <v>0</v>
      </c>
      <c r="BB56" s="86">
        <f>'VRN - VEDLEJŠÍ NÁKLADY'!F35</f>
        <v>0</v>
      </c>
      <c r="BC56" s="86">
        <f>'VRN - VEDLEJŠÍ NÁKLADY'!F36</f>
        <v>0</v>
      </c>
      <c r="BD56" s="88">
        <f>'VRN - VEDLEJŠÍ NÁKLADY'!F37</f>
        <v>0</v>
      </c>
      <c r="BT56" s="84" t="s">
        <v>81</v>
      </c>
      <c r="BV56" s="84" t="s">
        <v>75</v>
      </c>
      <c r="BW56" s="84" t="s">
        <v>85</v>
      </c>
      <c r="BX56" s="84" t="s">
        <v>5</v>
      </c>
      <c r="CL56" s="84" t="s">
        <v>20</v>
      </c>
      <c r="CM56" s="84" t="s">
        <v>81</v>
      </c>
    </row>
    <row r="57" spans="1:91" s="1" customFormat="1" ht="30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1" customFormat="1" ht="6.9" customHeight="1">
      <c r="A58" s="33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34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sheetProtection algorithmName="SHA-512" hashValue="H5455dOYz0ppR3g9ytXdKTfNouBOtPGR2/PaH8OViug7WjiUTKdokDRif78blWxsWRqTFqTaX4ritCDR6z+BmQ==" saltValue="0QBqe7qoH5EgTqzTrOcoUA==" spinCount="100000" sheet="1" objects="1" scenarios="1"/>
  <mergeCells count="46">
    <mergeCell ref="W29:AE29"/>
    <mergeCell ref="AK29:AO29"/>
    <mergeCell ref="L29:P29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W30:AE30"/>
    <mergeCell ref="AK30:AO30"/>
    <mergeCell ref="L30:P30"/>
    <mergeCell ref="W31:AE31"/>
    <mergeCell ref="AK26:AO26"/>
    <mergeCell ref="L28:P28"/>
    <mergeCell ref="W28:AE28"/>
    <mergeCell ref="AK28:AO28"/>
    <mergeCell ref="AM50:AP50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S49:AT51"/>
  </mergeCells>
  <hyperlinks>
    <hyperlink ref="A55" location="'D1.1 - ARCHITEKTONICKO-ST...'!C2" display="/" xr:uid="{00000000-0004-0000-0000-000000000000}"/>
    <hyperlink ref="A56" location="'VRN - VEDLEJŠÍ NÁKLADY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71"/>
  <sheetViews>
    <sheetView showGridLines="0" tabSelected="1" topLeftCell="A169" workbookViewId="0">
      <selection activeCell="I190" sqref="I19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1:46" ht="36.9" customHeight="1">
      <c r="L2" s="310" t="s">
        <v>6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82</v>
      </c>
    </row>
    <row r="3" spans="1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1:46" ht="24.9" customHeight="1">
      <c r="B4" s="21"/>
      <c r="D4" s="22" t="s">
        <v>86</v>
      </c>
      <c r="L4" s="21"/>
      <c r="M4" s="89" t="s">
        <v>11</v>
      </c>
      <c r="AT4" s="18" t="s">
        <v>4</v>
      </c>
    </row>
    <row r="5" spans="1:46" ht="6.9" customHeight="1">
      <c r="B5" s="21"/>
      <c r="L5" s="21"/>
    </row>
    <row r="6" spans="1:46" ht="12" customHeight="1">
      <c r="B6" s="21"/>
      <c r="D6" s="28" t="s">
        <v>17</v>
      </c>
      <c r="L6" s="21"/>
    </row>
    <row r="7" spans="1:46" ht="16.5" customHeight="1">
      <c r="B7" s="21"/>
      <c r="E7" s="349" t="str">
        <f>'Rekapitulace stavby'!K6</f>
        <v>ČESKÁ LÍPA, NÁMĚSTÍ T.G.MASARYKA 169/21 - VÝMĚNA OKEN</v>
      </c>
      <c r="F7" s="350"/>
      <c r="G7" s="350"/>
      <c r="H7" s="350"/>
      <c r="L7" s="21"/>
    </row>
    <row r="8" spans="1:46" s="1" customFormat="1" ht="12" customHeight="1">
      <c r="A8" s="33"/>
      <c r="B8" s="34"/>
      <c r="C8" s="33"/>
      <c r="D8" s="28" t="s">
        <v>87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1" customFormat="1" ht="16.5" customHeight="1">
      <c r="A9" s="33"/>
      <c r="B9" s="34"/>
      <c r="C9" s="33"/>
      <c r="D9" s="33"/>
      <c r="E9" s="334" t="s">
        <v>88</v>
      </c>
      <c r="F9" s="348"/>
      <c r="G9" s="348"/>
      <c r="H9" s="348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1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1" customFormat="1" ht="12" customHeight="1">
      <c r="A11" s="33"/>
      <c r="B11" s="34"/>
      <c r="C11" s="33"/>
      <c r="D11" s="28" t="s">
        <v>19</v>
      </c>
      <c r="E11" s="33"/>
      <c r="F11" s="26" t="s">
        <v>20</v>
      </c>
      <c r="G11" s="33"/>
      <c r="H11" s="33"/>
      <c r="I11" s="28" t="s">
        <v>21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1" customFormat="1" ht="12" customHeight="1">
      <c r="A12" s="33"/>
      <c r="B12" s="34"/>
      <c r="C12" s="33"/>
      <c r="D12" s="28" t="s">
        <v>22</v>
      </c>
      <c r="E12" s="33"/>
      <c r="F12" s="26" t="s">
        <v>23</v>
      </c>
      <c r="G12" s="33"/>
      <c r="H12" s="33"/>
      <c r="I12" s="28" t="s">
        <v>24</v>
      </c>
      <c r="J12" s="51" t="str">
        <f>'Rekapitulace stavby'!AN8</f>
        <v>15. 3. 2022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1" customFormat="1" ht="10.95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1" customFormat="1" ht="12" customHeight="1">
      <c r="A14" s="33"/>
      <c r="B14" s="34"/>
      <c r="C14" s="33"/>
      <c r="D14" s="28" t="s">
        <v>26</v>
      </c>
      <c r="E14" s="33"/>
      <c r="F14" s="33"/>
      <c r="G14" s="33"/>
      <c r="H14" s="33"/>
      <c r="I14" s="28" t="s">
        <v>27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1" customFormat="1" ht="18" customHeight="1">
      <c r="A15" s="33"/>
      <c r="B15" s="34"/>
      <c r="C15" s="33"/>
      <c r="D15" s="33"/>
      <c r="E15" s="26" t="s">
        <v>28</v>
      </c>
      <c r="F15" s="33"/>
      <c r="G15" s="33"/>
      <c r="H15" s="33"/>
      <c r="I15" s="28" t="s">
        <v>29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1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1" customFormat="1" ht="12" customHeight="1">
      <c r="A17" s="33"/>
      <c r="B17" s="34"/>
      <c r="C17" s="33"/>
      <c r="D17" s="28" t="s">
        <v>30</v>
      </c>
      <c r="E17" s="33"/>
      <c r="F17" s="33"/>
      <c r="G17" s="33"/>
      <c r="H17" s="33"/>
      <c r="I17" s="28" t="s">
        <v>27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1" customFormat="1" ht="18" customHeight="1">
      <c r="A18" s="33"/>
      <c r="B18" s="34"/>
      <c r="C18" s="33"/>
      <c r="D18" s="33"/>
      <c r="E18" s="351" t="str">
        <f>'Rekapitulace stavby'!E14</f>
        <v>Vyplň údaj</v>
      </c>
      <c r="F18" s="340"/>
      <c r="G18" s="340"/>
      <c r="H18" s="340"/>
      <c r="I18" s="28" t="s">
        <v>29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1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1" customFormat="1" ht="12" customHeight="1">
      <c r="A20" s="33"/>
      <c r="B20" s="34"/>
      <c r="C20" s="33"/>
      <c r="D20" s="28" t="s">
        <v>32</v>
      </c>
      <c r="E20" s="33"/>
      <c r="F20" s="33"/>
      <c r="G20" s="33"/>
      <c r="H20" s="33"/>
      <c r="I20" s="28" t="s">
        <v>27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1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28" t="s">
        <v>29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1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1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28" t="s">
        <v>27</v>
      </c>
      <c r="J23" s="26" t="s">
        <v>3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1" customFormat="1" ht="18" customHeight="1">
      <c r="A24" s="33"/>
      <c r="B24" s="34"/>
      <c r="C24" s="33"/>
      <c r="D24" s="33"/>
      <c r="E24" s="26" t="s">
        <v>36</v>
      </c>
      <c r="F24" s="33"/>
      <c r="G24" s="33"/>
      <c r="H24" s="33"/>
      <c r="I24" s="28" t="s">
        <v>29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1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1" customFormat="1" ht="12" customHeight="1">
      <c r="A26" s="33"/>
      <c r="B26" s="34"/>
      <c r="C26" s="33"/>
      <c r="D26" s="28" t="s">
        <v>37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7" customFormat="1" ht="59.25" customHeight="1">
      <c r="A27" s="91"/>
      <c r="B27" s="92"/>
      <c r="C27" s="91"/>
      <c r="D27" s="91"/>
      <c r="E27" s="344" t="s">
        <v>89</v>
      </c>
      <c r="F27" s="344"/>
      <c r="G27" s="344"/>
      <c r="H27" s="344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1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1" customFormat="1" ht="6.9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1" customFormat="1" ht="25.35" customHeight="1">
      <c r="A30" s="33"/>
      <c r="B30" s="34"/>
      <c r="C30" s="33"/>
      <c r="D30" s="94" t="s">
        <v>39</v>
      </c>
      <c r="E30" s="33"/>
      <c r="F30" s="33"/>
      <c r="G30" s="33"/>
      <c r="H30" s="33"/>
      <c r="I30" s="33"/>
      <c r="J30" s="67">
        <f>ROUND(J98,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1" customFormat="1" ht="6.9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1" customFormat="1" ht="14.4" customHeight="1">
      <c r="A32" s="33"/>
      <c r="B32" s="34"/>
      <c r="C32" s="33"/>
      <c r="D32" s="33"/>
      <c r="E32" s="33"/>
      <c r="F32" s="37" t="s">
        <v>41</v>
      </c>
      <c r="G32" s="33"/>
      <c r="H32" s="33"/>
      <c r="I32" s="37" t="s">
        <v>40</v>
      </c>
      <c r="J32" s="37" t="s">
        <v>42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1" customFormat="1" ht="14.4" customHeight="1">
      <c r="A33" s="33"/>
      <c r="B33" s="34"/>
      <c r="C33" s="33"/>
      <c r="D33" s="95" t="s">
        <v>43</v>
      </c>
      <c r="E33" s="28" t="s">
        <v>44</v>
      </c>
      <c r="F33" s="96">
        <f>ROUND((SUM(BE98:BE970)),  2)</f>
        <v>0</v>
      </c>
      <c r="G33" s="33"/>
      <c r="H33" s="33"/>
      <c r="I33" s="97">
        <v>0.21</v>
      </c>
      <c r="J33" s="96">
        <f>ROUND(((SUM(BE98:BE970))*I33),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1" customFormat="1" ht="14.4" customHeight="1">
      <c r="A34" s="33"/>
      <c r="B34" s="34"/>
      <c r="C34" s="33"/>
      <c r="D34" s="33"/>
      <c r="E34" s="28" t="s">
        <v>45</v>
      </c>
      <c r="F34" s="96">
        <f>ROUND((SUM(BF98:BF970)),  2)</f>
        <v>0</v>
      </c>
      <c r="G34" s="33"/>
      <c r="H34" s="33"/>
      <c r="I34" s="97">
        <v>0.15</v>
      </c>
      <c r="J34" s="96">
        <f>ROUND(((SUM(BF98:BF970))*I34),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1" customFormat="1" ht="14.4" hidden="1" customHeight="1">
      <c r="A35" s="33"/>
      <c r="B35" s="34"/>
      <c r="C35" s="33"/>
      <c r="D35" s="33"/>
      <c r="E35" s="28" t="s">
        <v>46</v>
      </c>
      <c r="F35" s="96">
        <f>ROUND((SUM(BG98:BG970)),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1" customFormat="1" ht="14.4" hidden="1" customHeight="1">
      <c r="A36" s="33"/>
      <c r="B36" s="34"/>
      <c r="C36" s="33"/>
      <c r="D36" s="33"/>
      <c r="E36" s="28" t="s">
        <v>47</v>
      </c>
      <c r="F36" s="96">
        <f>ROUND((SUM(BH98:BH970)),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1" customFormat="1" ht="14.4" hidden="1" customHeight="1">
      <c r="A37" s="33"/>
      <c r="B37" s="34"/>
      <c r="C37" s="33"/>
      <c r="D37" s="33"/>
      <c r="E37" s="28" t="s">
        <v>48</v>
      </c>
      <c r="F37" s="96">
        <f>ROUND((SUM(BI98:BI970)),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1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25.35" customHeight="1">
      <c r="A39" s="33"/>
      <c r="B39" s="34"/>
      <c r="C39" s="98"/>
      <c r="D39" s="99" t="s">
        <v>49</v>
      </c>
      <c r="E39" s="56"/>
      <c r="F39" s="56"/>
      <c r="G39" s="100" t="s">
        <v>50</v>
      </c>
      <c r="H39" s="101" t="s">
        <v>51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1" customFormat="1" ht="14.4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1" customFormat="1" ht="6.9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24.9" customHeight="1">
      <c r="A45" s="33"/>
      <c r="B45" s="34"/>
      <c r="C45" s="22" t="s">
        <v>90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1" customFormat="1" ht="6.9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1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1" customFormat="1" ht="16.5" customHeight="1">
      <c r="A48" s="33"/>
      <c r="B48" s="34"/>
      <c r="C48" s="33"/>
      <c r="D48" s="33"/>
      <c r="E48" s="349" t="str">
        <f>E7</f>
        <v>ČESKÁ LÍPA, NÁMĚSTÍ T.G.MASARYKA 169/21 - VÝMĚNA OKEN</v>
      </c>
      <c r="F48" s="350"/>
      <c r="G48" s="350"/>
      <c r="H48" s="350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1" customFormat="1" ht="12" customHeight="1">
      <c r="A49" s="33"/>
      <c r="B49" s="34"/>
      <c r="C49" s="28" t="s">
        <v>87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1" customFormat="1" ht="16.5" customHeight="1">
      <c r="A50" s="33"/>
      <c r="B50" s="34"/>
      <c r="C50" s="33"/>
      <c r="D50" s="33"/>
      <c r="E50" s="334" t="str">
        <f>E9</f>
        <v>D1.1 - ARCHITEKTONICKO-STAVEBNIÍ ŘEŠENÍ</v>
      </c>
      <c r="F50" s="348"/>
      <c r="G50" s="348"/>
      <c r="H50" s="348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6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1" customFormat="1" ht="12" customHeight="1">
      <c r="A52" s="33"/>
      <c r="B52" s="34"/>
      <c r="C52" s="28" t="s">
        <v>22</v>
      </c>
      <c r="D52" s="33"/>
      <c r="E52" s="33"/>
      <c r="F52" s="26" t="str">
        <f>F12</f>
        <v>ČESKÁ LÍPA</v>
      </c>
      <c r="G52" s="33"/>
      <c r="H52" s="33"/>
      <c r="I52" s="28" t="s">
        <v>24</v>
      </c>
      <c r="J52" s="51" t="str">
        <f>IF(J12="","",J12)</f>
        <v>15. 3. 2022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1" customFormat="1" ht="6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1" customFormat="1" ht="15.15" customHeight="1">
      <c r="A54" s="33"/>
      <c r="B54" s="34"/>
      <c r="C54" s="28" t="s">
        <v>26</v>
      </c>
      <c r="D54" s="33"/>
      <c r="E54" s="33"/>
      <c r="F54" s="26" t="str">
        <f>E15</f>
        <v>MĚSTO ČESKÁ LÍPA</v>
      </c>
      <c r="G54" s="33"/>
      <c r="H54" s="33"/>
      <c r="I54" s="28" t="s">
        <v>32</v>
      </c>
      <c r="J54" s="31" t="str">
        <f>E21</f>
        <v>M.PLESCHINGER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1" customFormat="1" ht="15.15" customHeight="1">
      <c r="A55" s="33"/>
      <c r="B55" s="34"/>
      <c r="C55" s="28" t="s">
        <v>30</v>
      </c>
      <c r="D55" s="33"/>
      <c r="E55" s="33"/>
      <c r="F55" s="26" t="str">
        <f>IF(E18="","",E18)</f>
        <v>Vyplň údaj</v>
      </c>
      <c r="G55" s="33"/>
      <c r="H55" s="33"/>
      <c r="I55" s="28" t="s">
        <v>35</v>
      </c>
      <c r="J55" s="31" t="str">
        <f>E24</f>
        <v>V.RENČOVÁ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1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1" customFormat="1" ht="29.25" customHeight="1">
      <c r="A57" s="33"/>
      <c r="B57" s="34"/>
      <c r="C57" s="104" t="s">
        <v>91</v>
      </c>
      <c r="D57" s="98"/>
      <c r="E57" s="98"/>
      <c r="F57" s="98"/>
      <c r="G57" s="98"/>
      <c r="H57" s="98"/>
      <c r="I57" s="98"/>
      <c r="J57" s="105" t="s">
        <v>92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1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1" customFormat="1" ht="22.95" customHeight="1">
      <c r="A59" s="33"/>
      <c r="B59" s="34"/>
      <c r="C59" s="106" t="s">
        <v>71</v>
      </c>
      <c r="D59" s="33"/>
      <c r="E59" s="33"/>
      <c r="F59" s="33"/>
      <c r="G59" s="33"/>
      <c r="H59" s="33"/>
      <c r="I59" s="33"/>
      <c r="J59" s="67">
        <f>J98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93</v>
      </c>
    </row>
    <row r="60" spans="1:47" s="8" customFormat="1" ht="24.9" customHeight="1">
      <c r="B60" s="107"/>
      <c r="D60" s="108" t="s">
        <v>94</v>
      </c>
      <c r="E60" s="109"/>
      <c r="F60" s="109"/>
      <c r="G60" s="109"/>
      <c r="H60" s="109"/>
      <c r="I60" s="109"/>
      <c r="J60" s="110">
        <f>J99</f>
        <v>0</v>
      </c>
      <c r="L60" s="107"/>
    </row>
    <row r="61" spans="1:47" s="9" customFormat="1" ht="19.95" customHeight="1">
      <c r="B61" s="111"/>
      <c r="D61" s="112" t="s">
        <v>95</v>
      </c>
      <c r="E61" s="113"/>
      <c r="F61" s="113"/>
      <c r="G61" s="113"/>
      <c r="H61" s="113"/>
      <c r="I61" s="113"/>
      <c r="J61" s="114">
        <f>J100</f>
        <v>0</v>
      </c>
      <c r="L61" s="111"/>
    </row>
    <row r="62" spans="1:47" s="9" customFormat="1" ht="19.95" customHeight="1">
      <c r="B62" s="111"/>
      <c r="D62" s="112" t="s">
        <v>96</v>
      </c>
      <c r="E62" s="113"/>
      <c r="F62" s="113"/>
      <c r="G62" s="113"/>
      <c r="H62" s="113"/>
      <c r="I62" s="113"/>
      <c r="J62" s="114">
        <f>J103</f>
        <v>0</v>
      </c>
      <c r="L62" s="111"/>
    </row>
    <row r="63" spans="1:47" s="9" customFormat="1" ht="19.95" customHeight="1">
      <c r="B63" s="111"/>
      <c r="D63" s="112" t="s">
        <v>97</v>
      </c>
      <c r="E63" s="113"/>
      <c r="F63" s="113"/>
      <c r="G63" s="113"/>
      <c r="H63" s="113"/>
      <c r="I63" s="113"/>
      <c r="J63" s="114">
        <f>J125</f>
        <v>0</v>
      </c>
      <c r="L63" s="111"/>
    </row>
    <row r="64" spans="1:47" s="9" customFormat="1" ht="19.95" customHeight="1">
      <c r="B64" s="111"/>
      <c r="D64" s="112" t="s">
        <v>98</v>
      </c>
      <c r="E64" s="113"/>
      <c r="F64" s="113"/>
      <c r="G64" s="113"/>
      <c r="H64" s="113"/>
      <c r="I64" s="113"/>
      <c r="J64" s="114">
        <f>J167</f>
        <v>0</v>
      </c>
      <c r="L64" s="111"/>
    </row>
    <row r="65" spans="1:31" s="9" customFormat="1" ht="19.95" customHeight="1">
      <c r="B65" s="111"/>
      <c r="D65" s="112" t="s">
        <v>99</v>
      </c>
      <c r="E65" s="113"/>
      <c r="F65" s="113"/>
      <c r="G65" s="113"/>
      <c r="H65" s="113"/>
      <c r="I65" s="113"/>
      <c r="J65" s="114">
        <f>J212</f>
        <v>0</v>
      </c>
      <c r="L65" s="111"/>
    </row>
    <row r="66" spans="1:31" s="9" customFormat="1" ht="19.95" customHeight="1">
      <c r="B66" s="111"/>
      <c r="D66" s="112" t="s">
        <v>100</v>
      </c>
      <c r="E66" s="113"/>
      <c r="F66" s="113"/>
      <c r="G66" s="113"/>
      <c r="H66" s="113"/>
      <c r="I66" s="113"/>
      <c r="J66" s="114">
        <f>J236</f>
        <v>0</v>
      </c>
      <c r="L66" s="111"/>
    </row>
    <row r="67" spans="1:31" s="9" customFormat="1" ht="19.95" customHeight="1">
      <c r="B67" s="111"/>
      <c r="D67" s="112" t="s">
        <v>101</v>
      </c>
      <c r="E67" s="113"/>
      <c r="F67" s="113"/>
      <c r="G67" s="113"/>
      <c r="H67" s="113"/>
      <c r="I67" s="113"/>
      <c r="J67" s="114">
        <f>J278</f>
        <v>0</v>
      </c>
      <c r="L67" s="111"/>
    </row>
    <row r="68" spans="1:31" s="9" customFormat="1" ht="19.95" customHeight="1">
      <c r="B68" s="111"/>
      <c r="D68" s="112" t="s">
        <v>102</v>
      </c>
      <c r="E68" s="113"/>
      <c r="F68" s="113"/>
      <c r="G68" s="113"/>
      <c r="H68" s="113"/>
      <c r="I68" s="113"/>
      <c r="J68" s="114">
        <f>J364</f>
        <v>0</v>
      </c>
      <c r="L68" s="111"/>
    </row>
    <row r="69" spans="1:31" s="8" customFormat="1" ht="24.9" customHeight="1">
      <c r="B69" s="107"/>
      <c r="D69" s="108" t="s">
        <v>103</v>
      </c>
      <c r="E69" s="109"/>
      <c r="F69" s="109"/>
      <c r="G69" s="109"/>
      <c r="H69" s="109"/>
      <c r="I69" s="109"/>
      <c r="J69" s="110">
        <f>J367</f>
        <v>0</v>
      </c>
      <c r="L69" s="107"/>
    </row>
    <row r="70" spans="1:31" s="9" customFormat="1" ht="19.95" customHeight="1">
      <c r="B70" s="111"/>
      <c r="D70" s="112" t="s">
        <v>104</v>
      </c>
      <c r="E70" s="113"/>
      <c r="F70" s="113"/>
      <c r="G70" s="113"/>
      <c r="H70" s="113"/>
      <c r="I70" s="113"/>
      <c r="J70" s="114">
        <f>J368</f>
        <v>0</v>
      </c>
      <c r="L70" s="111"/>
    </row>
    <row r="71" spans="1:31" s="9" customFormat="1" ht="19.95" customHeight="1">
      <c r="B71" s="111"/>
      <c r="D71" s="112" t="s">
        <v>105</v>
      </c>
      <c r="E71" s="113"/>
      <c r="F71" s="113"/>
      <c r="G71" s="113"/>
      <c r="H71" s="113"/>
      <c r="I71" s="113"/>
      <c r="J71" s="114">
        <f>J395</f>
        <v>0</v>
      </c>
      <c r="L71" s="111"/>
    </row>
    <row r="72" spans="1:31" s="9" customFormat="1" ht="19.95" customHeight="1">
      <c r="B72" s="111"/>
      <c r="D72" s="112" t="s">
        <v>106</v>
      </c>
      <c r="E72" s="113"/>
      <c r="F72" s="113"/>
      <c r="G72" s="113"/>
      <c r="H72" s="113"/>
      <c r="I72" s="113"/>
      <c r="J72" s="114">
        <f>J484</f>
        <v>0</v>
      </c>
      <c r="L72" s="111"/>
    </row>
    <row r="73" spans="1:31" s="9" customFormat="1" ht="19.95" customHeight="1">
      <c r="B73" s="111"/>
      <c r="D73" s="112" t="s">
        <v>107</v>
      </c>
      <c r="E73" s="113"/>
      <c r="F73" s="113"/>
      <c r="G73" s="113"/>
      <c r="H73" s="113"/>
      <c r="I73" s="113"/>
      <c r="J73" s="114">
        <f>J517</f>
        <v>0</v>
      </c>
      <c r="L73" s="111"/>
    </row>
    <row r="74" spans="1:31" s="9" customFormat="1" ht="19.95" customHeight="1">
      <c r="B74" s="111"/>
      <c r="D74" s="112" t="s">
        <v>108</v>
      </c>
      <c r="E74" s="113"/>
      <c r="F74" s="113"/>
      <c r="G74" s="113"/>
      <c r="H74" s="113"/>
      <c r="I74" s="113"/>
      <c r="J74" s="114">
        <f>J575</f>
        <v>0</v>
      </c>
      <c r="L74" s="111"/>
    </row>
    <row r="75" spans="1:31" s="9" customFormat="1" ht="19.95" customHeight="1">
      <c r="B75" s="111"/>
      <c r="D75" s="112" t="s">
        <v>109</v>
      </c>
      <c r="E75" s="113"/>
      <c r="F75" s="113"/>
      <c r="G75" s="113"/>
      <c r="H75" s="113"/>
      <c r="I75" s="113"/>
      <c r="J75" s="114">
        <f>J851</f>
        <v>0</v>
      </c>
      <c r="L75" s="111"/>
    </row>
    <row r="76" spans="1:31" s="9" customFormat="1" ht="19.95" customHeight="1">
      <c r="B76" s="111"/>
      <c r="D76" s="112" t="s">
        <v>110</v>
      </c>
      <c r="E76" s="113"/>
      <c r="F76" s="113"/>
      <c r="G76" s="113"/>
      <c r="H76" s="113"/>
      <c r="I76" s="113"/>
      <c r="J76" s="114">
        <f>J876</f>
        <v>0</v>
      </c>
      <c r="L76" s="111"/>
    </row>
    <row r="77" spans="1:31" s="8" customFormat="1" ht="24.9" customHeight="1">
      <c r="B77" s="107"/>
      <c r="D77" s="108" t="s">
        <v>111</v>
      </c>
      <c r="E77" s="109"/>
      <c r="F77" s="109"/>
      <c r="G77" s="109"/>
      <c r="H77" s="109"/>
      <c r="I77" s="109"/>
      <c r="J77" s="110">
        <f>J963</f>
        <v>0</v>
      </c>
      <c r="L77" s="107"/>
    </row>
    <row r="78" spans="1:31" s="9" customFormat="1" ht="19.95" customHeight="1">
      <c r="B78" s="111"/>
      <c r="D78" s="112" t="s">
        <v>112</v>
      </c>
      <c r="E78" s="113"/>
      <c r="F78" s="113"/>
      <c r="G78" s="113"/>
      <c r="H78" s="113"/>
      <c r="I78" s="113"/>
      <c r="J78" s="114">
        <f>J964</f>
        <v>0</v>
      </c>
      <c r="L78" s="111"/>
    </row>
    <row r="79" spans="1:31" s="1" customFormat="1" ht="21.75" customHeight="1">
      <c r="A79" s="33"/>
      <c r="B79" s="34"/>
      <c r="C79" s="33"/>
      <c r="D79" s="33"/>
      <c r="E79" s="33"/>
      <c r="F79" s="33"/>
      <c r="G79" s="33"/>
      <c r="H79" s="33"/>
      <c r="I79" s="33"/>
      <c r="J79" s="33"/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" customFormat="1" ht="6.9" customHeight="1">
      <c r="A80" s="33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4" spans="1:31" s="1" customFormat="1" ht="6.9" customHeight="1">
      <c r="A84" s="33"/>
      <c r="B84" s="45"/>
      <c r="C84" s="46"/>
      <c r="D84" s="46"/>
      <c r="E84" s="46"/>
      <c r="F84" s="46"/>
      <c r="G84" s="46"/>
      <c r="H84" s="46"/>
      <c r="I84" s="46"/>
      <c r="J84" s="46"/>
      <c r="K84" s="46"/>
      <c r="L84" s="9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1" customFormat="1" ht="24.9" customHeight="1">
      <c r="A85" s="33"/>
      <c r="B85" s="34"/>
      <c r="C85" s="22" t="s">
        <v>113</v>
      </c>
      <c r="D85" s="33"/>
      <c r="E85" s="33"/>
      <c r="F85" s="33"/>
      <c r="G85" s="33"/>
      <c r="H85" s="33"/>
      <c r="I85" s="33"/>
      <c r="J85" s="33"/>
      <c r="K85" s="33"/>
      <c r="L85" s="9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9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31" s="1" customFormat="1" ht="12" customHeight="1">
      <c r="A87" s="33"/>
      <c r="B87" s="34"/>
      <c r="C87" s="28" t="s">
        <v>17</v>
      </c>
      <c r="D87" s="33"/>
      <c r="E87" s="33"/>
      <c r="F87" s="33"/>
      <c r="G87" s="33"/>
      <c r="H87" s="33"/>
      <c r="I87" s="33"/>
      <c r="J87" s="33"/>
      <c r="K87" s="33"/>
      <c r="L87" s="9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1" customFormat="1" ht="16.5" customHeight="1">
      <c r="A88" s="33"/>
      <c r="B88" s="34"/>
      <c r="C88" s="33"/>
      <c r="D88" s="33"/>
      <c r="E88" s="349" t="str">
        <f>E7</f>
        <v>ČESKÁ LÍPA, NÁMĚSTÍ T.G.MASARYKA 169/21 - VÝMĚNA OKEN</v>
      </c>
      <c r="F88" s="350"/>
      <c r="G88" s="350"/>
      <c r="H88" s="350"/>
      <c r="I88" s="33"/>
      <c r="J88" s="33"/>
      <c r="K88" s="33"/>
      <c r="L88" s="9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1" customFormat="1" ht="12" customHeight="1">
      <c r="A89" s="33"/>
      <c r="B89" s="34"/>
      <c r="C89" s="28" t="s">
        <v>87</v>
      </c>
      <c r="D89" s="33"/>
      <c r="E89" s="33"/>
      <c r="F89" s="33"/>
      <c r="G89" s="33"/>
      <c r="H89" s="33"/>
      <c r="I89" s="33"/>
      <c r="J89" s="33"/>
      <c r="K89" s="33"/>
      <c r="L89" s="9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1" customFormat="1" ht="16.5" customHeight="1">
      <c r="A90" s="33"/>
      <c r="B90" s="34"/>
      <c r="C90" s="33"/>
      <c r="D90" s="33"/>
      <c r="E90" s="334" t="str">
        <f>E9</f>
        <v>D1.1 - ARCHITEKTONICKO-STAVEBNIÍ ŘEŠENÍ</v>
      </c>
      <c r="F90" s="348"/>
      <c r="G90" s="348"/>
      <c r="H90" s="348"/>
      <c r="I90" s="33"/>
      <c r="J90" s="33"/>
      <c r="K90" s="33"/>
      <c r="L90" s="9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1" customFormat="1" ht="6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9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1" customFormat="1" ht="12" customHeight="1">
      <c r="A92" s="33"/>
      <c r="B92" s="34"/>
      <c r="C92" s="28" t="s">
        <v>22</v>
      </c>
      <c r="D92" s="33"/>
      <c r="E92" s="33"/>
      <c r="F92" s="26" t="str">
        <f>F12</f>
        <v>ČESKÁ LÍPA</v>
      </c>
      <c r="G92" s="33"/>
      <c r="H92" s="33"/>
      <c r="I92" s="28" t="s">
        <v>24</v>
      </c>
      <c r="J92" s="51" t="str">
        <f>IF(J12="","",J12)</f>
        <v>15. 3. 2022</v>
      </c>
      <c r="K92" s="33"/>
      <c r="L92" s="9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1" customFormat="1" ht="6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9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1" customFormat="1" ht="15.15" customHeight="1">
      <c r="A94" s="33"/>
      <c r="B94" s="34"/>
      <c r="C94" s="28" t="s">
        <v>26</v>
      </c>
      <c r="D94" s="33"/>
      <c r="E94" s="33"/>
      <c r="F94" s="26" t="str">
        <f>E15</f>
        <v>MĚSTO ČESKÁ LÍPA</v>
      </c>
      <c r="G94" s="33"/>
      <c r="H94" s="33"/>
      <c r="I94" s="28" t="s">
        <v>32</v>
      </c>
      <c r="J94" s="31" t="str">
        <f>E21</f>
        <v>M.PLESCHINGER</v>
      </c>
      <c r="K94" s="33"/>
      <c r="L94" s="9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1" customFormat="1" ht="15.15" customHeight="1">
      <c r="A95" s="33"/>
      <c r="B95" s="34"/>
      <c r="C95" s="28" t="s">
        <v>30</v>
      </c>
      <c r="D95" s="33"/>
      <c r="E95" s="33"/>
      <c r="F95" s="26" t="str">
        <f>IF(E18="","",E18)</f>
        <v>Vyplň údaj</v>
      </c>
      <c r="G95" s="33"/>
      <c r="H95" s="33"/>
      <c r="I95" s="28" t="s">
        <v>35</v>
      </c>
      <c r="J95" s="31" t="str">
        <f>E24</f>
        <v>V.RENČOVÁ</v>
      </c>
      <c r="K95" s="33"/>
      <c r="L95" s="9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1" customFormat="1" ht="10.35" customHeight="1">
      <c r="A96" s="33"/>
      <c r="B96" s="34"/>
      <c r="C96" s="33"/>
      <c r="D96" s="33"/>
      <c r="E96" s="33"/>
      <c r="F96" s="33"/>
      <c r="G96" s="33"/>
      <c r="H96" s="33"/>
      <c r="I96" s="33"/>
      <c r="J96" s="33"/>
      <c r="K96" s="33"/>
      <c r="L96" s="9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10" customFormat="1" ht="29.25" customHeight="1">
      <c r="A97" s="115"/>
      <c r="B97" s="116"/>
      <c r="C97" s="117" t="s">
        <v>114</v>
      </c>
      <c r="D97" s="118" t="s">
        <v>58</v>
      </c>
      <c r="E97" s="118" t="s">
        <v>54</v>
      </c>
      <c r="F97" s="118" t="s">
        <v>55</v>
      </c>
      <c r="G97" s="118" t="s">
        <v>115</v>
      </c>
      <c r="H97" s="118" t="s">
        <v>116</v>
      </c>
      <c r="I97" s="118" t="s">
        <v>117</v>
      </c>
      <c r="J97" s="118" t="s">
        <v>92</v>
      </c>
      <c r="K97" s="119" t="s">
        <v>118</v>
      </c>
      <c r="L97" s="120"/>
      <c r="M97" s="58" t="s">
        <v>3</v>
      </c>
      <c r="N97" s="59" t="s">
        <v>43</v>
      </c>
      <c r="O97" s="59" t="s">
        <v>119</v>
      </c>
      <c r="P97" s="59" t="s">
        <v>120</v>
      </c>
      <c r="Q97" s="59" t="s">
        <v>121</v>
      </c>
      <c r="R97" s="59" t="s">
        <v>122</v>
      </c>
      <c r="S97" s="59" t="s">
        <v>123</v>
      </c>
      <c r="T97" s="60" t="s">
        <v>124</v>
      </c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</row>
    <row r="98" spans="1:65" s="1" customFormat="1" ht="22.95" customHeight="1">
      <c r="A98" s="33"/>
      <c r="B98" s="34"/>
      <c r="C98" s="65" t="s">
        <v>125</v>
      </c>
      <c r="D98" s="33"/>
      <c r="E98" s="33"/>
      <c r="F98" s="33"/>
      <c r="G98" s="33"/>
      <c r="H98" s="33"/>
      <c r="I98" s="33"/>
      <c r="J98" s="121">
        <f>BK98</f>
        <v>0</v>
      </c>
      <c r="K98" s="33"/>
      <c r="L98" s="34"/>
      <c r="M98" s="61"/>
      <c r="N98" s="52"/>
      <c r="O98" s="62"/>
      <c r="P98" s="122">
        <f>P99+P367+P963</f>
        <v>0</v>
      </c>
      <c r="Q98" s="62"/>
      <c r="R98" s="122">
        <f>R99+R367+R963</f>
        <v>21.107739830000003</v>
      </c>
      <c r="S98" s="62"/>
      <c r="T98" s="123">
        <f>T99+T367+T963</f>
        <v>7.9394160000000005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8" t="s">
        <v>72</v>
      </c>
      <c r="AU98" s="18" t="s">
        <v>93</v>
      </c>
      <c r="BK98" s="124">
        <f>BK99+BK367+BK963</f>
        <v>0</v>
      </c>
    </row>
    <row r="99" spans="1:65" s="11" customFormat="1" ht="25.95" customHeight="1">
      <c r="B99" s="125"/>
      <c r="C99" s="277"/>
      <c r="D99" s="278" t="s">
        <v>72</v>
      </c>
      <c r="E99" s="279" t="s">
        <v>126</v>
      </c>
      <c r="F99" s="279" t="s">
        <v>127</v>
      </c>
      <c r="G99" s="277"/>
      <c r="H99" s="277"/>
      <c r="I99" s="127"/>
      <c r="J99" s="128">
        <f>BK99</f>
        <v>0</v>
      </c>
      <c r="L99" s="125"/>
      <c r="M99" s="129"/>
      <c r="N99" s="130"/>
      <c r="O99" s="130"/>
      <c r="P99" s="131">
        <f>P100+P103+P125+P167+P212+P236+P278+P364</f>
        <v>0</v>
      </c>
      <c r="Q99" s="130"/>
      <c r="R99" s="131">
        <f>R100+R103+R125+R167+R212+R236+R278+R364</f>
        <v>15.343900750000003</v>
      </c>
      <c r="S99" s="130"/>
      <c r="T99" s="132">
        <f>T100+T103+T125+T167+T212+T236+T278+T364</f>
        <v>4.8548290000000005</v>
      </c>
      <c r="AR99" s="126" t="s">
        <v>81</v>
      </c>
      <c r="AT99" s="133" t="s">
        <v>72</v>
      </c>
      <c r="AU99" s="133" t="s">
        <v>73</v>
      </c>
      <c r="AY99" s="126" t="s">
        <v>128</v>
      </c>
      <c r="BK99" s="134">
        <f>BK100+BK103+BK125+BK167+BK212+BK236+BK278+BK364</f>
        <v>0</v>
      </c>
    </row>
    <row r="100" spans="1:65" s="11" customFormat="1" ht="22.95" customHeight="1">
      <c r="B100" s="125"/>
      <c r="C100" s="277"/>
      <c r="D100" s="278" t="s">
        <v>72</v>
      </c>
      <c r="E100" s="280" t="s">
        <v>81</v>
      </c>
      <c r="F100" s="280" t="s">
        <v>129</v>
      </c>
      <c r="G100" s="277"/>
      <c r="H100" s="277"/>
      <c r="I100" s="127"/>
      <c r="J100" s="135">
        <f>BK100</f>
        <v>0</v>
      </c>
      <c r="L100" s="125"/>
      <c r="M100" s="129"/>
      <c r="N100" s="130"/>
      <c r="O100" s="130"/>
      <c r="P100" s="131">
        <f>SUM(P101:P102)</f>
        <v>0</v>
      </c>
      <c r="Q100" s="130"/>
      <c r="R100" s="131">
        <f>SUM(R101:R102)</f>
        <v>0</v>
      </c>
      <c r="S100" s="130"/>
      <c r="T100" s="132">
        <f>SUM(T101:T102)</f>
        <v>0</v>
      </c>
      <c r="AR100" s="126" t="s">
        <v>81</v>
      </c>
      <c r="AT100" s="133" t="s">
        <v>72</v>
      </c>
      <c r="AU100" s="133" t="s">
        <v>81</v>
      </c>
      <c r="AY100" s="126" t="s">
        <v>128</v>
      </c>
      <c r="BK100" s="134">
        <f>SUM(BK101:BK102)</f>
        <v>0</v>
      </c>
    </row>
    <row r="101" spans="1:65" s="1" customFormat="1" ht="16.5" customHeight="1">
      <c r="A101" s="33"/>
      <c r="B101" s="136"/>
      <c r="C101" s="281" t="s">
        <v>130</v>
      </c>
      <c r="D101" s="281" t="s">
        <v>131</v>
      </c>
      <c r="E101" s="282" t="s">
        <v>132</v>
      </c>
      <c r="F101" s="283" t="s">
        <v>133</v>
      </c>
      <c r="G101" s="284" t="s">
        <v>134</v>
      </c>
      <c r="H101" s="285">
        <v>0</v>
      </c>
      <c r="I101" s="276">
        <v>0</v>
      </c>
      <c r="J101" s="139">
        <f>ROUND(I101*H101,2)</f>
        <v>0</v>
      </c>
      <c r="K101" s="137" t="s">
        <v>135</v>
      </c>
      <c r="L101" s="34"/>
      <c r="M101" s="140" t="s">
        <v>3</v>
      </c>
      <c r="N101" s="141" t="s">
        <v>45</v>
      </c>
      <c r="O101" s="54"/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44" t="s">
        <v>136</v>
      </c>
      <c r="AT101" s="144" t="s">
        <v>131</v>
      </c>
      <c r="AU101" s="144" t="s">
        <v>137</v>
      </c>
      <c r="AY101" s="18" t="s">
        <v>128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137</v>
      </c>
      <c r="BK101" s="145">
        <f>ROUND(I101*H101,2)</f>
        <v>0</v>
      </c>
      <c r="BL101" s="18" t="s">
        <v>136</v>
      </c>
      <c r="BM101" s="144" t="s">
        <v>138</v>
      </c>
    </row>
    <row r="102" spans="1:65" s="1" customFormat="1">
      <c r="A102" s="33"/>
      <c r="B102" s="34"/>
      <c r="C102" s="286"/>
      <c r="D102" s="287" t="s">
        <v>139</v>
      </c>
      <c r="E102" s="286"/>
      <c r="F102" s="288" t="s">
        <v>140</v>
      </c>
      <c r="G102" s="286"/>
      <c r="H102" s="286"/>
      <c r="I102" s="148"/>
      <c r="J102" s="33"/>
      <c r="K102" s="33"/>
      <c r="L102" s="34"/>
      <c r="M102" s="149"/>
      <c r="N102" s="150"/>
      <c r="O102" s="54"/>
      <c r="P102" s="54"/>
      <c r="Q102" s="54"/>
      <c r="R102" s="54"/>
      <c r="S102" s="54"/>
      <c r="T102" s="55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8" t="s">
        <v>139</v>
      </c>
      <c r="AU102" s="18" t="s">
        <v>137</v>
      </c>
    </row>
    <row r="103" spans="1:65" s="11" customFormat="1" ht="22.95" customHeight="1">
      <c r="B103" s="125"/>
      <c r="C103" s="277"/>
      <c r="D103" s="278" t="s">
        <v>72</v>
      </c>
      <c r="E103" s="280" t="s">
        <v>141</v>
      </c>
      <c r="F103" s="280" t="s">
        <v>142</v>
      </c>
      <c r="G103" s="277"/>
      <c r="H103" s="277"/>
      <c r="I103" s="127"/>
      <c r="J103" s="135">
        <f>BK103</f>
        <v>0</v>
      </c>
      <c r="L103" s="125"/>
      <c r="M103" s="129"/>
      <c r="N103" s="130"/>
      <c r="O103" s="130"/>
      <c r="P103" s="131">
        <f>SUM(P104:P124)</f>
        <v>0</v>
      </c>
      <c r="Q103" s="130"/>
      <c r="R103" s="131">
        <f>SUM(R104:R124)</f>
        <v>9.6948371700000013</v>
      </c>
      <c r="S103" s="130"/>
      <c r="T103" s="132">
        <f>SUM(T104:T124)</f>
        <v>0</v>
      </c>
      <c r="AR103" s="126" t="s">
        <v>81</v>
      </c>
      <c r="AT103" s="133" t="s">
        <v>72</v>
      </c>
      <c r="AU103" s="133" t="s">
        <v>81</v>
      </c>
      <c r="AY103" s="126" t="s">
        <v>128</v>
      </c>
      <c r="BK103" s="134">
        <f>SUM(BK104:BK124)</f>
        <v>0</v>
      </c>
    </row>
    <row r="104" spans="1:65" s="1" customFormat="1" ht="21.75" customHeight="1">
      <c r="A104" s="33"/>
      <c r="B104" s="136"/>
      <c r="C104" s="281" t="s">
        <v>81</v>
      </c>
      <c r="D104" s="281" t="s">
        <v>131</v>
      </c>
      <c r="E104" s="282" t="s">
        <v>143</v>
      </c>
      <c r="F104" s="283" t="s">
        <v>144</v>
      </c>
      <c r="G104" s="284" t="s">
        <v>134</v>
      </c>
      <c r="H104" s="285">
        <v>36.279000000000003</v>
      </c>
      <c r="I104" s="138">
        <v>0</v>
      </c>
      <c r="J104" s="139">
        <f>ROUND(I104*H104,2)</f>
        <v>0</v>
      </c>
      <c r="K104" s="137" t="s">
        <v>135</v>
      </c>
      <c r="L104" s="34"/>
      <c r="M104" s="140" t="s">
        <v>3</v>
      </c>
      <c r="N104" s="141" t="s">
        <v>45</v>
      </c>
      <c r="O104" s="54"/>
      <c r="P104" s="142">
        <f>O104*H104</f>
        <v>0</v>
      </c>
      <c r="Q104" s="142">
        <v>0.26723000000000002</v>
      </c>
      <c r="R104" s="142">
        <f>Q104*H104</f>
        <v>9.6948371700000013</v>
      </c>
      <c r="S104" s="142">
        <v>0</v>
      </c>
      <c r="T104" s="143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44" t="s">
        <v>136</v>
      </c>
      <c r="AT104" s="144" t="s">
        <v>131</v>
      </c>
      <c r="AU104" s="144" t="s">
        <v>137</v>
      </c>
      <c r="AY104" s="18" t="s">
        <v>128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137</v>
      </c>
      <c r="BK104" s="145">
        <f>ROUND(I104*H104,2)</f>
        <v>0</v>
      </c>
      <c r="BL104" s="18" t="s">
        <v>136</v>
      </c>
      <c r="BM104" s="144" t="s">
        <v>145</v>
      </c>
    </row>
    <row r="105" spans="1:65" s="1" customFormat="1">
      <c r="A105" s="33"/>
      <c r="B105" s="34"/>
      <c r="C105" s="286"/>
      <c r="D105" s="287" t="s">
        <v>139</v>
      </c>
      <c r="E105" s="286"/>
      <c r="F105" s="288" t="s">
        <v>146</v>
      </c>
      <c r="G105" s="286"/>
      <c r="H105" s="286"/>
      <c r="I105" s="148"/>
      <c r="J105" s="33"/>
      <c r="K105" s="33"/>
      <c r="L105" s="34"/>
      <c r="M105" s="149"/>
      <c r="N105" s="150"/>
      <c r="O105" s="54"/>
      <c r="P105" s="54"/>
      <c r="Q105" s="54"/>
      <c r="R105" s="54"/>
      <c r="S105" s="54"/>
      <c r="T105" s="55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8" t="s">
        <v>139</v>
      </c>
      <c r="AU105" s="18" t="s">
        <v>137</v>
      </c>
    </row>
    <row r="106" spans="1:65" s="12" customFormat="1">
      <c r="B106" s="151"/>
      <c r="C106" s="289"/>
      <c r="D106" s="290" t="s">
        <v>147</v>
      </c>
      <c r="E106" s="291" t="s">
        <v>3</v>
      </c>
      <c r="F106" s="292" t="s">
        <v>148</v>
      </c>
      <c r="G106" s="289"/>
      <c r="H106" s="291" t="s">
        <v>3</v>
      </c>
      <c r="I106" s="153"/>
      <c r="L106" s="151"/>
      <c r="M106" s="154"/>
      <c r="N106" s="155"/>
      <c r="O106" s="155"/>
      <c r="P106" s="155"/>
      <c r="Q106" s="155"/>
      <c r="R106" s="155"/>
      <c r="S106" s="155"/>
      <c r="T106" s="156"/>
      <c r="AT106" s="152" t="s">
        <v>147</v>
      </c>
      <c r="AU106" s="152" t="s">
        <v>137</v>
      </c>
      <c r="AV106" s="12" t="s">
        <v>81</v>
      </c>
      <c r="AW106" s="12" t="s">
        <v>34</v>
      </c>
      <c r="AX106" s="12" t="s">
        <v>73</v>
      </c>
      <c r="AY106" s="152" t="s">
        <v>128</v>
      </c>
    </row>
    <row r="107" spans="1:65" s="12" customFormat="1">
      <c r="B107" s="151"/>
      <c r="C107" s="289"/>
      <c r="D107" s="290" t="s">
        <v>147</v>
      </c>
      <c r="E107" s="291" t="s">
        <v>3</v>
      </c>
      <c r="F107" s="292" t="s">
        <v>149</v>
      </c>
      <c r="G107" s="289"/>
      <c r="H107" s="291" t="s">
        <v>3</v>
      </c>
      <c r="I107" s="153"/>
      <c r="L107" s="151"/>
      <c r="M107" s="154"/>
      <c r="N107" s="155"/>
      <c r="O107" s="155"/>
      <c r="P107" s="155"/>
      <c r="Q107" s="155"/>
      <c r="R107" s="155"/>
      <c r="S107" s="155"/>
      <c r="T107" s="156"/>
      <c r="AT107" s="152" t="s">
        <v>147</v>
      </c>
      <c r="AU107" s="152" t="s">
        <v>137</v>
      </c>
      <c r="AV107" s="12" t="s">
        <v>81</v>
      </c>
      <c r="AW107" s="12" t="s">
        <v>34</v>
      </c>
      <c r="AX107" s="12" t="s">
        <v>73</v>
      </c>
      <c r="AY107" s="152" t="s">
        <v>128</v>
      </c>
    </row>
    <row r="108" spans="1:65" s="12" customFormat="1">
      <c r="B108" s="151"/>
      <c r="C108" s="289"/>
      <c r="D108" s="290" t="s">
        <v>147</v>
      </c>
      <c r="E108" s="291" t="s">
        <v>3</v>
      </c>
      <c r="F108" s="292" t="s">
        <v>150</v>
      </c>
      <c r="G108" s="289"/>
      <c r="H108" s="291" t="s">
        <v>3</v>
      </c>
      <c r="I108" s="153"/>
      <c r="L108" s="151"/>
      <c r="M108" s="154"/>
      <c r="N108" s="155"/>
      <c r="O108" s="155"/>
      <c r="P108" s="155"/>
      <c r="Q108" s="155"/>
      <c r="R108" s="155"/>
      <c r="S108" s="155"/>
      <c r="T108" s="156"/>
      <c r="AT108" s="152" t="s">
        <v>147</v>
      </c>
      <c r="AU108" s="152" t="s">
        <v>137</v>
      </c>
      <c r="AV108" s="12" t="s">
        <v>81</v>
      </c>
      <c r="AW108" s="12" t="s">
        <v>34</v>
      </c>
      <c r="AX108" s="12" t="s">
        <v>73</v>
      </c>
      <c r="AY108" s="152" t="s">
        <v>128</v>
      </c>
    </row>
    <row r="109" spans="1:65" s="13" customFormat="1">
      <c r="B109" s="157"/>
      <c r="C109" s="293"/>
      <c r="D109" s="290" t="s">
        <v>147</v>
      </c>
      <c r="E109" s="294" t="s">
        <v>3</v>
      </c>
      <c r="F109" s="295" t="s">
        <v>151</v>
      </c>
      <c r="G109" s="293"/>
      <c r="H109" s="296">
        <v>6.048</v>
      </c>
      <c r="I109" s="159"/>
      <c r="L109" s="157"/>
      <c r="M109" s="160"/>
      <c r="N109" s="161"/>
      <c r="O109" s="161"/>
      <c r="P109" s="161"/>
      <c r="Q109" s="161"/>
      <c r="R109" s="161"/>
      <c r="S109" s="161"/>
      <c r="T109" s="162"/>
      <c r="AT109" s="158" t="s">
        <v>147</v>
      </c>
      <c r="AU109" s="158" t="s">
        <v>137</v>
      </c>
      <c r="AV109" s="13" t="s">
        <v>137</v>
      </c>
      <c r="AW109" s="13" t="s">
        <v>34</v>
      </c>
      <c r="AX109" s="13" t="s">
        <v>73</v>
      </c>
      <c r="AY109" s="158" t="s">
        <v>128</v>
      </c>
    </row>
    <row r="110" spans="1:65" s="13" customFormat="1">
      <c r="B110" s="157"/>
      <c r="C110" s="293"/>
      <c r="D110" s="290" t="s">
        <v>147</v>
      </c>
      <c r="E110" s="294" t="s">
        <v>3</v>
      </c>
      <c r="F110" s="295" t="s">
        <v>152</v>
      </c>
      <c r="G110" s="293"/>
      <c r="H110" s="296">
        <v>0.99</v>
      </c>
      <c r="I110" s="159"/>
      <c r="L110" s="157"/>
      <c r="M110" s="160"/>
      <c r="N110" s="161"/>
      <c r="O110" s="161"/>
      <c r="P110" s="161"/>
      <c r="Q110" s="161"/>
      <c r="R110" s="161"/>
      <c r="S110" s="161"/>
      <c r="T110" s="162"/>
      <c r="AT110" s="158" t="s">
        <v>147</v>
      </c>
      <c r="AU110" s="158" t="s">
        <v>137</v>
      </c>
      <c r="AV110" s="13" t="s">
        <v>137</v>
      </c>
      <c r="AW110" s="13" t="s">
        <v>34</v>
      </c>
      <c r="AX110" s="13" t="s">
        <v>73</v>
      </c>
      <c r="AY110" s="158" t="s">
        <v>128</v>
      </c>
    </row>
    <row r="111" spans="1:65" s="13" customFormat="1">
      <c r="B111" s="157"/>
      <c r="C111" s="293"/>
      <c r="D111" s="290" t="s">
        <v>147</v>
      </c>
      <c r="E111" s="294" t="s">
        <v>3</v>
      </c>
      <c r="F111" s="295" t="s">
        <v>153</v>
      </c>
      <c r="G111" s="293"/>
      <c r="H111" s="296">
        <v>6.48</v>
      </c>
      <c r="I111" s="159"/>
      <c r="L111" s="157"/>
      <c r="M111" s="160"/>
      <c r="N111" s="161"/>
      <c r="O111" s="161"/>
      <c r="P111" s="161"/>
      <c r="Q111" s="161"/>
      <c r="R111" s="161"/>
      <c r="S111" s="161"/>
      <c r="T111" s="162"/>
      <c r="AT111" s="158" t="s">
        <v>147</v>
      </c>
      <c r="AU111" s="158" t="s">
        <v>137</v>
      </c>
      <c r="AV111" s="13" t="s">
        <v>137</v>
      </c>
      <c r="AW111" s="13" t="s">
        <v>34</v>
      </c>
      <c r="AX111" s="13" t="s">
        <v>73</v>
      </c>
      <c r="AY111" s="158" t="s">
        <v>128</v>
      </c>
    </row>
    <row r="112" spans="1:65" s="13" customFormat="1">
      <c r="B112" s="157"/>
      <c r="C112" s="293"/>
      <c r="D112" s="290" t="s">
        <v>147</v>
      </c>
      <c r="E112" s="294" t="s">
        <v>3</v>
      </c>
      <c r="F112" s="295" t="s">
        <v>154</v>
      </c>
      <c r="G112" s="293"/>
      <c r="H112" s="296">
        <v>2.52</v>
      </c>
      <c r="I112" s="159"/>
      <c r="L112" s="157"/>
      <c r="M112" s="160"/>
      <c r="N112" s="161"/>
      <c r="O112" s="161"/>
      <c r="P112" s="161"/>
      <c r="Q112" s="161"/>
      <c r="R112" s="161"/>
      <c r="S112" s="161"/>
      <c r="T112" s="162"/>
      <c r="AT112" s="158" t="s">
        <v>147</v>
      </c>
      <c r="AU112" s="158" t="s">
        <v>137</v>
      </c>
      <c r="AV112" s="13" t="s">
        <v>137</v>
      </c>
      <c r="AW112" s="13" t="s">
        <v>34</v>
      </c>
      <c r="AX112" s="13" t="s">
        <v>73</v>
      </c>
      <c r="AY112" s="158" t="s">
        <v>128</v>
      </c>
    </row>
    <row r="113" spans="1:65" s="13" customFormat="1">
      <c r="B113" s="157"/>
      <c r="C113" s="293"/>
      <c r="D113" s="290" t="s">
        <v>147</v>
      </c>
      <c r="E113" s="294" t="s">
        <v>3</v>
      </c>
      <c r="F113" s="295" t="s">
        <v>155</v>
      </c>
      <c r="G113" s="293"/>
      <c r="H113" s="296">
        <v>2.46</v>
      </c>
      <c r="I113" s="159"/>
      <c r="L113" s="157"/>
      <c r="M113" s="160"/>
      <c r="N113" s="161"/>
      <c r="O113" s="161"/>
      <c r="P113" s="161"/>
      <c r="Q113" s="161"/>
      <c r="R113" s="161"/>
      <c r="S113" s="161"/>
      <c r="T113" s="162"/>
      <c r="AT113" s="158" t="s">
        <v>147</v>
      </c>
      <c r="AU113" s="158" t="s">
        <v>137</v>
      </c>
      <c r="AV113" s="13" t="s">
        <v>137</v>
      </c>
      <c r="AW113" s="13" t="s">
        <v>34</v>
      </c>
      <c r="AX113" s="13" t="s">
        <v>73</v>
      </c>
      <c r="AY113" s="158" t="s">
        <v>128</v>
      </c>
    </row>
    <row r="114" spans="1:65" s="13" customFormat="1">
      <c r="B114" s="157"/>
      <c r="C114" s="293"/>
      <c r="D114" s="290" t="s">
        <v>147</v>
      </c>
      <c r="E114" s="294" t="s">
        <v>3</v>
      </c>
      <c r="F114" s="295" t="s">
        <v>156</v>
      </c>
      <c r="G114" s="293"/>
      <c r="H114" s="296">
        <v>1.44</v>
      </c>
      <c r="I114" s="159"/>
      <c r="L114" s="157"/>
      <c r="M114" s="160"/>
      <c r="N114" s="161"/>
      <c r="O114" s="161"/>
      <c r="P114" s="161"/>
      <c r="Q114" s="161"/>
      <c r="R114" s="161"/>
      <c r="S114" s="161"/>
      <c r="T114" s="162"/>
      <c r="AT114" s="158" t="s">
        <v>147</v>
      </c>
      <c r="AU114" s="158" t="s">
        <v>137</v>
      </c>
      <c r="AV114" s="13" t="s">
        <v>137</v>
      </c>
      <c r="AW114" s="13" t="s">
        <v>34</v>
      </c>
      <c r="AX114" s="13" t="s">
        <v>73</v>
      </c>
      <c r="AY114" s="158" t="s">
        <v>128</v>
      </c>
    </row>
    <row r="115" spans="1:65" s="12" customFormat="1">
      <c r="B115" s="151"/>
      <c r="C115" s="289"/>
      <c r="D115" s="290" t="s">
        <v>147</v>
      </c>
      <c r="E115" s="291" t="s">
        <v>3</v>
      </c>
      <c r="F115" s="292" t="s">
        <v>157</v>
      </c>
      <c r="G115" s="289"/>
      <c r="H115" s="291" t="s">
        <v>3</v>
      </c>
      <c r="I115" s="153"/>
      <c r="L115" s="151"/>
      <c r="M115" s="154"/>
      <c r="N115" s="155"/>
      <c r="O115" s="155"/>
      <c r="P115" s="155"/>
      <c r="Q115" s="155"/>
      <c r="R115" s="155"/>
      <c r="S115" s="155"/>
      <c r="T115" s="156"/>
      <c r="AT115" s="152" t="s">
        <v>147</v>
      </c>
      <c r="AU115" s="152" t="s">
        <v>137</v>
      </c>
      <c r="AV115" s="12" t="s">
        <v>81</v>
      </c>
      <c r="AW115" s="12" t="s">
        <v>34</v>
      </c>
      <c r="AX115" s="12" t="s">
        <v>73</v>
      </c>
      <c r="AY115" s="152" t="s">
        <v>128</v>
      </c>
    </row>
    <row r="116" spans="1:65" s="13" customFormat="1">
      <c r="B116" s="157"/>
      <c r="C116" s="293"/>
      <c r="D116" s="290" t="s">
        <v>147</v>
      </c>
      <c r="E116" s="294" t="s">
        <v>3</v>
      </c>
      <c r="F116" s="295" t="s">
        <v>158</v>
      </c>
      <c r="G116" s="293"/>
      <c r="H116" s="296">
        <v>0.38400000000000001</v>
      </c>
      <c r="I116" s="159"/>
      <c r="L116" s="157"/>
      <c r="M116" s="160"/>
      <c r="N116" s="161"/>
      <c r="O116" s="161"/>
      <c r="P116" s="161"/>
      <c r="Q116" s="161"/>
      <c r="R116" s="161"/>
      <c r="S116" s="161"/>
      <c r="T116" s="162"/>
      <c r="AT116" s="158" t="s">
        <v>147</v>
      </c>
      <c r="AU116" s="158" t="s">
        <v>137</v>
      </c>
      <c r="AV116" s="13" t="s">
        <v>137</v>
      </c>
      <c r="AW116" s="13" t="s">
        <v>34</v>
      </c>
      <c r="AX116" s="13" t="s">
        <v>73</v>
      </c>
      <c r="AY116" s="158" t="s">
        <v>128</v>
      </c>
    </row>
    <row r="117" spans="1:65" s="13" customFormat="1">
      <c r="B117" s="157"/>
      <c r="C117" s="293"/>
      <c r="D117" s="290" t="s">
        <v>147</v>
      </c>
      <c r="E117" s="294" t="s">
        <v>3</v>
      </c>
      <c r="F117" s="295" t="s">
        <v>159</v>
      </c>
      <c r="G117" s="293"/>
      <c r="H117" s="296">
        <v>0.82799999999999996</v>
      </c>
      <c r="I117" s="159"/>
      <c r="L117" s="157"/>
      <c r="M117" s="160"/>
      <c r="N117" s="161"/>
      <c r="O117" s="161"/>
      <c r="P117" s="161"/>
      <c r="Q117" s="161"/>
      <c r="R117" s="161"/>
      <c r="S117" s="161"/>
      <c r="T117" s="162"/>
      <c r="AT117" s="158" t="s">
        <v>147</v>
      </c>
      <c r="AU117" s="158" t="s">
        <v>137</v>
      </c>
      <c r="AV117" s="13" t="s">
        <v>137</v>
      </c>
      <c r="AW117" s="13" t="s">
        <v>34</v>
      </c>
      <c r="AX117" s="13" t="s">
        <v>73</v>
      </c>
      <c r="AY117" s="158" t="s">
        <v>128</v>
      </c>
    </row>
    <row r="118" spans="1:65" s="13" customFormat="1">
      <c r="B118" s="157"/>
      <c r="C118" s="293"/>
      <c r="D118" s="290" t="s">
        <v>147</v>
      </c>
      <c r="E118" s="294" t="s">
        <v>3</v>
      </c>
      <c r="F118" s="295" t="s">
        <v>160</v>
      </c>
      <c r="G118" s="293"/>
      <c r="H118" s="296">
        <v>0.435</v>
      </c>
      <c r="I118" s="159"/>
      <c r="L118" s="157"/>
      <c r="M118" s="160"/>
      <c r="N118" s="161"/>
      <c r="O118" s="161"/>
      <c r="P118" s="161"/>
      <c r="Q118" s="161"/>
      <c r="R118" s="161"/>
      <c r="S118" s="161"/>
      <c r="T118" s="162"/>
      <c r="AT118" s="158" t="s">
        <v>147</v>
      </c>
      <c r="AU118" s="158" t="s">
        <v>137</v>
      </c>
      <c r="AV118" s="13" t="s">
        <v>137</v>
      </c>
      <c r="AW118" s="13" t="s">
        <v>34</v>
      </c>
      <c r="AX118" s="13" t="s">
        <v>73</v>
      </c>
      <c r="AY118" s="158" t="s">
        <v>128</v>
      </c>
    </row>
    <row r="119" spans="1:65" s="13" customFormat="1">
      <c r="B119" s="157"/>
      <c r="C119" s="293"/>
      <c r="D119" s="290" t="s">
        <v>147</v>
      </c>
      <c r="E119" s="294" t="s">
        <v>3</v>
      </c>
      <c r="F119" s="295" t="s">
        <v>161</v>
      </c>
      <c r="G119" s="293"/>
      <c r="H119" s="296">
        <v>0.64800000000000002</v>
      </c>
      <c r="I119" s="159"/>
      <c r="L119" s="157"/>
      <c r="M119" s="160"/>
      <c r="N119" s="161"/>
      <c r="O119" s="161"/>
      <c r="P119" s="161"/>
      <c r="Q119" s="161"/>
      <c r="R119" s="161"/>
      <c r="S119" s="161"/>
      <c r="T119" s="162"/>
      <c r="AT119" s="158" t="s">
        <v>147</v>
      </c>
      <c r="AU119" s="158" t="s">
        <v>137</v>
      </c>
      <c r="AV119" s="13" t="s">
        <v>137</v>
      </c>
      <c r="AW119" s="13" t="s">
        <v>34</v>
      </c>
      <c r="AX119" s="13" t="s">
        <v>73</v>
      </c>
      <c r="AY119" s="158" t="s">
        <v>128</v>
      </c>
    </row>
    <row r="120" spans="1:65" s="13" customFormat="1">
      <c r="B120" s="157"/>
      <c r="C120" s="293"/>
      <c r="D120" s="290" t="s">
        <v>147</v>
      </c>
      <c r="E120" s="294" t="s">
        <v>3</v>
      </c>
      <c r="F120" s="295" t="s">
        <v>162</v>
      </c>
      <c r="G120" s="293"/>
      <c r="H120" s="296">
        <v>0.51</v>
      </c>
      <c r="I120" s="159"/>
      <c r="L120" s="157"/>
      <c r="M120" s="160"/>
      <c r="N120" s="161"/>
      <c r="O120" s="161"/>
      <c r="P120" s="161"/>
      <c r="Q120" s="161"/>
      <c r="R120" s="161"/>
      <c r="S120" s="161"/>
      <c r="T120" s="162"/>
      <c r="AT120" s="158" t="s">
        <v>147</v>
      </c>
      <c r="AU120" s="158" t="s">
        <v>137</v>
      </c>
      <c r="AV120" s="13" t="s">
        <v>137</v>
      </c>
      <c r="AW120" s="13" t="s">
        <v>34</v>
      </c>
      <c r="AX120" s="13" t="s">
        <v>73</v>
      </c>
      <c r="AY120" s="158" t="s">
        <v>128</v>
      </c>
    </row>
    <row r="121" spans="1:65" s="12" customFormat="1">
      <c r="B121" s="151"/>
      <c r="C121" s="289"/>
      <c r="D121" s="290" t="s">
        <v>147</v>
      </c>
      <c r="E121" s="291" t="s">
        <v>3</v>
      </c>
      <c r="F121" s="292" t="s">
        <v>163</v>
      </c>
      <c r="G121" s="289"/>
      <c r="H121" s="291" t="s">
        <v>3</v>
      </c>
      <c r="I121" s="153"/>
      <c r="L121" s="151"/>
      <c r="M121" s="154"/>
      <c r="N121" s="155"/>
      <c r="O121" s="155"/>
      <c r="P121" s="155"/>
      <c r="Q121" s="155"/>
      <c r="R121" s="155"/>
      <c r="S121" s="155"/>
      <c r="T121" s="156"/>
      <c r="AT121" s="152" t="s">
        <v>147</v>
      </c>
      <c r="AU121" s="152" t="s">
        <v>137</v>
      </c>
      <c r="AV121" s="12" t="s">
        <v>81</v>
      </c>
      <c r="AW121" s="12" t="s">
        <v>34</v>
      </c>
      <c r="AX121" s="12" t="s">
        <v>73</v>
      </c>
      <c r="AY121" s="152" t="s">
        <v>128</v>
      </c>
    </row>
    <row r="122" spans="1:65" s="13" customFormat="1">
      <c r="B122" s="157"/>
      <c r="C122" s="293"/>
      <c r="D122" s="290" t="s">
        <v>147</v>
      </c>
      <c r="E122" s="294" t="s">
        <v>3</v>
      </c>
      <c r="F122" s="295" t="s">
        <v>153</v>
      </c>
      <c r="G122" s="293"/>
      <c r="H122" s="296">
        <v>6.48</v>
      </c>
      <c r="I122" s="159"/>
      <c r="L122" s="157"/>
      <c r="M122" s="160"/>
      <c r="N122" s="161"/>
      <c r="O122" s="161"/>
      <c r="P122" s="161"/>
      <c r="Q122" s="161"/>
      <c r="R122" s="161"/>
      <c r="S122" s="161"/>
      <c r="T122" s="162"/>
      <c r="AT122" s="158" t="s">
        <v>147</v>
      </c>
      <c r="AU122" s="158" t="s">
        <v>137</v>
      </c>
      <c r="AV122" s="13" t="s">
        <v>137</v>
      </c>
      <c r="AW122" s="13" t="s">
        <v>34</v>
      </c>
      <c r="AX122" s="13" t="s">
        <v>73</v>
      </c>
      <c r="AY122" s="158" t="s">
        <v>128</v>
      </c>
    </row>
    <row r="123" spans="1:65" s="13" customFormat="1">
      <c r="B123" s="157"/>
      <c r="C123" s="293"/>
      <c r="D123" s="290" t="s">
        <v>147</v>
      </c>
      <c r="E123" s="294" t="s">
        <v>3</v>
      </c>
      <c r="F123" s="295" t="s">
        <v>164</v>
      </c>
      <c r="G123" s="293"/>
      <c r="H123" s="296">
        <v>7.056</v>
      </c>
      <c r="I123" s="159"/>
      <c r="L123" s="157"/>
      <c r="M123" s="160"/>
      <c r="N123" s="161"/>
      <c r="O123" s="161"/>
      <c r="P123" s="161"/>
      <c r="Q123" s="161"/>
      <c r="R123" s="161"/>
      <c r="S123" s="161"/>
      <c r="T123" s="162"/>
      <c r="AT123" s="158" t="s">
        <v>147</v>
      </c>
      <c r="AU123" s="158" t="s">
        <v>137</v>
      </c>
      <c r="AV123" s="13" t="s">
        <v>137</v>
      </c>
      <c r="AW123" s="13" t="s">
        <v>34</v>
      </c>
      <c r="AX123" s="13" t="s">
        <v>73</v>
      </c>
      <c r="AY123" s="158" t="s">
        <v>128</v>
      </c>
    </row>
    <row r="124" spans="1:65" s="14" customFormat="1">
      <c r="B124" s="163"/>
      <c r="C124" s="297"/>
      <c r="D124" s="290" t="s">
        <v>147</v>
      </c>
      <c r="E124" s="298" t="s">
        <v>3</v>
      </c>
      <c r="F124" s="299" t="s">
        <v>165</v>
      </c>
      <c r="G124" s="297"/>
      <c r="H124" s="300">
        <v>36.279000000000003</v>
      </c>
      <c r="I124" s="165"/>
      <c r="L124" s="163"/>
      <c r="M124" s="166"/>
      <c r="N124" s="167"/>
      <c r="O124" s="167"/>
      <c r="P124" s="167"/>
      <c r="Q124" s="167"/>
      <c r="R124" s="167"/>
      <c r="S124" s="167"/>
      <c r="T124" s="168"/>
      <c r="AT124" s="164" t="s">
        <v>147</v>
      </c>
      <c r="AU124" s="164" t="s">
        <v>137</v>
      </c>
      <c r="AV124" s="14" t="s">
        <v>136</v>
      </c>
      <c r="AW124" s="14" t="s">
        <v>34</v>
      </c>
      <c r="AX124" s="14" t="s">
        <v>81</v>
      </c>
      <c r="AY124" s="164" t="s">
        <v>128</v>
      </c>
    </row>
    <row r="125" spans="1:65" s="11" customFormat="1" ht="22.95" customHeight="1">
      <c r="B125" s="125"/>
      <c r="C125" s="277"/>
      <c r="D125" s="278" t="s">
        <v>72</v>
      </c>
      <c r="E125" s="280" t="s">
        <v>166</v>
      </c>
      <c r="F125" s="280" t="s">
        <v>167</v>
      </c>
      <c r="G125" s="277"/>
      <c r="H125" s="277"/>
      <c r="I125" s="127"/>
      <c r="J125" s="135">
        <f>BK125</f>
        <v>0</v>
      </c>
      <c r="L125" s="125"/>
      <c r="M125" s="129"/>
      <c r="N125" s="130"/>
      <c r="O125" s="130"/>
      <c r="P125" s="131">
        <f>SUM(P126:P166)</f>
        <v>0</v>
      </c>
      <c r="Q125" s="130"/>
      <c r="R125" s="131">
        <f>SUM(R126:R166)</f>
        <v>3.9056600800000005</v>
      </c>
      <c r="S125" s="130"/>
      <c r="T125" s="132">
        <f>SUM(T126:T166)</f>
        <v>0</v>
      </c>
      <c r="AR125" s="126" t="s">
        <v>81</v>
      </c>
      <c r="AT125" s="133" t="s">
        <v>72</v>
      </c>
      <c r="AU125" s="133" t="s">
        <v>81</v>
      </c>
      <c r="AY125" s="126" t="s">
        <v>128</v>
      </c>
      <c r="BK125" s="134">
        <f>SUM(BK126:BK166)</f>
        <v>0</v>
      </c>
    </row>
    <row r="126" spans="1:65" s="1" customFormat="1" ht="16.5" customHeight="1">
      <c r="A126" s="33"/>
      <c r="B126" s="136"/>
      <c r="C126" s="281" t="s">
        <v>137</v>
      </c>
      <c r="D126" s="281" t="s">
        <v>131</v>
      </c>
      <c r="E126" s="282" t="s">
        <v>168</v>
      </c>
      <c r="F126" s="283" t="s">
        <v>169</v>
      </c>
      <c r="G126" s="284" t="s">
        <v>134</v>
      </c>
      <c r="H126" s="285">
        <v>79.492000000000004</v>
      </c>
      <c r="I126" s="138"/>
      <c r="J126" s="139">
        <f>ROUND(I126*H126,2)</f>
        <v>0</v>
      </c>
      <c r="K126" s="137" t="s">
        <v>135</v>
      </c>
      <c r="L126" s="34"/>
      <c r="M126" s="140" t="s">
        <v>3</v>
      </c>
      <c r="N126" s="141" t="s">
        <v>45</v>
      </c>
      <c r="O126" s="54"/>
      <c r="P126" s="142">
        <f>O126*H126</f>
        <v>0</v>
      </c>
      <c r="Q126" s="142">
        <v>3.3579999999999999E-2</v>
      </c>
      <c r="R126" s="142">
        <f>Q126*H126</f>
        <v>2.6693413600000002</v>
      </c>
      <c r="S126" s="142">
        <v>0</v>
      </c>
      <c r="T126" s="143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44" t="s">
        <v>136</v>
      </c>
      <c r="AT126" s="144" t="s">
        <v>131</v>
      </c>
      <c r="AU126" s="144" t="s">
        <v>137</v>
      </c>
      <c r="AY126" s="18" t="s">
        <v>128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137</v>
      </c>
      <c r="BK126" s="145">
        <f>ROUND(I126*H126,2)</f>
        <v>0</v>
      </c>
      <c r="BL126" s="18" t="s">
        <v>136</v>
      </c>
      <c r="BM126" s="144" t="s">
        <v>170</v>
      </c>
    </row>
    <row r="127" spans="1:65" s="1" customFormat="1">
      <c r="A127" s="33"/>
      <c r="B127" s="34"/>
      <c r="C127" s="286"/>
      <c r="D127" s="287" t="s">
        <v>139</v>
      </c>
      <c r="E127" s="286"/>
      <c r="F127" s="288" t="s">
        <v>171</v>
      </c>
      <c r="G127" s="286"/>
      <c r="H127" s="286"/>
      <c r="I127" s="148"/>
      <c r="J127" s="33"/>
      <c r="K127" s="33"/>
      <c r="L127" s="34"/>
      <c r="M127" s="149"/>
      <c r="N127" s="150"/>
      <c r="O127" s="54"/>
      <c r="P127" s="54"/>
      <c r="Q127" s="54"/>
      <c r="R127" s="54"/>
      <c r="S127" s="54"/>
      <c r="T127" s="55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139</v>
      </c>
      <c r="AU127" s="18" t="s">
        <v>137</v>
      </c>
    </row>
    <row r="128" spans="1:65" s="12" customFormat="1">
      <c r="B128" s="151"/>
      <c r="C128" s="289"/>
      <c r="D128" s="290" t="s">
        <v>147</v>
      </c>
      <c r="E128" s="291" t="s">
        <v>3</v>
      </c>
      <c r="F128" s="292" t="s">
        <v>172</v>
      </c>
      <c r="G128" s="289"/>
      <c r="H128" s="291" t="s">
        <v>3</v>
      </c>
      <c r="I128" s="153"/>
      <c r="L128" s="151"/>
      <c r="M128" s="154"/>
      <c r="N128" s="155"/>
      <c r="O128" s="155"/>
      <c r="P128" s="155"/>
      <c r="Q128" s="155"/>
      <c r="R128" s="155"/>
      <c r="S128" s="155"/>
      <c r="T128" s="156"/>
      <c r="AT128" s="152" t="s">
        <v>147</v>
      </c>
      <c r="AU128" s="152" t="s">
        <v>137</v>
      </c>
      <c r="AV128" s="12" t="s">
        <v>81</v>
      </c>
      <c r="AW128" s="12" t="s">
        <v>34</v>
      </c>
      <c r="AX128" s="12" t="s">
        <v>73</v>
      </c>
      <c r="AY128" s="152" t="s">
        <v>128</v>
      </c>
    </row>
    <row r="129" spans="2:51" s="12" customFormat="1">
      <c r="B129" s="151"/>
      <c r="C129" s="289"/>
      <c r="D129" s="290" t="s">
        <v>147</v>
      </c>
      <c r="E129" s="291" t="s">
        <v>3</v>
      </c>
      <c r="F129" s="292" t="s">
        <v>173</v>
      </c>
      <c r="G129" s="289"/>
      <c r="H129" s="291" t="s">
        <v>3</v>
      </c>
      <c r="I129" s="153"/>
      <c r="L129" s="151"/>
      <c r="M129" s="154"/>
      <c r="N129" s="155"/>
      <c r="O129" s="155"/>
      <c r="P129" s="155"/>
      <c r="Q129" s="155"/>
      <c r="R129" s="155"/>
      <c r="S129" s="155"/>
      <c r="T129" s="156"/>
      <c r="AT129" s="152" t="s">
        <v>147</v>
      </c>
      <c r="AU129" s="152" t="s">
        <v>137</v>
      </c>
      <c r="AV129" s="12" t="s">
        <v>81</v>
      </c>
      <c r="AW129" s="12" t="s">
        <v>34</v>
      </c>
      <c r="AX129" s="12" t="s">
        <v>73</v>
      </c>
      <c r="AY129" s="152" t="s">
        <v>128</v>
      </c>
    </row>
    <row r="130" spans="2:51" s="12" customFormat="1">
      <c r="B130" s="151"/>
      <c r="C130" s="289"/>
      <c r="D130" s="290" t="s">
        <v>147</v>
      </c>
      <c r="E130" s="291" t="s">
        <v>3</v>
      </c>
      <c r="F130" s="292" t="s">
        <v>174</v>
      </c>
      <c r="G130" s="289"/>
      <c r="H130" s="291" t="s">
        <v>3</v>
      </c>
      <c r="I130" s="153"/>
      <c r="L130" s="151"/>
      <c r="M130" s="154"/>
      <c r="N130" s="155"/>
      <c r="O130" s="155"/>
      <c r="P130" s="155"/>
      <c r="Q130" s="155"/>
      <c r="R130" s="155"/>
      <c r="S130" s="155"/>
      <c r="T130" s="156"/>
      <c r="AT130" s="152" t="s">
        <v>147</v>
      </c>
      <c r="AU130" s="152" t="s">
        <v>137</v>
      </c>
      <c r="AV130" s="12" t="s">
        <v>81</v>
      </c>
      <c r="AW130" s="12" t="s">
        <v>34</v>
      </c>
      <c r="AX130" s="12" t="s">
        <v>73</v>
      </c>
      <c r="AY130" s="152" t="s">
        <v>128</v>
      </c>
    </row>
    <row r="131" spans="2:51" s="12" customFormat="1">
      <c r="B131" s="151"/>
      <c r="C131" s="289"/>
      <c r="D131" s="290" t="s">
        <v>147</v>
      </c>
      <c r="E131" s="291" t="s">
        <v>3</v>
      </c>
      <c r="F131" s="292" t="s">
        <v>175</v>
      </c>
      <c r="G131" s="289"/>
      <c r="H131" s="291" t="s">
        <v>3</v>
      </c>
      <c r="I131" s="153"/>
      <c r="L131" s="151"/>
      <c r="M131" s="154"/>
      <c r="N131" s="155"/>
      <c r="O131" s="155"/>
      <c r="P131" s="155"/>
      <c r="Q131" s="155"/>
      <c r="R131" s="155"/>
      <c r="S131" s="155"/>
      <c r="T131" s="156"/>
      <c r="AT131" s="152" t="s">
        <v>147</v>
      </c>
      <c r="AU131" s="152" t="s">
        <v>137</v>
      </c>
      <c r="AV131" s="12" t="s">
        <v>81</v>
      </c>
      <c r="AW131" s="12" t="s">
        <v>34</v>
      </c>
      <c r="AX131" s="12" t="s">
        <v>73</v>
      </c>
      <c r="AY131" s="152" t="s">
        <v>128</v>
      </c>
    </row>
    <row r="132" spans="2:51" s="13" customFormat="1">
      <c r="B132" s="157"/>
      <c r="C132" s="293"/>
      <c r="D132" s="290" t="s">
        <v>147</v>
      </c>
      <c r="E132" s="294" t="s">
        <v>3</v>
      </c>
      <c r="F132" s="295" t="s">
        <v>176</v>
      </c>
      <c r="G132" s="293"/>
      <c r="H132" s="296">
        <v>11.676</v>
      </c>
      <c r="I132" s="159"/>
      <c r="L132" s="157"/>
      <c r="M132" s="160"/>
      <c r="N132" s="161"/>
      <c r="O132" s="161"/>
      <c r="P132" s="161"/>
      <c r="Q132" s="161"/>
      <c r="R132" s="161"/>
      <c r="S132" s="161"/>
      <c r="T132" s="162"/>
      <c r="AT132" s="158" t="s">
        <v>147</v>
      </c>
      <c r="AU132" s="158" t="s">
        <v>137</v>
      </c>
      <c r="AV132" s="13" t="s">
        <v>137</v>
      </c>
      <c r="AW132" s="13" t="s">
        <v>34</v>
      </c>
      <c r="AX132" s="13" t="s">
        <v>73</v>
      </c>
      <c r="AY132" s="158" t="s">
        <v>128</v>
      </c>
    </row>
    <row r="133" spans="2:51" s="13" customFormat="1">
      <c r="B133" s="157"/>
      <c r="C133" s="293"/>
      <c r="D133" s="290" t="s">
        <v>147</v>
      </c>
      <c r="E133" s="294" t="s">
        <v>3</v>
      </c>
      <c r="F133" s="295" t="s">
        <v>177</v>
      </c>
      <c r="G133" s="293"/>
      <c r="H133" s="296">
        <v>3.99</v>
      </c>
      <c r="I133" s="159"/>
      <c r="L133" s="157"/>
      <c r="M133" s="160"/>
      <c r="N133" s="161"/>
      <c r="O133" s="161"/>
      <c r="P133" s="161"/>
      <c r="Q133" s="161"/>
      <c r="R133" s="161"/>
      <c r="S133" s="161"/>
      <c r="T133" s="162"/>
      <c r="AT133" s="158" t="s">
        <v>147</v>
      </c>
      <c r="AU133" s="158" t="s">
        <v>137</v>
      </c>
      <c r="AV133" s="13" t="s">
        <v>137</v>
      </c>
      <c r="AW133" s="13" t="s">
        <v>34</v>
      </c>
      <c r="AX133" s="13" t="s">
        <v>73</v>
      </c>
      <c r="AY133" s="158" t="s">
        <v>128</v>
      </c>
    </row>
    <row r="134" spans="2:51" s="13" customFormat="1">
      <c r="B134" s="157"/>
      <c r="C134" s="293"/>
      <c r="D134" s="290" t="s">
        <v>147</v>
      </c>
      <c r="E134" s="294" t="s">
        <v>3</v>
      </c>
      <c r="F134" s="295" t="s">
        <v>178</v>
      </c>
      <c r="G134" s="293"/>
      <c r="H134" s="296">
        <v>12.18</v>
      </c>
      <c r="I134" s="159"/>
      <c r="L134" s="157"/>
      <c r="M134" s="160"/>
      <c r="N134" s="161"/>
      <c r="O134" s="161"/>
      <c r="P134" s="161"/>
      <c r="Q134" s="161"/>
      <c r="R134" s="161"/>
      <c r="S134" s="161"/>
      <c r="T134" s="162"/>
      <c r="AT134" s="158" t="s">
        <v>147</v>
      </c>
      <c r="AU134" s="158" t="s">
        <v>137</v>
      </c>
      <c r="AV134" s="13" t="s">
        <v>137</v>
      </c>
      <c r="AW134" s="13" t="s">
        <v>34</v>
      </c>
      <c r="AX134" s="13" t="s">
        <v>73</v>
      </c>
      <c r="AY134" s="158" t="s">
        <v>128</v>
      </c>
    </row>
    <row r="135" spans="2:51" s="13" customFormat="1">
      <c r="B135" s="157"/>
      <c r="C135" s="293"/>
      <c r="D135" s="290" t="s">
        <v>147</v>
      </c>
      <c r="E135" s="294" t="s">
        <v>3</v>
      </c>
      <c r="F135" s="295" t="s">
        <v>179</v>
      </c>
      <c r="G135" s="293"/>
      <c r="H135" s="296">
        <v>9.8699999999999992</v>
      </c>
      <c r="I135" s="159"/>
      <c r="L135" s="157"/>
      <c r="M135" s="160"/>
      <c r="N135" s="161"/>
      <c r="O135" s="161"/>
      <c r="P135" s="161"/>
      <c r="Q135" s="161"/>
      <c r="R135" s="161"/>
      <c r="S135" s="161"/>
      <c r="T135" s="162"/>
      <c r="AT135" s="158" t="s">
        <v>147</v>
      </c>
      <c r="AU135" s="158" t="s">
        <v>137</v>
      </c>
      <c r="AV135" s="13" t="s">
        <v>137</v>
      </c>
      <c r="AW135" s="13" t="s">
        <v>34</v>
      </c>
      <c r="AX135" s="13" t="s">
        <v>73</v>
      </c>
      <c r="AY135" s="158" t="s">
        <v>128</v>
      </c>
    </row>
    <row r="136" spans="2:51" s="13" customFormat="1">
      <c r="B136" s="157"/>
      <c r="C136" s="293"/>
      <c r="D136" s="290" t="s">
        <v>147</v>
      </c>
      <c r="E136" s="294" t="s">
        <v>3</v>
      </c>
      <c r="F136" s="295" t="s">
        <v>180</v>
      </c>
      <c r="G136" s="293"/>
      <c r="H136" s="296">
        <v>4.97</v>
      </c>
      <c r="I136" s="159"/>
      <c r="L136" s="157"/>
      <c r="M136" s="160"/>
      <c r="N136" s="161"/>
      <c r="O136" s="161"/>
      <c r="P136" s="161"/>
      <c r="Q136" s="161"/>
      <c r="R136" s="161"/>
      <c r="S136" s="161"/>
      <c r="T136" s="162"/>
      <c r="AT136" s="158" t="s">
        <v>147</v>
      </c>
      <c r="AU136" s="158" t="s">
        <v>137</v>
      </c>
      <c r="AV136" s="13" t="s">
        <v>137</v>
      </c>
      <c r="AW136" s="13" t="s">
        <v>34</v>
      </c>
      <c r="AX136" s="13" t="s">
        <v>73</v>
      </c>
      <c r="AY136" s="158" t="s">
        <v>128</v>
      </c>
    </row>
    <row r="137" spans="2:51" s="13" customFormat="1">
      <c r="B137" s="157"/>
      <c r="C137" s="293"/>
      <c r="D137" s="290" t="s">
        <v>147</v>
      </c>
      <c r="E137" s="294" t="s">
        <v>3</v>
      </c>
      <c r="F137" s="295" t="s">
        <v>181</v>
      </c>
      <c r="G137" s="293"/>
      <c r="H137" s="296">
        <v>2.38</v>
      </c>
      <c r="I137" s="159"/>
      <c r="L137" s="157"/>
      <c r="M137" s="160"/>
      <c r="N137" s="161"/>
      <c r="O137" s="161"/>
      <c r="P137" s="161"/>
      <c r="Q137" s="161"/>
      <c r="R137" s="161"/>
      <c r="S137" s="161"/>
      <c r="T137" s="162"/>
      <c r="AT137" s="158" t="s">
        <v>147</v>
      </c>
      <c r="AU137" s="158" t="s">
        <v>137</v>
      </c>
      <c r="AV137" s="13" t="s">
        <v>137</v>
      </c>
      <c r="AW137" s="13" t="s">
        <v>34</v>
      </c>
      <c r="AX137" s="13" t="s">
        <v>73</v>
      </c>
      <c r="AY137" s="158" t="s">
        <v>128</v>
      </c>
    </row>
    <row r="138" spans="2:51" s="12" customFormat="1">
      <c r="B138" s="151"/>
      <c r="C138" s="289"/>
      <c r="D138" s="290" t="s">
        <v>147</v>
      </c>
      <c r="E138" s="291" t="s">
        <v>3</v>
      </c>
      <c r="F138" s="292" t="s">
        <v>182</v>
      </c>
      <c r="G138" s="289"/>
      <c r="H138" s="291" t="s">
        <v>3</v>
      </c>
      <c r="I138" s="153"/>
      <c r="L138" s="151"/>
      <c r="M138" s="154"/>
      <c r="N138" s="155"/>
      <c r="O138" s="155"/>
      <c r="P138" s="155"/>
      <c r="Q138" s="155"/>
      <c r="R138" s="155"/>
      <c r="S138" s="155"/>
      <c r="T138" s="156"/>
      <c r="AT138" s="152" t="s">
        <v>147</v>
      </c>
      <c r="AU138" s="152" t="s">
        <v>137</v>
      </c>
      <c r="AV138" s="12" t="s">
        <v>81</v>
      </c>
      <c r="AW138" s="12" t="s">
        <v>34</v>
      </c>
      <c r="AX138" s="12" t="s">
        <v>73</v>
      </c>
      <c r="AY138" s="152" t="s">
        <v>128</v>
      </c>
    </row>
    <row r="139" spans="2:51" s="13" customFormat="1">
      <c r="B139" s="157"/>
      <c r="C139" s="293"/>
      <c r="D139" s="290" t="s">
        <v>147</v>
      </c>
      <c r="E139" s="294" t="s">
        <v>3</v>
      </c>
      <c r="F139" s="295" t="s">
        <v>183</v>
      </c>
      <c r="G139" s="293"/>
      <c r="H139" s="296">
        <v>1.33</v>
      </c>
      <c r="I139" s="159"/>
      <c r="L139" s="157"/>
      <c r="M139" s="160"/>
      <c r="N139" s="161"/>
      <c r="O139" s="161"/>
      <c r="P139" s="161"/>
      <c r="Q139" s="161"/>
      <c r="R139" s="161"/>
      <c r="S139" s="161"/>
      <c r="T139" s="162"/>
      <c r="AT139" s="158" t="s">
        <v>147</v>
      </c>
      <c r="AU139" s="158" t="s">
        <v>137</v>
      </c>
      <c r="AV139" s="13" t="s">
        <v>137</v>
      </c>
      <c r="AW139" s="13" t="s">
        <v>34</v>
      </c>
      <c r="AX139" s="13" t="s">
        <v>73</v>
      </c>
      <c r="AY139" s="158" t="s">
        <v>128</v>
      </c>
    </row>
    <row r="140" spans="2:51" s="13" customFormat="1">
      <c r="B140" s="157"/>
      <c r="C140" s="293"/>
      <c r="D140" s="290" t="s">
        <v>147</v>
      </c>
      <c r="E140" s="294" t="s">
        <v>3</v>
      </c>
      <c r="F140" s="295" t="s">
        <v>184</v>
      </c>
      <c r="G140" s="293"/>
      <c r="H140" s="296">
        <v>0.81200000000000006</v>
      </c>
      <c r="I140" s="159"/>
      <c r="L140" s="157"/>
      <c r="M140" s="160"/>
      <c r="N140" s="161"/>
      <c r="O140" s="161"/>
      <c r="P140" s="161"/>
      <c r="Q140" s="161"/>
      <c r="R140" s="161"/>
      <c r="S140" s="161"/>
      <c r="T140" s="162"/>
      <c r="AT140" s="158" t="s">
        <v>147</v>
      </c>
      <c r="AU140" s="158" t="s">
        <v>137</v>
      </c>
      <c r="AV140" s="13" t="s">
        <v>137</v>
      </c>
      <c r="AW140" s="13" t="s">
        <v>34</v>
      </c>
      <c r="AX140" s="13" t="s">
        <v>73</v>
      </c>
      <c r="AY140" s="158" t="s">
        <v>128</v>
      </c>
    </row>
    <row r="141" spans="2:51" s="13" customFormat="1">
      <c r="B141" s="157"/>
      <c r="C141" s="293"/>
      <c r="D141" s="290" t="s">
        <v>147</v>
      </c>
      <c r="E141" s="294" t="s">
        <v>3</v>
      </c>
      <c r="F141" s="295" t="s">
        <v>185</v>
      </c>
      <c r="G141" s="293"/>
      <c r="H141" s="296">
        <v>1.68</v>
      </c>
      <c r="I141" s="159"/>
      <c r="L141" s="157"/>
      <c r="M141" s="160"/>
      <c r="N141" s="161"/>
      <c r="O141" s="161"/>
      <c r="P141" s="161"/>
      <c r="Q141" s="161"/>
      <c r="R141" s="161"/>
      <c r="S141" s="161"/>
      <c r="T141" s="162"/>
      <c r="AT141" s="158" t="s">
        <v>147</v>
      </c>
      <c r="AU141" s="158" t="s">
        <v>137</v>
      </c>
      <c r="AV141" s="13" t="s">
        <v>137</v>
      </c>
      <c r="AW141" s="13" t="s">
        <v>34</v>
      </c>
      <c r="AX141" s="13" t="s">
        <v>73</v>
      </c>
      <c r="AY141" s="158" t="s">
        <v>128</v>
      </c>
    </row>
    <row r="142" spans="2:51" s="13" customFormat="1">
      <c r="B142" s="157"/>
      <c r="C142" s="293"/>
      <c r="D142" s="290" t="s">
        <v>147</v>
      </c>
      <c r="E142" s="294" t="s">
        <v>3</v>
      </c>
      <c r="F142" s="295" t="s">
        <v>186</v>
      </c>
      <c r="G142" s="293"/>
      <c r="H142" s="296">
        <v>2.3519999999999999</v>
      </c>
      <c r="I142" s="159"/>
      <c r="L142" s="157"/>
      <c r="M142" s="160"/>
      <c r="N142" s="161"/>
      <c r="O142" s="161"/>
      <c r="P142" s="161"/>
      <c r="Q142" s="161"/>
      <c r="R142" s="161"/>
      <c r="S142" s="161"/>
      <c r="T142" s="162"/>
      <c r="AT142" s="158" t="s">
        <v>147</v>
      </c>
      <c r="AU142" s="158" t="s">
        <v>137</v>
      </c>
      <c r="AV142" s="13" t="s">
        <v>137</v>
      </c>
      <c r="AW142" s="13" t="s">
        <v>34</v>
      </c>
      <c r="AX142" s="13" t="s">
        <v>73</v>
      </c>
      <c r="AY142" s="158" t="s">
        <v>128</v>
      </c>
    </row>
    <row r="143" spans="2:51" s="13" customFormat="1">
      <c r="B143" s="157"/>
      <c r="C143" s="293"/>
      <c r="D143" s="290" t="s">
        <v>147</v>
      </c>
      <c r="E143" s="294" t="s">
        <v>3</v>
      </c>
      <c r="F143" s="295" t="s">
        <v>187</v>
      </c>
      <c r="G143" s="293"/>
      <c r="H143" s="296">
        <v>1.96</v>
      </c>
      <c r="I143" s="159"/>
      <c r="L143" s="157"/>
      <c r="M143" s="160"/>
      <c r="N143" s="161"/>
      <c r="O143" s="161"/>
      <c r="P143" s="161"/>
      <c r="Q143" s="161"/>
      <c r="R143" s="161"/>
      <c r="S143" s="161"/>
      <c r="T143" s="162"/>
      <c r="AT143" s="158" t="s">
        <v>147</v>
      </c>
      <c r="AU143" s="158" t="s">
        <v>137</v>
      </c>
      <c r="AV143" s="13" t="s">
        <v>137</v>
      </c>
      <c r="AW143" s="13" t="s">
        <v>34</v>
      </c>
      <c r="AX143" s="13" t="s">
        <v>73</v>
      </c>
      <c r="AY143" s="158" t="s">
        <v>128</v>
      </c>
    </row>
    <row r="144" spans="2:51" s="12" customFormat="1">
      <c r="B144" s="151"/>
      <c r="C144" s="289"/>
      <c r="D144" s="290" t="s">
        <v>147</v>
      </c>
      <c r="E144" s="291" t="s">
        <v>3</v>
      </c>
      <c r="F144" s="292" t="s">
        <v>188</v>
      </c>
      <c r="G144" s="289"/>
      <c r="H144" s="291" t="s">
        <v>3</v>
      </c>
      <c r="I144" s="153"/>
      <c r="L144" s="151"/>
      <c r="M144" s="154"/>
      <c r="N144" s="155"/>
      <c r="O144" s="155"/>
      <c r="P144" s="155"/>
      <c r="Q144" s="155"/>
      <c r="R144" s="155"/>
      <c r="S144" s="155"/>
      <c r="T144" s="156"/>
      <c r="AT144" s="152" t="s">
        <v>147</v>
      </c>
      <c r="AU144" s="152" t="s">
        <v>137</v>
      </c>
      <c r="AV144" s="12" t="s">
        <v>81</v>
      </c>
      <c r="AW144" s="12" t="s">
        <v>34</v>
      </c>
      <c r="AX144" s="12" t="s">
        <v>73</v>
      </c>
      <c r="AY144" s="152" t="s">
        <v>128</v>
      </c>
    </row>
    <row r="145" spans="1:65" s="13" customFormat="1">
      <c r="B145" s="157"/>
      <c r="C145" s="293"/>
      <c r="D145" s="290" t="s">
        <v>147</v>
      </c>
      <c r="E145" s="294" t="s">
        <v>3</v>
      </c>
      <c r="F145" s="295" t="s">
        <v>189</v>
      </c>
      <c r="G145" s="293"/>
      <c r="H145" s="296">
        <v>13.481999999999999</v>
      </c>
      <c r="I145" s="159"/>
      <c r="L145" s="157"/>
      <c r="M145" s="160"/>
      <c r="N145" s="161"/>
      <c r="O145" s="161"/>
      <c r="P145" s="161"/>
      <c r="Q145" s="161"/>
      <c r="R145" s="161"/>
      <c r="S145" s="161"/>
      <c r="T145" s="162"/>
      <c r="AT145" s="158" t="s">
        <v>147</v>
      </c>
      <c r="AU145" s="158" t="s">
        <v>137</v>
      </c>
      <c r="AV145" s="13" t="s">
        <v>137</v>
      </c>
      <c r="AW145" s="13" t="s">
        <v>34</v>
      </c>
      <c r="AX145" s="13" t="s">
        <v>73</v>
      </c>
      <c r="AY145" s="158" t="s">
        <v>128</v>
      </c>
    </row>
    <row r="146" spans="1:65" s="13" customFormat="1">
      <c r="B146" s="157"/>
      <c r="C146" s="293"/>
      <c r="D146" s="290" t="s">
        <v>147</v>
      </c>
      <c r="E146" s="294" t="s">
        <v>3</v>
      </c>
      <c r="F146" s="295" t="s">
        <v>190</v>
      </c>
      <c r="G146" s="293"/>
      <c r="H146" s="296">
        <v>12.81</v>
      </c>
      <c r="I146" s="159"/>
      <c r="L146" s="157"/>
      <c r="M146" s="160"/>
      <c r="N146" s="161"/>
      <c r="O146" s="161"/>
      <c r="P146" s="161"/>
      <c r="Q146" s="161"/>
      <c r="R146" s="161"/>
      <c r="S146" s="161"/>
      <c r="T146" s="162"/>
      <c r="AT146" s="158" t="s">
        <v>147</v>
      </c>
      <c r="AU146" s="158" t="s">
        <v>137</v>
      </c>
      <c r="AV146" s="13" t="s">
        <v>137</v>
      </c>
      <c r="AW146" s="13" t="s">
        <v>34</v>
      </c>
      <c r="AX146" s="13" t="s">
        <v>73</v>
      </c>
      <c r="AY146" s="158" t="s">
        <v>128</v>
      </c>
    </row>
    <row r="147" spans="1:65" s="14" customFormat="1">
      <c r="B147" s="163"/>
      <c r="C147" s="297"/>
      <c r="D147" s="290" t="s">
        <v>147</v>
      </c>
      <c r="E147" s="298" t="s">
        <v>3</v>
      </c>
      <c r="F147" s="299" t="s">
        <v>165</v>
      </c>
      <c r="G147" s="297"/>
      <c r="H147" s="300">
        <v>79.492000000000004</v>
      </c>
      <c r="I147" s="165"/>
      <c r="L147" s="163"/>
      <c r="M147" s="166"/>
      <c r="N147" s="167"/>
      <c r="O147" s="167"/>
      <c r="P147" s="167"/>
      <c r="Q147" s="167"/>
      <c r="R147" s="167"/>
      <c r="S147" s="167"/>
      <c r="T147" s="168"/>
      <c r="AT147" s="164" t="s">
        <v>147</v>
      </c>
      <c r="AU147" s="164" t="s">
        <v>137</v>
      </c>
      <c r="AV147" s="14" t="s">
        <v>136</v>
      </c>
      <c r="AW147" s="14" t="s">
        <v>34</v>
      </c>
      <c r="AX147" s="14" t="s">
        <v>81</v>
      </c>
      <c r="AY147" s="164" t="s">
        <v>128</v>
      </c>
    </row>
    <row r="148" spans="1:65" s="1" customFormat="1" ht="24.15" customHeight="1">
      <c r="A148" s="33"/>
      <c r="B148" s="136"/>
      <c r="C148" s="281" t="s">
        <v>141</v>
      </c>
      <c r="D148" s="281" t="s">
        <v>131</v>
      </c>
      <c r="E148" s="282" t="s">
        <v>191</v>
      </c>
      <c r="F148" s="283" t="s">
        <v>192</v>
      </c>
      <c r="G148" s="284" t="s">
        <v>134</v>
      </c>
      <c r="H148" s="285">
        <v>79.492000000000004</v>
      </c>
      <c r="I148" s="138"/>
      <c r="J148" s="139">
        <f>ROUND(I148*H148,2)</f>
        <v>0</v>
      </c>
      <c r="K148" s="137" t="s">
        <v>135</v>
      </c>
      <c r="L148" s="34"/>
      <c r="M148" s="140" t="s">
        <v>3</v>
      </c>
      <c r="N148" s="141" t="s">
        <v>45</v>
      </c>
      <c r="O148" s="54"/>
      <c r="P148" s="142">
        <f>O148*H148</f>
        <v>0</v>
      </c>
      <c r="Q148" s="142">
        <v>7.9000000000000008E-3</v>
      </c>
      <c r="R148" s="142">
        <f>Q148*H148</f>
        <v>0.62798680000000007</v>
      </c>
      <c r="S148" s="142">
        <v>0</v>
      </c>
      <c r="T148" s="14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44" t="s">
        <v>136</v>
      </c>
      <c r="AT148" s="144" t="s">
        <v>131</v>
      </c>
      <c r="AU148" s="144" t="s">
        <v>137</v>
      </c>
      <c r="AY148" s="18" t="s">
        <v>128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137</v>
      </c>
      <c r="BK148" s="145">
        <f>ROUND(I148*H148,2)</f>
        <v>0</v>
      </c>
      <c r="BL148" s="18" t="s">
        <v>136</v>
      </c>
      <c r="BM148" s="144" t="s">
        <v>193</v>
      </c>
    </row>
    <row r="149" spans="1:65" s="1" customFormat="1">
      <c r="A149" s="33"/>
      <c r="B149" s="34"/>
      <c r="C149" s="286"/>
      <c r="D149" s="287" t="s">
        <v>139</v>
      </c>
      <c r="E149" s="286"/>
      <c r="F149" s="288" t="s">
        <v>194</v>
      </c>
      <c r="G149" s="286"/>
      <c r="H149" s="286"/>
      <c r="I149" s="148"/>
      <c r="J149" s="33"/>
      <c r="K149" s="33"/>
      <c r="L149" s="34"/>
      <c r="M149" s="149"/>
      <c r="N149" s="150"/>
      <c r="O149" s="54"/>
      <c r="P149" s="54"/>
      <c r="Q149" s="54"/>
      <c r="R149" s="54"/>
      <c r="S149" s="54"/>
      <c r="T149" s="55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139</v>
      </c>
      <c r="AU149" s="18" t="s">
        <v>137</v>
      </c>
    </row>
    <row r="150" spans="1:65" s="1" customFormat="1" ht="16.5" customHeight="1">
      <c r="A150" s="33"/>
      <c r="B150" s="136"/>
      <c r="C150" s="281" t="s">
        <v>136</v>
      </c>
      <c r="D150" s="281" t="s">
        <v>131</v>
      </c>
      <c r="E150" s="282" t="s">
        <v>195</v>
      </c>
      <c r="F150" s="283" t="s">
        <v>196</v>
      </c>
      <c r="G150" s="284" t="s">
        <v>134</v>
      </c>
      <c r="H150" s="285">
        <v>79.492000000000004</v>
      </c>
      <c r="I150" s="138"/>
      <c r="J150" s="139">
        <f>ROUND(I150*H150,2)</f>
        <v>0</v>
      </c>
      <c r="K150" s="137" t="s">
        <v>135</v>
      </c>
      <c r="L150" s="34"/>
      <c r="M150" s="140" t="s">
        <v>3</v>
      </c>
      <c r="N150" s="141" t="s">
        <v>45</v>
      </c>
      <c r="O150" s="54"/>
      <c r="P150" s="142">
        <f>O150*H150</f>
        <v>0</v>
      </c>
      <c r="Q150" s="142">
        <v>2.5999999999999998E-4</v>
      </c>
      <c r="R150" s="142">
        <f>Q150*H150</f>
        <v>2.0667919999999999E-2</v>
      </c>
      <c r="S150" s="142">
        <v>0</v>
      </c>
      <c r="T150" s="143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44" t="s">
        <v>136</v>
      </c>
      <c r="AT150" s="144" t="s">
        <v>131</v>
      </c>
      <c r="AU150" s="144" t="s">
        <v>137</v>
      </c>
      <c r="AY150" s="18" t="s">
        <v>128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137</v>
      </c>
      <c r="BK150" s="145">
        <f>ROUND(I150*H150,2)</f>
        <v>0</v>
      </c>
      <c r="BL150" s="18" t="s">
        <v>136</v>
      </c>
      <c r="BM150" s="144" t="s">
        <v>197</v>
      </c>
    </row>
    <row r="151" spans="1:65" s="1" customFormat="1">
      <c r="A151" s="33"/>
      <c r="B151" s="34"/>
      <c r="C151" s="286"/>
      <c r="D151" s="287" t="s">
        <v>139</v>
      </c>
      <c r="E151" s="286"/>
      <c r="F151" s="288" t="s">
        <v>198</v>
      </c>
      <c r="G151" s="286"/>
      <c r="H151" s="286"/>
      <c r="I151" s="148"/>
      <c r="J151" s="33"/>
      <c r="K151" s="33"/>
      <c r="L151" s="34"/>
      <c r="M151" s="149"/>
      <c r="N151" s="150"/>
      <c r="O151" s="54"/>
      <c r="P151" s="54"/>
      <c r="Q151" s="54"/>
      <c r="R151" s="54"/>
      <c r="S151" s="54"/>
      <c r="T151" s="55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139</v>
      </c>
      <c r="AU151" s="18" t="s">
        <v>137</v>
      </c>
    </row>
    <row r="152" spans="1:65" s="1" customFormat="1" ht="21.75" customHeight="1">
      <c r="A152" s="33"/>
      <c r="B152" s="136"/>
      <c r="C152" s="281" t="s">
        <v>199</v>
      </c>
      <c r="D152" s="281" t="s">
        <v>131</v>
      </c>
      <c r="E152" s="282" t="s">
        <v>200</v>
      </c>
      <c r="F152" s="283" t="s">
        <v>201</v>
      </c>
      <c r="G152" s="284" t="s">
        <v>134</v>
      </c>
      <c r="H152" s="285">
        <v>13.992000000000001</v>
      </c>
      <c r="I152" s="138"/>
      <c r="J152" s="139">
        <f>ROUND(I152*H152,2)</f>
        <v>0</v>
      </c>
      <c r="K152" s="137" t="s">
        <v>135</v>
      </c>
      <c r="L152" s="34"/>
      <c r="M152" s="140" t="s">
        <v>3</v>
      </c>
      <c r="N152" s="141" t="s">
        <v>45</v>
      </c>
      <c r="O152" s="54"/>
      <c r="P152" s="142">
        <f>O152*H152</f>
        <v>0</v>
      </c>
      <c r="Q152" s="142">
        <v>4.2000000000000003E-2</v>
      </c>
      <c r="R152" s="142">
        <f>Q152*H152</f>
        <v>0.58766400000000008</v>
      </c>
      <c r="S152" s="142">
        <v>0</v>
      </c>
      <c r="T152" s="14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44" t="s">
        <v>136</v>
      </c>
      <c r="AT152" s="144" t="s">
        <v>131</v>
      </c>
      <c r="AU152" s="144" t="s">
        <v>137</v>
      </c>
      <c r="AY152" s="18" t="s">
        <v>128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137</v>
      </c>
      <c r="BK152" s="145">
        <f>ROUND(I152*H152,2)</f>
        <v>0</v>
      </c>
      <c r="BL152" s="18" t="s">
        <v>136</v>
      </c>
      <c r="BM152" s="144" t="s">
        <v>202</v>
      </c>
    </row>
    <row r="153" spans="1:65" s="1" customFormat="1">
      <c r="A153" s="33"/>
      <c r="B153" s="34"/>
      <c r="C153" s="286"/>
      <c r="D153" s="287" t="s">
        <v>139</v>
      </c>
      <c r="E153" s="286"/>
      <c r="F153" s="288" t="s">
        <v>203</v>
      </c>
      <c r="G153" s="286"/>
      <c r="H153" s="286"/>
      <c r="I153" s="148"/>
      <c r="J153" s="33"/>
      <c r="K153" s="33"/>
      <c r="L153" s="34"/>
      <c r="M153" s="149"/>
      <c r="N153" s="150"/>
      <c r="O153" s="54"/>
      <c r="P153" s="54"/>
      <c r="Q153" s="54"/>
      <c r="R153" s="54"/>
      <c r="S153" s="54"/>
      <c r="T153" s="55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139</v>
      </c>
      <c r="AU153" s="18" t="s">
        <v>137</v>
      </c>
    </row>
    <row r="154" spans="1:65" s="12" customFormat="1">
      <c r="B154" s="151"/>
      <c r="C154" s="289"/>
      <c r="D154" s="290" t="s">
        <v>147</v>
      </c>
      <c r="E154" s="291" t="s">
        <v>3</v>
      </c>
      <c r="F154" s="292" t="s">
        <v>204</v>
      </c>
      <c r="G154" s="289"/>
      <c r="H154" s="291" t="s">
        <v>3</v>
      </c>
      <c r="I154" s="153"/>
      <c r="L154" s="151"/>
      <c r="M154" s="154"/>
      <c r="N154" s="155"/>
      <c r="O154" s="155"/>
      <c r="P154" s="155"/>
      <c r="Q154" s="155"/>
      <c r="R154" s="155"/>
      <c r="S154" s="155"/>
      <c r="T154" s="156"/>
      <c r="AT154" s="152" t="s">
        <v>147</v>
      </c>
      <c r="AU154" s="152" t="s">
        <v>137</v>
      </c>
      <c r="AV154" s="12" t="s">
        <v>81</v>
      </c>
      <c r="AW154" s="12" t="s">
        <v>34</v>
      </c>
      <c r="AX154" s="12" t="s">
        <v>73</v>
      </c>
      <c r="AY154" s="152" t="s">
        <v>128</v>
      </c>
    </row>
    <row r="155" spans="1:65" s="12" customFormat="1">
      <c r="B155" s="151"/>
      <c r="C155" s="289"/>
      <c r="D155" s="290" t="s">
        <v>147</v>
      </c>
      <c r="E155" s="291" t="s">
        <v>3</v>
      </c>
      <c r="F155" s="292" t="s">
        <v>205</v>
      </c>
      <c r="G155" s="289"/>
      <c r="H155" s="291" t="s">
        <v>3</v>
      </c>
      <c r="I155" s="153"/>
      <c r="L155" s="151"/>
      <c r="M155" s="154"/>
      <c r="N155" s="155"/>
      <c r="O155" s="155"/>
      <c r="P155" s="155"/>
      <c r="Q155" s="155"/>
      <c r="R155" s="155"/>
      <c r="S155" s="155"/>
      <c r="T155" s="156"/>
      <c r="AT155" s="152" t="s">
        <v>147</v>
      </c>
      <c r="AU155" s="152" t="s">
        <v>137</v>
      </c>
      <c r="AV155" s="12" t="s">
        <v>81</v>
      </c>
      <c r="AW155" s="12" t="s">
        <v>34</v>
      </c>
      <c r="AX155" s="12" t="s">
        <v>73</v>
      </c>
      <c r="AY155" s="152" t="s">
        <v>128</v>
      </c>
    </row>
    <row r="156" spans="1:65" s="12" customFormat="1">
      <c r="B156" s="151"/>
      <c r="C156" s="289"/>
      <c r="D156" s="290" t="s">
        <v>147</v>
      </c>
      <c r="E156" s="291" t="s">
        <v>3</v>
      </c>
      <c r="F156" s="292" t="s">
        <v>206</v>
      </c>
      <c r="G156" s="289"/>
      <c r="H156" s="291" t="s">
        <v>3</v>
      </c>
      <c r="I156" s="153"/>
      <c r="L156" s="151"/>
      <c r="M156" s="154"/>
      <c r="N156" s="155"/>
      <c r="O156" s="155"/>
      <c r="P156" s="155"/>
      <c r="Q156" s="155"/>
      <c r="R156" s="155"/>
      <c r="S156" s="155"/>
      <c r="T156" s="156"/>
      <c r="AT156" s="152" t="s">
        <v>147</v>
      </c>
      <c r="AU156" s="152" t="s">
        <v>137</v>
      </c>
      <c r="AV156" s="12" t="s">
        <v>81</v>
      </c>
      <c r="AW156" s="12" t="s">
        <v>34</v>
      </c>
      <c r="AX156" s="12" t="s">
        <v>73</v>
      </c>
      <c r="AY156" s="152" t="s">
        <v>128</v>
      </c>
    </row>
    <row r="157" spans="1:65" s="13" customFormat="1">
      <c r="B157" s="157"/>
      <c r="C157" s="293"/>
      <c r="D157" s="290" t="s">
        <v>147</v>
      </c>
      <c r="E157" s="294" t="s">
        <v>3</v>
      </c>
      <c r="F157" s="295" t="s">
        <v>207</v>
      </c>
      <c r="G157" s="293"/>
      <c r="H157" s="296">
        <v>6.69</v>
      </c>
      <c r="I157" s="159"/>
      <c r="L157" s="157"/>
      <c r="M157" s="160"/>
      <c r="N157" s="161"/>
      <c r="O157" s="161"/>
      <c r="P157" s="161"/>
      <c r="Q157" s="161"/>
      <c r="R157" s="161"/>
      <c r="S157" s="161"/>
      <c r="T157" s="162"/>
      <c r="AT157" s="158" t="s">
        <v>147</v>
      </c>
      <c r="AU157" s="158" t="s">
        <v>137</v>
      </c>
      <c r="AV157" s="13" t="s">
        <v>137</v>
      </c>
      <c r="AW157" s="13" t="s">
        <v>34</v>
      </c>
      <c r="AX157" s="13" t="s">
        <v>73</v>
      </c>
      <c r="AY157" s="158" t="s">
        <v>128</v>
      </c>
    </row>
    <row r="158" spans="1:65" s="13" customFormat="1">
      <c r="B158" s="157"/>
      <c r="C158" s="293"/>
      <c r="D158" s="290" t="s">
        <v>147</v>
      </c>
      <c r="E158" s="294" t="s">
        <v>3</v>
      </c>
      <c r="F158" s="295" t="s">
        <v>208</v>
      </c>
      <c r="G158" s="293"/>
      <c r="H158" s="296">
        <v>1.26</v>
      </c>
      <c r="I158" s="159"/>
      <c r="L158" s="157"/>
      <c r="M158" s="160"/>
      <c r="N158" s="161"/>
      <c r="O158" s="161"/>
      <c r="P158" s="161"/>
      <c r="Q158" s="161"/>
      <c r="R158" s="161"/>
      <c r="S158" s="161"/>
      <c r="T158" s="162"/>
      <c r="AT158" s="158" t="s">
        <v>147</v>
      </c>
      <c r="AU158" s="158" t="s">
        <v>137</v>
      </c>
      <c r="AV158" s="13" t="s">
        <v>137</v>
      </c>
      <c r="AW158" s="13" t="s">
        <v>34</v>
      </c>
      <c r="AX158" s="13" t="s">
        <v>73</v>
      </c>
      <c r="AY158" s="158" t="s">
        <v>128</v>
      </c>
    </row>
    <row r="159" spans="1:65" s="12" customFormat="1">
      <c r="B159" s="151"/>
      <c r="C159" s="289"/>
      <c r="D159" s="290" t="s">
        <v>147</v>
      </c>
      <c r="E159" s="291" t="s">
        <v>3</v>
      </c>
      <c r="F159" s="292" t="s">
        <v>182</v>
      </c>
      <c r="G159" s="289"/>
      <c r="H159" s="291" t="s">
        <v>3</v>
      </c>
      <c r="I159" s="153"/>
      <c r="L159" s="151"/>
      <c r="M159" s="154"/>
      <c r="N159" s="155"/>
      <c r="O159" s="155"/>
      <c r="P159" s="155"/>
      <c r="Q159" s="155"/>
      <c r="R159" s="155"/>
      <c r="S159" s="155"/>
      <c r="T159" s="156"/>
      <c r="AT159" s="152" t="s">
        <v>147</v>
      </c>
      <c r="AU159" s="152" t="s">
        <v>137</v>
      </c>
      <c r="AV159" s="12" t="s">
        <v>81</v>
      </c>
      <c r="AW159" s="12" t="s">
        <v>34</v>
      </c>
      <c r="AX159" s="12" t="s">
        <v>73</v>
      </c>
      <c r="AY159" s="152" t="s">
        <v>128</v>
      </c>
    </row>
    <row r="160" spans="1:65" s="13" customFormat="1">
      <c r="B160" s="157"/>
      <c r="C160" s="293"/>
      <c r="D160" s="290" t="s">
        <v>147</v>
      </c>
      <c r="E160" s="294" t="s">
        <v>3</v>
      </c>
      <c r="F160" s="295" t="s">
        <v>209</v>
      </c>
      <c r="G160" s="293"/>
      <c r="H160" s="296">
        <v>1.0169999999999999</v>
      </c>
      <c r="I160" s="159"/>
      <c r="L160" s="157"/>
      <c r="M160" s="160"/>
      <c r="N160" s="161"/>
      <c r="O160" s="161"/>
      <c r="P160" s="161"/>
      <c r="Q160" s="161"/>
      <c r="R160" s="161"/>
      <c r="S160" s="161"/>
      <c r="T160" s="162"/>
      <c r="AT160" s="158" t="s">
        <v>147</v>
      </c>
      <c r="AU160" s="158" t="s">
        <v>137</v>
      </c>
      <c r="AV160" s="13" t="s">
        <v>137</v>
      </c>
      <c r="AW160" s="13" t="s">
        <v>34</v>
      </c>
      <c r="AX160" s="13" t="s">
        <v>73</v>
      </c>
      <c r="AY160" s="158" t="s">
        <v>128</v>
      </c>
    </row>
    <row r="161" spans="1:65" s="13" customFormat="1">
      <c r="B161" s="157"/>
      <c r="C161" s="293"/>
      <c r="D161" s="290" t="s">
        <v>147</v>
      </c>
      <c r="E161" s="294" t="s">
        <v>3</v>
      </c>
      <c r="F161" s="295" t="s">
        <v>210</v>
      </c>
      <c r="G161" s="293"/>
      <c r="H161" s="296">
        <v>0.34499999999999997</v>
      </c>
      <c r="I161" s="159"/>
      <c r="L161" s="157"/>
      <c r="M161" s="160"/>
      <c r="N161" s="161"/>
      <c r="O161" s="161"/>
      <c r="P161" s="161"/>
      <c r="Q161" s="161"/>
      <c r="R161" s="161"/>
      <c r="S161" s="161"/>
      <c r="T161" s="162"/>
      <c r="AT161" s="158" t="s">
        <v>147</v>
      </c>
      <c r="AU161" s="158" t="s">
        <v>137</v>
      </c>
      <c r="AV161" s="13" t="s">
        <v>137</v>
      </c>
      <c r="AW161" s="13" t="s">
        <v>34</v>
      </c>
      <c r="AX161" s="13" t="s">
        <v>73</v>
      </c>
      <c r="AY161" s="158" t="s">
        <v>128</v>
      </c>
    </row>
    <row r="162" spans="1:65" s="12" customFormat="1">
      <c r="B162" s="151"/>
      <c r="C162" s="289"/>
      <c r="D162" s="290" t="s">
        <v>147</v>
      </c>
      <c r="E162" s="291" t="s">
        <v>3</v>
      </c>
      <c r="F162" s="292" t="s">
        <v>188</v>
      </c>
      <c r="G162" s="289"/>
      <c r="H162" s="291" t="s">
        <v>3</v>
      </c>
      <c r="I162" s="153"/>
      <c r="L162" s="151"/>
      <c r="M162" s="154"/>
      <c r="N162" s="155"/>
      <c r="O162" s="155"/>
      <c r="P162" s="155"/>
      <c r="Q162" s="155"/>
      <c r="R162" s="155"/>
      <c r="S162" s="155"/>
      <c r="T162" s="156"/>
      <c r="AT162" s="152" t="s">
        <v>147</v>
      </c>
      <c r="AU162" s="152" t="s">
        <v>137</v>
      </c>
      <c r="AV162" s="12" t="s">
        <v>81</v>
      </c>
      <c r="AW162" s="12" t="s">
        <v>34</v>
      </c>
      <c r="AX162" s="12" t="s">
        <v>73</v>
      </c>
      <c r="AY162" s="152" t="s">
        <v>128</v>
      </c>
    </row>
    <row r="163" spans="1:65" s="13" customFormat="1">
      <c r="B163" s="157"/>
      <c r="C163" s="293"/>
      <c r="D163" s="290" t="s">
        <v>147</v>
      </c>
      <c r="E163" s="294" t="s">
        <v>3</v>
      </c>
      <c r="F163" s="295" t="s">
        <v>211</v>
      </c>
      <c r="G163" s="293"/>
      <c r="H163" s="296">
        <v>4.68</v>
      </c>
      <c r="I163" s="159"/>
      <c r="L163" s="157"/>
      <c r="M163" s="160"/>
      <c r="N163" s="161"/>
      <c r="O163" s="161"/>
      <c r="P163" s="161"/>
      <c r="Q163" s="161"/>
      <c r="R163" s="161"/>
      <c r="S163" s="161"/>
      <c r="T163" s="162"/>
      <c r="AT163" s="158" t="s">
        <v>147</v>
      </c>
      <c r="AU163" s="158" t="s">
        <v>137</v>
      </c>
      <c r="AV163" s="13" t="s">
        <v>137</v>
      </c>
      <c r="AW163" s="13" t="s">
        <v>34</v>
      </c>
      <c r="AX163" s="13" t="s">
        <v>73</v>
      </c>
      <c r="AY163" s="158" t="s">
        <v>128</v>
      </c>
    </row>
    <row r="164" spans="1:65" s="14" customFormat="1">
      <c r="B164" s="163"/>
      <c r="C164" s="297"/>
      <c r="D164" s="290" t="s">
        <v>147</v>
      </c>
      <c r="E164" s="298" t="s">
        <v>3</v>
      </c>
      <c r="F164" s="299" t="s">
        <v>165</v>
      </c>
      <c r="G164" s="297"/>
      <c r="H164" s="300">
        <v>13.992000000000001</v>
      </c>
      <c r="I164" s="165"/>
      <c r="L164" s="163"/>
      <c r="M164" s="166"/>
      <c r="N164" s="167"/>
      <c r="O164" s="167"/>
      <c r="P164" s="167"/>
      <c r="Q164" s="167"/>
      <c r="R164" s="167"/>
      <c r="S164" s="167"/>
      <c r="T164" s="168"/>
      <c r="AT164" s="164" t="s">
        <v>147</v>
      </c>
      <c r="AU164" s="164" t="s">
        <v>137</v>
      </c>
      <c r="AV164" s="14" t="s">
        <v>136</v>
      </c>
      <c r="AW164" s="14" t="s">
        <v>34</v>
      </c>
      <c r="AX164" s="14" t="s">
        <v>81</v>
      </c>
      <c r="AY164" s="164" t="s">
        <v>128</v>
      </c>
    </row>
    <row r="165" spans="1:65" s="1" customFormat="1" ht="16.5" customHeight="1">
      <c r="A165" s="33"/>
      <c r="B165" s="136"/>
      <c r="C165" s="281" t="s">
        <v>212</v>
      </c>
      <c r="D165" s="281" t="s">
        <v>131</v>
      </c>
      <c r="E165" s="282" t="s">
        <v>213</v>
      </c>
      <c r="F165" s="283" t="s">
        <v>214</v>
      </c>
      <c r="G165" s="284" t="s">
        <v>134</v>
      </c>
      <c r="H165" s="285">
        <v>13.992000000000001</v>
      </c>
      <c r="I165" s="138"/>
      <c r="J165" s="139">
        <f>ROUND(I165*H165,2)</f>
        <v>0</v>
      </c>
      <c r="K165" s="137" t="s">
        <v>135</v>
      </c>
      <c r="L165" s="34"/>
      <c r="M165" s="140" t="s">
        <v>3</v>
      </c>
      <c r="N165" s="141" t="s">
        <v>45</v>
      </c>
      <c r="O165" s="54"/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44" t="s">
        <v>136</v>
      </c>
      <c r="AT165" s="144" t="s">
        <v>131</v>
      </c>
      <c r="AU165" s="144" t="s">
        <v>137</v>
      </c>
      <c r="AY165" s="18" t="s">
        <v>128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137</v>
      </c>
      <c r="BK165" s="145">
        <f>ROUND(I165*H165,2)</f>
        <v>0</v>
      </c>
      <c r="BL165" s="18" t="s">
        <v>136</v>
      </c>
      <c r="BM165" s="144" t="s">
        <v>215</v>
      </c>
    </row>
    <row r="166" spans="1:65" s="1" customFormat="1">
      <c r="A166" s="33"/>
      <c r="B166" s="34"/>
      <c r="C166" s="286"/>
      <c r="D166" s="287" t="s">
        <v>139</v>
      </c>
      <c r="E166" s="286"/>
      <c r="F166" s="288" t="s">
        <v>216</v>
      </c>
      <c r="G166" s="286"/>
      <c r="H166" s="286"/>
      <c r="I166" s="148"/>
      <c r="J166" s="33"/>
      <c r="K166" s="33"/>
      <c r="L166" s="34"/>
      <c r="M166" s="149"/>
      <c r="N166" s="150"/>
      <c r="O166" s="54"/>
      <c r="P166" s="54"/>
      <c r="Q166" s="54"/>
      <c r="R166" s="54"/>
      <c r="S166" s="54"/>
      <c r="T166" s="55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139</v>
      </c>
      <c r="AU166" s="18" t="s">
        <v>137</v>
      </c>
    </row>
    <row r="167" spans="1:65" s="11" customFormat="1" ht="22.95" customHeight="1">
      <c r="B167" s="125"/>
      <c r="C167" s="277"/>
      <c r="D167" s="278" t="s">
        <v>72</v>
      </c>
      <c r="E167" s="280" t="s">
        <v>217</v>
      </c>
      <c r="F167" s="280" t="s">
        <v>218</v>
      </c>
      <c r="G167" s="277"/>
      <c r="H167" s="277"/>
      <c r="I167" s="127"/>
      <c r="J167" s="135">
        <f>BK167</f>
        <v>0</v>
      </c>
      <c r="L167" s="125"/>
      <c r="M167" s="129"/>
      <c r="N167" s="130"/>
      <c r="O167" s="130"/>
      <c r="P167" s="131">
        <f>SUM(P168:P211)</f>
        <v>0</v>
      </c>
      <c r="Q167" s="130"/>
      <c r="R167" s="131">
        <f>SUM(R168:R211)</f>
        <v>1.7116335000000003</v>
      </c>
      <c r="S167" s="130"/>
      <c r="T167" s="132">
        <f>SUM(T168:T211)</f>
        <v>0</v>
      </c>
      <c r="AR167" s="126" t="s">
        <v>81</v>
      </c>
      <c r="AT167" s="133" t="s">
        <v>72</v>
      </c>
      <c r="AU167" s="133" t="s">
        <v>81</v>
      </c>
      <c r="AY167" s="126" t="s">
        <v>128</v>
      </c>
      <c r="BK167" s="134">
        <f>SUM(BK168:BK211)</f>
        <v>0</v>
      </c>
    </row>
    <row r="168" spans="1:65" s="1" customFormat="1" ht="16.5" customHeight="1">
      <c r="A168" s="33"/>
      <c r="B168" s="136"/>
      <c r="C168" s="281" t="s">
        <v>219</v>
      </c>
      <c r="D168" s="281" t="s">
        <v>131</v>
      </c>
      <c r="E168" s="282" t="s">
        <v>220</v>
      </c>
      <c r="F168" s="283" t="s">
        <v>221</v>
      </c>
      <c r="G168" s="284" t="s">
        <v>222</v>
      </c>
      <c r="H168" s="285">
        <v>66.39</v>
      </c>
      <c r="I168" s="138"/>
      <c r="J168" s="139">
        <f>ROUND(I168*H168,2)</f>
        <v>0</v>
      </c>
      <c r="K168" s="137" t="s">
        <v>135</v>
      </c>
      <c r="L168" s="34"/>
      <c r="M168" s="140" t="s">
        <v>3</v>
      </c>
      <c r="N168" s="141" t="s">
        <v>45</v>
      </c>
      <c r="O168" s="54"/>
      <c r="P168" s="142">
        <f>O168*H168</f>
        <v>0</v>
      </c>
      <c r="Q168" s="142">
        <v>2.0650000000000002E-2</v>
      </c>
      <c r="R168" s="142">
        <f>Q168*H168</f>
        <v>1.3709535000000002</v>
      </c>
      <c r="S168" s="142">
        <v>0</v>
      </c>
      <c r="T168" s="143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44" t="s">
        <v>136</v>
      </c>
      <c r="AT168" s="144" t="s">
        <v>131</v>
      </c>
      <c r="AU168" s="144" t="s">
        <v>137</v>
      </c>
      <c r="AY168" s="18" t="s">
        <v>128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8" t="s">
        <v>137</v>
      </c>
      <c r="BK168" s="145">
        <f>ROUND(I168*H168,2)</f>
        <v>0</v>
      </c>
      <c r="BL168" s="18" t="s">
        <v>136</v>
      </c>
      <c r="BM168" s="144" t="s">
        <v>223</v>
      </c>
    </row>
    <row r="169" spans="1:65" s="1" customFormat="1">
      <c r="A169" s="33"/>
      <c r="B169" s="34"/>
      <c r="C169" s="286"/>
      <c r="D169" s="287" t="s">
        <v>139</v>
      </c>
      <c r="E169" s="286"/>
      <c r="F169" s="288" t="s">
        <v>224</v>
      </c>
      <c r="G169" s="286"/>
      <c r="H169" s="286"/>
      <c r="I169" s="148"/>
      <c r="J169" s="33"/>
      <c r="K169" s="33"/>
      <c r="L169" s="34"/>
      <c r="M169" s="149"/>
      <c r="N169" s="150"/>
      <c r="O169" s="54"/>
      <c r="P169" s="54"/>
      <c r="Q169" s="54"/>
      <c r="R169" s="54"/>
      <c r="S169" s="54"/>
      <c r="T169" s="5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139</v>
      </c>
      <c r="AU169" s="18" t="s">
        <v>137</v>
      </c>
    </row>
    <row r="170" spans="1:65" s="12" customFormat="1">
      <c r="B170" s="151"/>
      <c r="C170" s="289"/>
      <c r="D170" s="290" t="s">
        <v>147</v>
      </c>
      <c r="E170" s="291" t="s">
        <v>3</v>
      </c>
      <c r="F170" s="292" t="s">
        <v>225</v>
      </c>
      <c r="G170" s="289"/>
      <c r="H170" s="291" t="s">
        <v>3</v>
      </c>
      <c r="I170" s="153"/>
      <c r="L170" s="151"/>
      <c r="M170" s="154"/>
      <c r="N170" s="155"/>
      <c r="O170" s="155"/>
      <c r="P170" s="155"/>
      <c r="Q170" s="155"/>
      <c r="R170" s="155"/>
      <c r="S170" s="155"/>
      <c r="T170" s="156"/>
      <c r="AT170" s="152" t="s">
        <v>147</v>
      </c>
      <c r="AU170" s="152" t="s">
        <v>137</v>
      </c>
      <c r="AV170" s="12" t="s">
        <v>81</v>
      </c>
      <c r="AW170" s="12" t="s">
        <v>34</v>
      </c>
      <c r="AX170" s="12" t="s">
        <v>73</v>
      </c>
      <c r="AY170" s="152" t="s">
        <v>128</v>
      </c>
    </row>
    <row r="171" spans="1:65" s="12" customFormat="1">
      <c r="B171" s="151"/>
      <c r="C171" s="289"/>
      <c r="D171" s="290" t="s">
        <v>147</v>
      </c>
      <c r="E171" s="291" t="s">
        <v>3</v>
      </c>
      <c r="F171" s="292" t="s">
        <v>205</v>
      </c>
      <c r="G171" s="289"/>
      <c r="H171" s="291" t="s">
        <v>3</v>
      </c>
      <c r="I171" s="153"/>
      <c r="L171" s="151"/>
      <c r="M171" s="154"/>
      <c r="N171" s="155"/>
      <c r="O171" s="155"/>
      <c r="P171" s="155"/>
      <c r="Q171" s="155"/>
      <c r="R171" s="155"/>
      <c r="S171" s="155"/>
      <c r="T171" s="156"/>
      <c r="AT171" s="152" t="s">
        <v>147</v>
      </c>
      <c r="AU171" s="152" t="s">
        <v>137</v>
      </c>
      <c r="AV171" s="12" t="s">
        <v>81</v>
      </c>
      <c r="AW171" s="12" t="s">
        <v>34</v>
      </c>
      <c r="AX171" s="12" t="s">
        <v>73</v>
      </c>
      <c r="AY171" s="152" t="s">
        <v>128</v>
      </c>
    </row>
    <row r="172" spans="1:65" s="12" customFormat="1">
      <c r="B172" s="151"/>
      <c r="C172" s="289"/>
      <c r="D172" s="290" t="s">
        <v>147</v>
      </c>
      <c r="E172" s="291" t="s">
        <v>3</v>
      </c>
      <c r="F172" s="292" t="s">
        <v>175</v>
      </c>
      <c r="G172" s="289"/>
      <c r="H172" s="291" t="s">
        <v>3</v>
      </c>
      <c r="I172" s="153"/>
      <c r="L172" s="151"/>
      <c r="M172" s="154"/>
      <c r="N172" s="155"/>
      <c r="O172" s="155"/>
      <c r="P172" s="155"/>
      <c r="Q172" s="155"/>
      <c r="R172" s="155"/>
      <c r="S172" s="155"/>
      <c r="T172" s="156"/>
      <c r="AT172" s="152" t="s">
        <v>147</v>
      </c>
      <c r="AU172" s="152" t="s">
        <v>137</v>
      </c>
      <c r="AV172" s="12" t="s">
        <v>81</v>
      </c>
      <c r="AW172" s="12" t="s">
        <v>34</v>
      </c>
      <c r="AX172" s="12" t="s">
        <v>73</v>
      </c>
      <c r="AY172" s="152" t="s">
        <v>128</v>
      </c>
    </row>
    <row r="173" spans="1:65" s="13" customFormat="1">
      <c r="B173" s="157"/>
      <c r="C173" s="293"/>
      <c r="D173" s="290" t="s">
        <v>147</v>
      </c>
      <c r="E173" s="294" t="s">
        <v>3</v>
      </c>
      <c r="F173" s="295" t="s">
        <v>226</v>
      </c>
      <c r="G173" s="293"/>
      <c r="H173" s="296">
        <v>15.6</v>
      </c>
      <c r="I173" s="159"/>
      <c r="L173" s="157"/>
      <c r="M173" s="160"/>
      <c r="N173" s="161"/>
      <c r="O173" s="161"/>
      <c r="P173" s="161"/>
      <c r="Q173" s="161"/>
      <c r="R173" s="161"/>
      <c r="S173" s="161"/>
      <c r="T173" s="162"/>
      <c r="AT173" s="158" t="s">
        <v>147</v>
      </c>
      <c r="AU173" s="158" t="s">
        <v>137</v>
      </c>
      <c r="AV173" s="13" t="s">
        <v>137</v>
      </c>
      <c r="AW173" s="13" t="s">
        <v>34</v>
      </c>
      <c r="AX173" s="13" t="s">
        <v>73</v>
      </c>
      <c r="AY173" s="158" t="s">
        <v>128</v>
      </c>
    </row>
    <row r="174" spans="1:65" s="13" customFormat="1">
      <c r="B174" s="157"/>
      <c r="C174" s="293"/>
      <c r="D174" s="290" t="s">
        <v>147</v>
      </c>
      <c r="E174" s="294" t="s">
        <v>3</v>
      </c>
      <c r="F174" s="295" t="s">
        <v>227</v>
      </c>
      <c r="G174" s="293"/>
      <c r="H174" s="296">
        <v>9.6999999999999993</v>
      </c>
      <c r="I174" s="159"/>
      <c r="L174" s="157"/>
      <c r="M174" s="160"/>
      <c r="N174" s="161"/>
      <c r="O174" s="161"/>
      <c r="P174" s="161"/>
      <c r="Q174" s="161"/>
      <c r="R174" s="161"/>
      <c r="S174" s="161"/>
      <c r="T174" s="162"/>
      <c r="AT174" s="158" t="s">
        <v>147</v>
      </c>
      <c r="AU174" s="158" t="s">
        <v>137</v>
      </c>
      <c r="AV174" s="13" t="s">
        <v>137</v>
      </c>
      <c r="AW174" s="13" t="s">
        <v>34</v>
      </c>
      <c r="AX174" s="13" t="s">
        <v>73</v>
      </c>
      <c r="AY174" s="158" t="s">
        <v>128</v>
      </c>
    </row>
    <row r="175" spans="1:65" s="12" customFormat="1">
      <c r="B175" s="151"/>
      <c r="C175" s="289"/>
      <c r="D175" s="290" t="s">
        <v>147</v>
      </c>
      <c r="E175" s="291" t="s">
        <v>3</v>
      </c>
      <c r="F175" s="292" t="s">
        <v>228</v>
      </c>
      <c r="G175" s="289"/>
      <c r="H175" s="291" t="s">
        <v>3</v>
      </c>
      <c r="I175" s="153"/>
      <c r="L175" s="151"/>
      <c r="M175" s="154"/>
      <c r="N175" s="155"/>
      <c r="O175" s="155"/>
      <c r="P175" s="155"/>
      <c r="Q175" s="155"/>
      <c r="R175" s="155"/>
      <c r="S175" s="155"/>
      <c r="T175" s="156"/>
      <c r="AT175" s="152" t="s">
        <v>147</v>
      </c>
      <c r="AU175" s="152" t="s">
        <v>137</v>
      </c>
      <c r="AV175" s="12" t="s">
        <v>81</v>
      </c>
      <c r="AW175" s="12" t="s">
        <v>34</v>
      </c>
      <c r="AX175" s="12" t="s">
        <v>73</v>
      </c>
      <c r="AY175" s="152" t="s">
        <v>128</v>
      </c>
    </row>
    <row r="176" spans="1:65" s="13" customFormat="1">
      <c r="B176" s="157"/>
      <c r="C176" s="293"/>
      <c r="D176" s="290" t="s">
        <v>147</v>
      </c>
      <c r="E176" s="294" t="s">
        <v>3</v>
      </c>
      <c r="F176" s="295" t="s">
        <v>229</v>
      </c>
      <c r="G176" s="293"/>
      <c r="H176" s="296">
        <v>1.99</v>
      </c>
      <c r="I176" s="159"/>
      <c r="L176" s="157"/>
      <c r="M176" s="160"/>
      <c r="N176" s="161"/>
      <c r="O176" s="161"/>
      <c r="P176" s="161"/>
      <c r="Q176" s="161"/>
      <c r="R176" s="161"/>
      <c r="S176" s="161"/>
      <c r="T176" s="162"/>
      <c r="AT176" s="158" t="s">
        <v>147</v>
      </c>
      <c r="AU176" s="158" t="s">
        <v>137</v>
      </c>
      <c r="AV176" s="13" t="s">
        <v>137</v>
      </c>
      <c r="AW176" s="13" t="s">
        <v>34</v>
      </c>
      <c r="AX176" s="13" t="s">
        <v>73</v>
      </c>
      <c r="AY176" s="158" t="s">
        <v>128</v>
      </c>
    </row>
    <row r="177" spans="1:65" s="12" customFormat="1">
      <c r="B177" s="151"/>
      <c r="C177" s="289"/>
      <c r="D177" s="290" t="s">
        <v>147</v>
      </c>
      <c r="E177" s="291" t="s">
        <v>3</v>
      </c>
      <c r="F177" s="292" t="s">
        <v>230</v>
      </c>
      <c r="G177" s="289"/>
      <c r="H177" s="291" t="s">
        <v>3</v>
      </c>
      <c r="I177" s="153"/>
      <c r="L177" s="151"/>
      <c r="M177" s="154"/>
      <c r="N177" s="155"/>
      <c r="O177" s="155"/>
      <c r="P177" s="155"/>
      <c r="Q177" s="155"/>
      <c r="R177" s="155"/>
      <c r="S177" s="155"/>
      <c r="T177" s="156"/>
      <c r="AT177" s="152" t="s">
        <v>147</v>
      </c>
      <c r="AU177" s="152" t="s">
        <v>137</v>
      </c>
      <c r="AV177" s="12" t="s">
        <v>81</v>
      </c>
      <c r="AW177" s="12" t="s">
        <v>34</v>
      </c>
      <c r="AX177" s="12" t="s">
        <v>73</v>
      </c>
      <c r="AY177" s="152" t="s">
        <v>128</v>
      </c>
    </row>
    <row r="178" spans="1:65" s="13" customFormat="1">
      <c r="B178" s="157"/>
      <c r="C178" s="293"/>
      <c r="D178" s="290" t="s">
        <v>147</v>
      </c>
      <c r="E178" s="294" t="s">
        <v>3</v>
      </c>
      <c r="F178" s="295" t="s">
        <v>231</v>
      </c>
      <c r="G178" s="293"/>
      <c r="H178" s="296">
        <v>1.1000000000000001</v>
      </c>
      <c r="I178" s="159"/>
      <c r="L178" s="157"/>
      <c r="M178" s="160"/>
      <c r="N178" s="161"/>
      <c r="O178" s="161"/>
      <c r="P178" s="161"/>
      <c r="Q178" s="161"/>
      <c r="R178" s="161"/>
      <c r="S178" s="161"/>
      <c r="T178" s="162"/>
      <c r="AT178" s="158" t="s">
        <v>147</v>
      </c>
      <c r="AU178" s="158" t="s">
        <v>137</v>
      </c>
      <c r="AV178" s="13" t="s">
        <v>137</v>
      </c>
      <c r="AW178" s="13" t="s">
        <v>34</v>
      </c>
      <c r="AX178" s="13" t="s">
        <v>73</v>
      </c>
      <c r="AY178" s="158" t="s">
        <v>128</v>
      </c>
    </row>
    <row r="179" spans="1:65" s="12" customFormat="1">
      <c r="B179" s="151"/>
      <c r="C179" s="289"/>
      <c r="D179" s="290" t="s">
        <v>147</v>
      </c>
      <c r="E179" s="291" t="s">
        <v>3</v>
      </c>
      <c r="F179" s="292" t="s">
        <v>188</v>
      </c>
      <c r="G179" s="289"/>
      <c r="H179" s="291" t="s">
        <v>3</v>
      </c>
      <c r="I179" s="153"/>
      <c r="L179" s="151"/>
      <c r="M179" s="154"/>
      <c r="N179" s="155"/>
      <c r="O179" s="155"/>
      <c r="P179" s="155"/>
      <c r="Q179" s="155"/>
      <c r="R179" s="155"/>
      <c r="S179" s="155"/>
      <c r="T179" s="156"/>
      <c r="AT179" s="152" t="s">
        <v>147</v>
      </c>
      <c r="AU179" s="152" t="s">
        <v>137</v>
      </c>
      <c r="AV179" s="12" t="s">
        <v>81</v>
      </c>
      <c r="AW179" s="12" t="s">
        <v>34</v>
      </c>
      <c r="AX179" s="12" t="s">
        <v>73</v>
      </c>
      <c r="AY179" s="152" t="s">
        <v>128</v>
      </c>
    </row>
    <row r="180" spans="1:65" s="13" customFormat="1">
      <c r="B180" s="157"/>
      <c r="C180" s="293"/>
      <c r="D180" s="290" t="s">
        <v>147</v>
      </c>
      <c r="E180" s="294" t="s">
        <v>3</v>
      </c>
      <c r="F180" s="295" t="s">
        <v>232</v>
      </c>
      <c r="G180" s="293"/>
      <c r="H180" s="296">
        <v>15</v>
      </c>
      <c r="I180" s="159"/>
      <c r="L180" s="157"/>
      <c r="M180" s="160"/>
      <c r="N180" s="161"/>
      <c r="O180" s="161"/>
      <c r="P180" s="161"/>
      <c r="Q180" s="161"/>
      <c r="R180" s="161"/>
      <c r="S180" s="161"/>
      <c r="T180" s="162"/>
      <c r="AT180" s="158" t="s">
        <v>147</v>
      </c>
      <c r="AU180" s="158" t="s">
        <v>137</v>
      </c>
      <c r="AV180" s="13" t="s">
        <v>137</v>
      </c>
      <c r="AW180" s="13" t="s">
        <v>34</v>
      </c>
      <c r="AX180" s="13" t="s">
        <v>73</v>
      </c>
      <c r="AY180" s="158" t="s">
        <v>128</v>
      </c>
    </row>
    <row r="181" spans="1:65" s="15" customFormat="1">
      <c r="B181" s="169"/>
      <c r="C181" s="301"/>
      <c r="D181" s="290" t="s">
        <v>147</v>
      </c>
      <c r="E181" s="302" t="s">
        <v>3</v>
      </c>
      <c r="F181" s="303" t="s">
        <v>233</v>
      </c>
      <c r="G181" s="301"/>
      <c r="H181" s="304">
        <v>43.39</v>
      </c>
      <c r="I181" s="171"/>
      <c r="L181" s="169"/>
      <c r="M181" s="172"/>
      <c r="N181" s="173"/>
      <c r="O181" s="173"/>
      <c r="P181" s="173"/>
      <c r="Q181" s="173"/>
      <c r="R181" s="173"/>
      <c r="S181" s="173"/>
      <c r="T181" s="174"/>
      <c r="AT181" s="170" t="s">
        <v>147</v>
      </c>
      <c r="AU181" s="170" t="s">
        <v>137</v>
      </c>
      <c r="AV181" s="15" t="s">
        <v>141</v>
      </c>
      <c r="AW181" s="15" t="s">
        <v>34</v>
      </c>
      <c r="AX181" s="15" t="s">
        <v>73</v>
      </c>
      <c r="AY181" s="170" t="s">
        <v>128</v>
      </c>
    </row>
    <row r="182" spans="1:65" s="12" customFormat="1">
      <c r="B182" s="151"/>
      <c r="C182" s="289"/>
      <c r="D182" s="290" t="s">
        <v>147</v>
      </c>
      <c r="E182" s="291" t="s">
        <v>3</v>
      </c>
      <c r="F182" s="292" t="s">
        <v>234</v>
      </c>
      <c r="G182" s="289"/>
      <c r="H182" s="291" t="s">
        <v>3</v>
      </c>
      <c r="I182" s="153"/>
      <c r="L182" s="151"/>
      <c r="M182" s="154"/>
      <c r="N182" s="155"/>
      <c r="O182" s="155"/>
      <c r="P182" s="155"/>
      <c r="Q182" s="155"/>
      <c r="R182" s="155"/>
      <c r="S182" s="155"/>
      <c r="T182" s="156"/>
      <c r="AT182" s="152" t="s">
        <v>147</v>
      </c>
      <c r="AU182" s="152" t="s">
        <v>137</v>
      </c>
      <c r="AV182" s="12" t="s">
        <v>81</v>
      </c>
      <c r="AW182" s="12" t="s">
        <v>34</v>
      </c>
      <c r="AX182" s="12" t="s">
        <v>73</v>
      </c>
      <c r="AY182" s="152" t="s">
        <v>128</v>
      </c>
    </row>
    <row r="183" spans="1:65" s="12" customFormat="1">
      <c r="B183" s="151"/>
      <c r="C183" s="289"/>
      <c r="D183" s="290" t="s">
        <v>147</v>
      </c>
      <c r="E183" s="291" t="s">
        <v>3</v>
      </c>
      <c r="F183" s="292" t="s">
        <v>235</v>
      </c>
      <c r="G183" s="289"/>
      <c r="H183" s="291" t="s">
        <v>3</v>
      </c>
      <c r="I183" s="153"/>
      <c r="L183" s="151"/>
      <c r="M183" s="154"/>
      <c r="N183" s="155"/>
      <c r="O183" s="155"/>
      <c r="P183" s="155"/>
      <c r="Q183" s="155"/>
      <c r="R183" s="155"/>
      <c r="S183" s="155"/>
      <c r="T183" s="156"/>
      <c r="AT183" s="152" t="s">
        <v>147</v>
      </c>
      <c r="AU183" s="152" t="s">
        <v>137</v>
      </c>
      <c r="AV183" s="12" t="s">
        <v>81</v>
      </c>
      <c r="AW183" s="12" t="s">
        <v>34</v>
      </c>
      <c r="AX183" s="12" t="s">
        <v>73</v>
      </c>
      <c r="AY183" s="152" t="s">
        <v>128</v>
      </c>
    </row>
    <row r="184" spans="1:65" s="13" customFormat="1">
      <c r="B184" s="157"/>
      <c r="C184" s="293"/>
      <c r="D184" s="290" t="s">
        <v>147</v>
      </c>
      <c r="E184" s="294" t="s">
        <v>3</v>
      </c>
      <c r="F184" s="295" t="s">
        <v>236</v>
      </c>
      <c r="G184" s="293"/>
      <c r="H184" s="296">
        <v>23</v>
      </c>
      <c r="I184" s="159"/>
      <c r="L184" s="157"/>
      <c r="M184" s="160"/>
      <c r="N184" s="161"/>
      <c r="O184" s="161"/>
      <c r="P184" s="161"/>
      <c r="Q184" s="161"/>
      <c r="R184" s="161"/>
      <c r="S184" s="161"/>
      <c r="T184" s="162"/>
      <c r="AT184" s="158" t="s">
        <v>147</v>
      </c>
      <c r="AU184" s="158" t="s">
        <v>137</v>
      </c>
      <c r="AV184" s="13" t="s">
        <v>137</v>
      </c>
      <c r="AW184" s="13" t="s">
        <v>34</v>
      </c>
      <c r="AX184" s="13" t="s">
        <v>73</v>
      </c>
      <c r="AY184" s="158" t="s">
        <v>128</v>
      </c>
    </row>
    <row r="185" spans="1:65" s="15" customFormat="1">
      <c r="B185" s="169"/>
      <c r="C185" s="301"/>
      <c r="D185" s="290" t="s">
        <v>147</v>
      </c>
      <c r="E185" s="302" t="s">
        <v>3</v>
      </c>
      <c r="F185" s="303" t="s">
        <v>233</v>
      </c>
      <c r="G185" s="301"/>
      <c r="H185" s="304">
        <v>23</v>
      </c>
      <c r="I185" s="171"/>
      <c r="L185" s="169"/>
      <c r="M185" s="172"/>
      <c r="N185" s="173"/>
      <c r="O185" s="173"/>
      <c r="P185" s="173"/>
      <c r="Q185" s="173"/>
      <c r="R185" s="173"/>
      <c r="S185" s="173"/>
      <c r="T185" s="174"/>
      <c r="AT185" s="170" t="s">
        <v>147</v>
      </c>
      <c r="AU185" s="170" t="s">
        <v>137</v>
      </c>
      <c r="AV185" s="15" t="s">
        <v>141</v>
      </c>
      <c r="AW185" s="15" t="s">
        <v>34</v>
      </c>
      <c r="AX185" s="15" t="s">
        <v>73</v>
      </c>
      <c r="AY185" s="170" t="s">
        <v>128</v>
      </c>
    </row>
    <row r="186" spans="1:65" s="14" customFormat="1">
      <c r="B186" s="163"/>
      <c r="C186" s="297"/>
      <c r="D186" s="290" t="s">
        <v>147</v>
      </c>
      <c r="E186" s="298" t="s">
        <v>3</v>
      </c>
      <c r="F186" s="299" t="s">
        <v>165</v>
      </c>
      <c r="G186" s="297"/>
      <c r="H186" s="300">
        <v>66.39</v>
      </c>
      <c r="I186" s="165"/>
      <c r="L186" s="163"/>
      <c r="M186" s="166"/>
      <c r="N186" s="167"/>
      <c r="O186" s="167"/>
      <c r="P186" s="167"/>
      <c r="Q186" s="167"/>
      <c r="R186" s="167"/>
      <c r="S186" s="167"/>
      <c r="T186" s="168"/>
      <c r="AT186" s="164" t="s">
        <v>147</v>
      </c>
      <c r="AU186" s="164" t="s">
        <v>137</v>
      </c>
      <c r="AV186" s="14" t="s">
        <v>136</v>
      </c>
      <c r="AW186" s="14" t="s">
        <v>34</v>
      </c>
      <c r="AX186" s="14" t="s">
        <v>81</v>
      </c>
      <c r="AY186" s="164" t="s">
        <v>128</v>
      </c>
    </row>
    <row r="187" spans="1:65" s="1" customFormat="1" ht="16.5" customHeight="1">
      <c r="A187" s="33"/>
      <c r="B187" s="136"/>
      <c r="C187" s="281" t="s">
        <v>237</v>
      </c>
      <c r="D187" s="281" t="s">
        <v>131</v>
      </c>
      <c r="E187" s="282" t="s">
        <v>213</v>
      </c>
      <c r="F187" s="283" t="s">
        <v>214</v>
      </c>
      <c r="G187" s="284" t="s">
        <v>134</v>
      </c>
      <c r="H187" s="285">
        <v>19.917000000000002</v>
      </c>
      <c r="I187" s="138"/>
      <c r="J187" s="139">
        <f>ROUND(I187*H187,2)</f>
        <v>0</v>
      </c>
      <c r="K187" s="137" t="s">
        <v>135</v>
      </c>
      <c r="L187" s="34"/>
      <c r="M187" s="140" t="s">
        <v>3</v>
      </c>
      <c r="N187" s="141" t="s">
        <v>45</v>
      </c>
      <c r="O187" s="54"/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44" t="s">
        <v>136</v>
      </c>
      <c r="AT187" s="144" t="s">
        <v>131</v>
      </c>
      <c r="AU187" s="144" t="s">
        <v>137</v>
      </c>
      <c r="AY187" s="18" t="s">
        <v>128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8" t="s">
        <v>137</v>
      </c>
      <c r="BK187" s="145">
        <f>ROUND(I187*H187,2)</f>
        <v>0</v>
      </c>
      <c r="BL187" s="18" t="s">
        <v>136</v>
      </c>
      <c r="BM187" s="144" t="s">
        <v>238</v>
      </c>
    </row>
    <row r="188" spans="1:65" s="1" customFormat="1">
      <c r="A188" s="33"/>
      <c r="B188" s="34"/>
      <c r="C188" s="286"/>
      <c r="D188" s="287" t="s">
        <v>139</v>
      </c>
      <c r="E188" s="286"/>
      <c r="F188" s="288" t="s">
        <v>216</v>
      </c>
      <c r="G188" s="286"/>
      <c r="H188" s="286"/>
      <c r="I188" s="148"/>
      <c r="J188" s="33"/>
      <c r="K188" s="33"/>
      <c r="L188" s="34"/>
      <c r="M188" s="149"/>
      <c r="N188" s="150"/>
      <c r="O188" s="54"/>
      <c r="P188" s="54"/>
      <c r="Q188" s="54"/>
      <c r="R188" s="54"/>
      <c r="S188" s="54"/>
      <c r="T188" s="55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139</v>
      </c>
      <c r="AU188" s="18" t="s">
        <v>137</v>
      </c>
    </row>
    <row r="189" spans="1:65" s="13" customFormat="1">
      <c r="B189" s="157"/>
      <c r="C189" s="293"/>
      <c r="D189" s="290" t="s">
        <v>147</v>
      </c>
      <c r="E189" s="294" t="s">
        <v>3</v>
      </c>
      <c r="F189" s="295" t="s">
        <v>239</v>
      </c>
      <c r="G189" s="293"/>
      <c r="H189" s="296">
        <v>19.917000000000002</v>
      </c>
      <c r="I189" s="159"/>
      <c r="L189" s="157"/>
      <c r="M189" s="160"/>
      <c r="N189" s="161"/>
      <c r="O189" s="161"/>
      <c r="P189" s="161"/>
      <c r="Q189" s="161"/>
      <c r="R189" s="161"/>
      <c r="S189" s="161"/>
      <c r="T189" s="162"/>
      <c r="AT189" s="158" t="s">
        <v>147</v>
      </c>
      <c r="AU189" s="158" t="s">
        <v>137</v>
      </c>
      <c r="AV189" s="13" t="s">
        <v>137</v>
      </c>
      <c r="AW189" s="13" t="s">
        <v>34</v>
      </c>
      <c r="AX189" s="13" t="s">
        <v>73</v>
      </c>
      <c r="AY189" s="158" t="s">
        <v>128</v>
      </c>
    </row>
    <row r="190" spans="1:65" s="14" customFormat="1">
      <c r="B190" s="163"/>
      <c r="C190" s="297"/>
      <c r="D190" s="290" t="s">
        <v>147</v>
      </c>
      <c r="E190" s="298" t="s">
        <v>3</v>
      </c>
      <c r="F190" s="299" t="s">
        <v>165</v>
      </c>
      <c r="G190" s="297"/>
      <c r="H190" s="300">
        <v>19.917000000000002</v>
      </c>
      <c r="I190" s="165"/>
      <c r="L190" s="163"/>
      <c r="M190" s="166"/>
      <c r="N190" s="167"/>
      <c r="O190" s="167"/>
      <c r="P190" s="167"/>
      <c r="Q190" s="167"/>
      <c r="R190" s="167"/>
      <c r="S190" s="167"/>
      <c r="T190" s="168"/>
      <c r="AT190" s="164" t="s">
        <v>147</v>
      </c>
      <c r="AU190" s="164" t="s">
        <v>137</v>
      </c>
      <c r="AV190" s="14" t="s">
        <v>136</v>
      </c>
      <c r="AW190" s="14" t="s">
        <v>34</v>
      </c>
      <c r="AX190" s="14" t="s">
        <v>81</v>
      </c>
      <c r="AY190" s="164" t="s">
        <v>128</v>
      </c>
    </row>
    <row r="191" spans="1:65" s="1" customFormat="1" ht="16.5" customHeight="1">
      <c r="A191" s="33"/>
      <c r="B191" s="136"/>
      <c r="C191" s="281" t="s">
        <v>240</v>
      </c>
      <c r="D191" s="281" t="s">
        <v>131</v>
      </c>
      <c r="E191" s="282" t="s">
        <v>241</v>
      </c>
      <c r="F191" s="283" t="s">
        <v>242</v>
      </c>
      <c r="G191" s="284" t="s">
        <v>222</v>
      </c>
      <c r="H191" s="285">
        <v>227.12</v>
      </c>
      <c r="I191" s="138"/>
      <c r="J191" s="139">
        <f>ROUND(I191*H191,2)</f>
        <v>0</v>
      </c>
      <c r="K191" s="137" t="s">
        <v>135</v>
      </c>
      <c r="L191" s="34"/>
      <c r="M191" s="140" t="s">
        <v>3</v>
      </c>
      <c r="N191" s="141" t="s">
        <v>45</v>
      </c>
      <c r="O191" s="54"/>
      <c r="P191" s="142">
        <f>O191*H191</f>
        <v>0</v>
      </c>
      <c r="Q191" s="142">
        <v>1.5E-3</v>
      </c>
      <c r="R191" s="142">
        <f>Q191*H191</f>
        <v>0.34068000000000004</v>
      </c>
      <c r="S191" s="142">
        <v>0</v>
      </c>
      <c r="T191" s="143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44" t="s">
        <v>136</v>
      </c>
      <c r="AT191" s="144" t="s">
        <v>131</v>
      </c>
      <c r="AU191" s="144" t="s">
        <v>137</v>
      </c>
      <c r="AY191" s="18" t="s">
        <v>128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8" t="s">
        <v>137</v>
      </c>
      <c r="BK191" s="145">
        <f>ROUND(I191*H191,2)</f>
        <v>0</v>
      </c>
      <c r="BL191" s="18" t="s">
        <v>136</v>
      </c>
      <c r="BM191" s="144" t="s">
        <v>243</v>
      </c>
    </row>
    <row r="192" spans="1:65" s="1" customFormat="1">
      <c r="A192" s="33"/>
      <c r="B192" s="34"/>
      <c r="C192" s="286"/>
      <c r="D192" s="287" t="s">
        <v>139</v>
      </c>
      <c r="E192" s="286"/>
      <c r="F192" s="288" t="s">
        <v>244</v>
      </c>
      <c r="G192" s="286"/>
      <c r="H192" s="286"/>
      <c r="I192" s="148"/>
      <c r="J192" s="33"/>
      <c r="K192" s="33"/>
      <c r="L192" s="34"/>
      <c r="M192" s="149"/>
      <c r="N192" s="150"/>
      <c r="O192" s="54"/>
      <c r="P192" s="54"/>
      <c r="Q192" s="54"/>
      <c r="R192" s="54"/>
      <c r="S192" s="54"/>
      <c r="T192" s="55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139</v>
      </c>
      <c r="AU192" s="18" t="s">
        <v>137</v>
      </c>
    </row>
    <row r="193" spans="2:51" s="12" customFormat="1">
      <c r="B193" s="151"/>
      <c r="C193" s="289"/>
      <c r="D193" s="290" t="s">
        <v>147</v>
      </c>
      <c r="E193" s="291" t="s">
        <v>3</v>
      </c>
      <c r="F193" s="292" t="s">
        <v>245</v>
      </c>
      <c r="G193" s="289"/>
      <c r="H193" s="291" t="s">
        <v>3</v>
      </c>
      <c r="I193" s="153"/>
      <c r="L193" s="151"/>
      <c r="M193" s="154"/>
      <c r="N193" s="155"/>
      <c r="O193" s="155"/>
      <c r="P193" s="155"/>
      <c r="Q193" s="155"/>
      <c r="R193" s="155"/>
      <c r="S193" s="155"/>
      <c r="T193" s="156"/>
      <c r="AT193" s="152" t="s">
        <v>147</v>
      </c>
      <c r="AU193" s="152" t="s">
        <v>137</v>
      </c>
      <c r="AV193" s="12" t="s">
        <v>81</v>
      </c>
      <c r="AW193" s="12" t="s">
        <v>34</v>
      </c>
      <c r="AX193" s="12" t="s">
        <v>73</v>
      </c>
      <c r="AY193" s="152" t="s">
        <v>128</v>
      </c>
    </row>
    <row r="194" spans="2:51" s="12" customFormat="1">
      <c r="B194" s="151"/>
      <c r="C194" s="289"/>
      <c r="D194" s="290" t="s">
        <v>147</v>
      </c>
      <c r="E194" s="291" t="s">
        <v>3</v>
      </c>
      <c r="F194" s="292" t="s">
        <v>246</v>
      </c>
      <c r="G194" s="289"/>
      <c r="H194" s="291" t="s">
        <v>3</v>
      </c>
      <c r="I194" s="153"/>
      <c r="L194" s="151"/>
      <c r="M194" s="154"/>
      <c r="N194" s="155"/>
      <c r="O194" s="155"/>
      <c r="P194" s="155"/>
      <c r="Q194" s="155"/>
      <c r="R194" s="155"/>
      <c r="S194" s="155"/>
      <c r="T194" s="156"/>
      <c r="AT194" s="152" t="s">
        <v>147</v>
      </c>
      <c r="AU194" s="152" t="s">
        <v>137</v>
      </c>
      <c r="AV194" s="12" t="s">
        <v>81</v>
      </c>
      <c r="AW194" s="12" t="s">
        <v>34</v>
      </c>
      <c r="AX194" s="12" t="s">
        <v>73</v>
      </c>
      <c r="AY194" s="152" t="s">
        <v>128</v>
      </c>
    </row>
    <row r="195" spans="2:51" s="12" customFormat="1">
      <c r="B195" s="151"/>
      <c r="C195" s="289"/>
      <c r="D195" s="290" t="s">
        <v>147</v>
      </c>
      <c r="E195" s="291" t="s">
        <v>3</v>
      </c>
      <c r="F195" s="292" t="s">
        <v>175</v>
      </c>
      <c r="G195" s="289"/>
      <c r="H195" s="291" t="s">
        <v>3</v>
      </c>
      <c r="I195" s="153"/>
      <c r="L195" s="151"/>
      <c r="M195" s="154"/>
      <c r="N195" s="155"/>
      <c r="O195" s="155"/>
      <c r="P195" s="155"/>
      <c r="Q195" s="155"/>
      <c r="R195" s="155"/>
      <c r="S195" s="155"/>
      <c r="T195" s="156"/>
      <c r="AT195" s="152" t="s">
        <v>147</v>
      </c>
      <c r="AU195" s="152" t="s">
        <v>137</v>
      </c>
      <c r="AV195" s="12" t="s">
        <v>81</v>
      </c>
      <c r="AW195" s="12" t="s">
        <v>34</v>
      </c>
      <c r="AX195" s="12" t="s">
        <v>73</v>
      </c>
      <c r="AY195" s="152" t="s">
        <v>128</v>
      </c>
    </row>
    <row r="196" spans="2:51" s="13" customFormat="1">
      <c r="B196" s="157"/>
      <c r="C196" s="293"/>
      <c r="D196" s="290" t="s">
        <v>147</v>
      </c>
      <c r="E196" s="294" t="s">
        <v>3</v>
      </c>
      <c r="F196" s="295" t="s">
        <v>247</v>
      </c>
      <c r="G196" s="293"/>
      <c r="H196" s="296">
        <v>33.36</v>
      </c>
      <c r="I196" s="159"/>
      <c r="L196" s="157"/>
      <c r="M196" s="160"/>
      <c r="N196" s="161"/>
      <c r="O196" s="161"/>
      <c r="P196" s="161"/>
      <c r="Q196" s="161"/>
      <c r="R196" s="161"/>
      <c r="S196" s="161"/>
      <c r="T196" s="162"/>
      <c r="AT196" s="158" t="s">
        <v>147</v>
      </c>
      <c r="AU196" s="158" t="s">
        <v>137</v>
      </c>
      <c r="AV196" s="13" t="s">
        <v>137</v>
      </c>
      <c r="AW196" s="13" t="s">
        <v>34</v>
      </c>
      <c r="AX196" s="13" t="s">
        <v>73</v>
      </c>
      <c r="AY196" s="158" t="s">
        <v>128</v>
      </c>
    </row>
    <row r="197" spans="2:51" s="13" customFormat="1">
      <c r="B197" s="157"/>
      <c r="C197" s="293"/>
      <c r="D197" s="290" t="s">
        <v>147</v>
      </c>
      <c r="E197" s="294" t="s">
        <v>3</v>
      </c>
      <c r="F197" s="295" t="s">
        <v>248</v>
      </c>
      <c r="G197" s="293"/>
      <c r="H197" s="296">
        <v>11.4</v>
      </c>
      <c r="I197" s="159"/>
      <c r="L197" s="157"/>
      <c r="M197" s="160"/>
      <c r="N197" s="161"/>
      <c r="O197" s="161"/>
      <c r="P197" s="161"/>
      <c r="Q197" s="161"/>
      <c r="R197" s="161"/>
      <c r="S197" s="161"/>
      <c r="T197" s="162"/>
      <c r="AT197" s="158" t="s">
        <v>147</v>
      </c>
      <c r="AU197" s="158" t="s">
        <v>137</v>
      </c>
      <c r="AV197" s="13" t="s">
        <v>137</v>
      </c>
      <c r="AW197" s="13" t="s">
        <v>34</v>
      </c>
      <c r="AX197" s="13" t="s">
        <v>73</v>
      </c>
      <c r="AY197" s="158" t="s">
        <v>128</v>
      </c>
    </row>
    <row r="198" spans="2:51" s="13" customFormat="1">
      <c r="B198" s="157"/>
      <c r="C198" s="293"/>
      <c r="D198" s="290" t="s">
        <v>147</v>
      </c>
      <c r="E198" s="294" t="s">
        <v>3</v>
      </c>
      <c r="F198" s="295" t="s">
        <v>249</v>
      </c>
      <c r="G198" s="293"/>
      <c r="H198" s="296">
        <v>34.799999999999997</v>
      </c>
      <c r="I198" s="159"/>
      <c r="L198" s="157"/>
      <c r="M198" s="160"/>
      <c r="N198" s="161"/>
      <c r="O198" s="161"/>
      <c r="P198" s="161"/>
      <c r="Q198" s="161"/>
      <c r="R198" s="161"/>
      <c r="S198" s="161"/>
      <c r="T198" s="162"/>
      <c r="AT198" s="158" t="s">
        <v>147</v>
      </c>
      <c r="AU198" s="158" t="s">
        <v>137</v>
      </c>
      <c r="AV198" s="13" t="s">
        <v>137</v>
      </c>
      <c r="AW198" s="13" t="s">
        <v>34</v>
      </c>
      <c r="AX198" s="13" t="s">
        <v>73</v>
      </c>
      <c r="AY198" s="158" t="s">
        <v>128</v>
      </c>
    </row>
    <row r="199" spans="2:51" s="13" customFormat="1">
      <c r="B199" s="157"/>
      <c r="C199" s="293"/>
      <c r="D199" s="290" t="s">
        <v>147</v>
      </c>
      <c r="E199" s="294" t="s">
        <v>3</v>
      </c>
      <c r="F199" s="295" t="s">
        <v>250</v>
      </c>
      <c r="G199" s="293"/>
      <c r="H199" s="296">
        <v>28.2</v>
      </c>
      <c r="I199" s="159"/>
      <c r="L199" s="157"/>
      <c r="M199" s="160"/>
      <c r="N199" s="161"/>
      <c r="O199" s="161"/>
      <c r="P199" s="161"/>
      <c r="Q199" s="161"/>
      <c r="R199" s="161"/>
      <c r="S199" s="161"/>
      <c r="T199" s="162"/>
      <c r="AT199" s="158" t="s">
        <v>147</v>
      </c>
      <c r="AU199" s="158" t="s">
        <v>137</v>
      </c>
      <c r="AV199" s="13" t="s">
        <v>137</v>
      </c>
      <c r="AW199" s="13" t="s">
        <v>34</v>
      </c>
      <c r="AX199" s="13" t="s">
        <v>73</v>
      </c>
      <c r="AY199" s="158" t="s">
        <v>128</v>
      </c>
    </row>
    <row r="200" spans="2:51" s="13" customFormat="1">
      <c r="B200" s="157"/>
      <c r="C200" s="293"/>
      <c r="D200" s="290" t="s">
        <v>147</v>
      </c>
      <c r="E200" s="294" t="s">
        <v>3</v>
      </c>
      <c r="F200" s="295" t="s">
        <v>251</v>
      </c>
      <c r="G200" s="293"/>
      <c r="H200" s="296">
        <v>14.2</v>
      </c>
      <c r="I200" s="159"/>
      <c r="L200" s="157"/>
      <c r="M200" s="160"/>
      <c r="N200" s="161"/>
      <c r="O200" s="161"/>
      <c r="P200" s="161"/>
      <c r="Q200" s="161"/>
      <c r="R200" s="161"/>
      <c r="S200" s="161"/>
      <c r="T200" s="162"/>
      <c r="AT200" s="158" t="s">
        <v>147</v>
      </c>
      <c r="AU200" s="158" t="s">
        <v>137</v>
      </c>
      <c r="AV200" s="13" t="s">
        <v>137</v>
      </c>
      <c r="AW200" s="13" t="s">
        <v>34</v>
      </c>
      <c r="AX200" s="13" t="s">
        <v>73</v>
      </c>
      <c r="AY200" s="158" t="s">
        <v>128</v>
      </c>
    </row>
    <row r="201" spans="2:51" s="13" customFormat="1">
      <c r="B201" s="157"/>
      <c r="C201" s="293"/>
      <c r="D201" s="290" t="s">
        <v>147</v>
      </c>
      <c r="E201" s="294" t="s">
        <v>3</v>
      </c>
      <c r="F201" s="295" t="s">
        <v>252</v>
      </c>
      <c r="G201" s="293"/>
      <c r="H201" s="296">
        <v>6.8</v>
      </c>
      <c r="I201" s="159"/>
      <c r="L201" s="157"/>
      <c r="M201" s="160"/>
      <c r="N201" s="161"/>
      <c r="O201" s="161"/>
      <c r="P201" s="161"/>
      <c r="Q201" s="161"/>
      <c r="R201" s="161"/>
      <c r="S201" s="161"/>
      <c r="T201" s="162"/>
      <c r="AT201" s="158" t="s">
        <v>147</v>
      </c>
      <c r="AU201" s="158" t="s">
        <v>137</v>
      </c>
      <c r="AV201" s="13" t="s">
        <v>137</v>
      </c>
      <c r="AW201" s="13" t="s">
        <v>34</v>
      </c>
      <c r="AX201" s="13" t="s">
        <v>73</v>
      </c>
      <c r="AY201" s="158" t="s">
        <v>128</v>
      </c>
    </row>
    <row r="202" spans="2:51" s="12" customFormat="1">
      <c r="B202" s="151"/>
      <c r="C202" s="289"/>
      <c r="D202" s="290" t="s">
        <v>147</v>
      </c>
      <c r="E202" s="291" t="s">
        <v>3</v>
      </c>
      <c r="F202" s="292" t="s">
        <v>182</v>
      </c>
      <c r="G202" s="289"/>
      <c r="H202" s="291" t="s">
        <v>3</v>
      </c>
      <c r="I202" s="153"/>
      <c r="L202" s="151"/>
      <c r="M202" s="154"/>
      <c r="N202" s="155"/>
      <c r="O202" s="155"/>
      <c r="P202" s="155"/>
      <c r="Q202" s="155"/>
      <c r="R202" s="155"/>
      <c r="S202" s="155"/>
      <c r="T202" s="156"/>
      <c r="AT202" s="152" t="s">
        <v>147</v>
      </c>
      <c r="AU202" s="152" t="s">
        <v>137</v>
      </c>
      <c r="AV202" s="12" t="s">
        <v>81</v>
      </c>
      <c r="AW202" s="12" t="s">
        <v>34</v>
      </c>
      <c r="AX202" s="12" t="s">
        <v>73</v>
      </c>
      <c r="AY202" s="152" t="s">
        <v>128</v>
      </c>
    </row>
    <row r="203" spans="2:51" s="13" customFormat="1">
      <c r="B203" s="157"/>
      <c r="C203" s="293"/>
      <c r="D203" s="290" t="s">
        <v>147</v>
      </c>
      <c r="E203" s="294" t="s">
        <v>3</v>
      </c>
      <c r="F203" s="295" t="s">
        <v>253</v>
      </c>
      <c r="G203" s="293"/>
      <c r="H203" s="296">
        <v>3.8</v>
      </c>
      <c r="I203" s="159"/>
      <c r="L203" s="157"/>
      <c r="M203" s="160"/>
      <c r="N203" s="161"/>
      <c r="O203" s="161"/>
      <c r="P203" s="161"/>
      <c r="Q203" s="161"/>
      <c r="R203" s="161"/>
      <c r="S203" s="161"/>
      <c r="T203" s="162"/>
      <c r="AT203" s="158" t="s">
        <v>147</v>
      </c>
      <c r="AU203" s="158" t="s">
        <v>137</v>
      </c>
      <c r="AV203" s="13" t="s">
        <v>137</v>
      </c>
      <c r="AW203" s="13" t="s">
        <v>34</v>
      </c>
      <c r="AX203" s="13" t="s">
        <v>73</v>
      </c>
      <c r="AY203" s="158" t="s">
        <v>128</v>
      </c>
    </row>
    <row r="204" spans="2:51" s="13" customFormat="1">
      <c r="B204" s="157"/>
      <c r="C204" s="293"/>
      <c r="D204" s="290" t="s">
        <v>147</v>
      </c>
      <c r="E204" s="294" t="s">
        <v>3</v>
      </c>
      <c r="F204" s="295" t="s">
        <v>254</v>
      </c>
      <c r="G204" s="293"/>
      <c r="H204" s="296">
        <v>2.3199999999999998</v>
      </c>
      <c r="I204" s="159"/>
      <c r="L204" s="157"/>
      <c r="M204" s="160"/>
      <c r="N204" s="161"/>
      <c r="O204" s="161"/>
      <c r="P204" s="161"/>
      <c r="Q204" s="161"/>
      <c r="R204" s="161"/>
      <c r="S204" s="161"/>
      <c r="T204" s="162"/>
      <c r="AT204" s="158" t="s">
        <v>147</v>
      </c>
      <c r="AU204" s="158" t="s">
        <v>137</v>
      </c>
      <c r="AV204" s="13" t="s">
        <v>137</v>
      </c>
      <c r="AW204" s="13" t="s">
        <v>34</v>
      </c>
      <c r="AX204" s="13" t="s">
        <v>73</v>
      </c>
      <c r="AY204" s="158" t="s">
        <v>128</v>
      </c>
    </row>
    <row r="205" spans="2:51" s="13" customFormat="1">
      <c r="B205" s="157"/>
      <c r="C205" s="293"/>
      <c r="D205" s="290" t="s">
        <v>147</v>
      </c>
      <c r="E205" s="294" t="s">
        <v>3</v>
      </c>
      <c r="F205" s="295" t="s">
        <v>255</v>
      </c>
      <c r="G205" s="293"/>
      <c r="H205" s="296">
        <v>4.8</v>
      </c>
      <c r="I205" s="159"/>
      <c r="L205" s="157"/>
      <c r="M205" s="160"/>
      <c r="N205" s="161"/>
      <c r="O205" s="161"/>
      <c r="P205" s="161"/>
      <c r="Q205" s="161"/>
      <c r="R205" s="161"/>
      <c r="S205" s="161"/>
      <c r="T205" s="162"/>
      <c r="AT205" s="158" t="s">
        <v>147</v>
      </c>
      <c r="AU205" s="158" t="s">
        <v>137</v>
      </c>
      <c r="AV205" s="13" t="s">
        <v>137</v>
      </c>
      <c r="AW205" s="13" t="s">
        <v>34</v>
      </c>
      <c r="AX205" s="13" t="s">
        <v>73</v>
      </c>
      <c r="AY205" s="158" t="s">
        <v>128</v>
      </c>
    </row>
    <row r="206" spans="2:51" s="13" customFormat="1">
      <c r="B206" s="157"/>
      <c r="C206" s="293"/>
      <c r="D206" s="290" t="s">
        <v>147</v>
      </c>
      <c r="E206" s="294" t="s">
        <v>3</v>
      </c>
      <c r="F206" s="295" t="s">
        <v>256</v>
      </c>
      <c r="G206" s="293"/>
      <c r="H206" s="296">
        <v>6.72</v>
      </c>
      <c r="I206" s="159"/>
      <c r="L206" s="157"/>
      <c r="M206" s="160"/>
      <c r="N206" s="161"/>
      <c r="O206" s="161"/>
      <c r="P206" s="161"/>
      <c r="Q206" s="161"/>
      <c r="R206" s="161"/>
      <c r="S206" s="161"/>
      <c r="T206" s="162"/>
      <c r="AT206" s="158" t="s">
        <v>147</v>
      </c>
      <c r="AU206" s="158" t="s">
        <v>137</v>
      </c>
      <c r="AV206" s="13" t="s">
        <v>137</v>
      </c>
      <c r="AW206" s="13" t="s">
        <v>34</v>
      </c>
      <c r="AX206" s="13" t="s">
        <v>73</v>
      </c>
      <c r="AY206" s="158" t="s">
        <v>128</v>
      </c>
    </row>
    <row r="207" spans="2:51" s="13" customFormat="1">
      <c r="B207" s="157"/>
      <c r="C207" s="293"/>
      <c r="D207" s="290" t="s">
        <v>147</v>
      </c>
      <c r="E207" s="294" t="s">
        <v>3</v>
      </c>
      <c r="F207" s="295" t="s">
        <v>257</v>
      </c>
      <c r="G207" s="293"/>
      <c r="H207" s="296">
        <v>5.6</v>
      </c>
      <c r="I207" s="159"/>
      <c r="L207" s="157"/>
      <c r="M207" s="160"/>
      <c r="N207" s="161"/>
      <c r="O207" s="161"/>
      <c r="P207" s="161"/>
      <c r="Q207" s="161"/>
      <c r="R207" s="161"/>
      <c r="S207" s="161"/>
      <c r="T207" s="162"/>
      <c r="AT207" s="158" t="s">
        <v>147</v>
      </c>
      <c r="AU207" s="158" t="s">
        <v>137</v>
      </c>
      <c r="AV207" s="13" t="s">
        <v>137</v>
      </c>
      <c r="AW207" s="13" t="s">
        <v>34</v>
      </c>
      <c r="AX207" s="13" t="s">
        <v>73</v>
      </c>
      <c r="AY207" s="158" t="s">
        <v>128</v>
      </c>
    </row>
    <row r="208" spans="2:51" s="12" customFormat="1">
      <c r="B208" s="151"/>
      <c r="C208" s="289"/>
      <c r="D208" s="290" t="s">
        <v>147</v>
      </c>
      <c r="E208" s="291" t="s">
        <v>3</v>
      </c>
      <c r="F208" s="292" t="s">
        <v>188</v>
      </c>
      <c r="G208" s="289"/>
      <c r="H208" s="291" t="s">
        <v>3</v>
      </c>
      <c r="I208" s="153"/>
      <c r="L208" s="151"/>
      <c r="M208" s="154"/>
      <c r="N208" s="155"/>
      <c r="O208" s="155"/>
      <c r="P208" s="155"/>
      <c r="Q208" s="155"/>
      <c r="R208" s="155"/>
      <c r="S208" s="155"/>
      <c r="T208" s="156"/>
      <c r="AT208" s="152" t="s">
        <v>147</v>
      </c>
      <c r="AU208" s="152" t="s">
        <v>137</v>
      </c>
      <c r="AV208" s="12" t="s">
        <v>81</v>
      </c>
      <c r="AW208" s="12" t="s">
        <v>34</v>
      </c>
      <c r="AX208" s="12" t="s">
        <v>73</v>
      </c>
      <c r="AY208" s="152" t="s">
        <v>128</v>
      </c>
    </row>
    <row r="209" spans="1:65" s="13" customFormat="1">
      <c r="B209" s="157"/>
      <c r="C209" s="293"/>
      <c r="D209" s="290" t="s">
        <v>147</v>
      </c>
      <c r="E209" s="294" t="s">
        <v>3</v>
      </c>
      <c r="F209" s="295" t="s">
        <v>258</v>
      </c>
      <c r="G209" s="293"/>
      <c r="H209" s="296">
        <v>38.520000000000003</v>
      </c>
      <c r="I209" s="159"/>
      <c r="L209" s="157"/>
      <c r="M209" s="160"/>
      <c r="N209" s="161"/>
      <c r="O209" s="161"/>
      <c r="P209" s="161"/>
      <c r="Q209" s="161"/>
      <c r="R209" s="161"/>
      <c r="S209" s="161"/>
      <c r="T209" s="162"/>
      <c r="AT209" s="158" t="s">
        <v>147</v>
      </c>
      <c r="AU209" s="158" t="s">
        <v>137</v>
      </c>
      <c r="AV209" s="13" t="s">
        <v>137</v>
      </c>
      <c r="AW209" s="13" t="s">
        <v>34</v>
      </c>
      <c r="AX209" s="13" t="s">
        <v>73</v>
      </c>
      <c r="AY209" s="158" t="s">
        <v>128</v>
      </c>
    </row>
    <row r="210" spans="1:65" s="13" customFormat="1">
      <c r="B210" s="157"/>
      <c r="C210" s="293"/>
      <c r="D210" s="290" t="s">
        <v>147</v>
      </c>
      <c r="E210" s="294" t="s">
        <v>3</v>
      </c>
      <c r="F210" s="295" t="s">
        <v>259</v>
      </c>
      <c r="G210" s="293"/>
      <c r="H210" s="296">
        <v>36.6</v>
      </c>
      <c r="I210" s="159"/>
      <c r="L210" s="157"/>
      <c r="M210" s="160"/>
      <c r="N210" s="161"/>
      <c r="O210" s="161"/>
      <c r="P210" s="161"/>
      <c r="Q210" s="161"/>
      <c r="R210" s="161"/>
      <c r="S210" s="161"/>
      <c r="T210" s="162"/>
      <c r="AT210" s="158" t="s">
        <v>147</v>
      </c>
      <c r="AU210" s="158" t="s">
        <v>137</v>
      </c>
      <c r="AV210" s="13" t="s">
        <v>137</v>
      </c>
      <c r="AW210" s="13" t="s">
        <v>34</v>
      </c>
      <c r="AX210" s="13" t="s">
        <v>73</v>
      </c>
      <c r="AY210" s="158" t="s">
        <v>128</v>
      </c>
    </row>
    <row r="211" spans="1:65" s="14" customFormat="1">
      <c r="B211" s="163"/>
      <c r="C211" s="297"/>
      <c r="D211" s="290" t="s">
        <v>147</v>
      </c>
      <c r="E211" s="298" t="s">
        <v>3</v>
      </c>
      <c r="F211" s="299" t="s">
        <v>165</v>
      </c>
      <c r="G211" s="297"/>
      <c r="H211" s="300">
        <v>227.12</v>
      </c>
      <c r="I211" s="165"/>
      <c r="L211" s="163"/>
      <c r="M211" s="166"/>
      <c r="N211" s="167"/>
      <c r="O211" s="167"/>
      <c r="P211" s="167"/>
      <c r="Q211" s="167"/>
      <c r="R211" s="167"/>
      <c r="S211" s="167"/>
      <c r="T211" s="168"/>
      <c r="AT211" s="164" t="s">
        <v>147</v>
      </c>
      <c r="AU211" s="164" t="s">
        <v>137</v>
      </c>
      <c r="AV211" s="14" t="s">
        <v>136</v>
      </c>
      <c r="AW211" s="14" t="s">
        <v>34</v>
      </c>
      <c r="AX211" s="14" t="s">
        <v>81</v>
      </c>
      <c r="AY211" s="164" t="s">
        <v>128</v>
      </c>
    </row>
    <row r="212" spans="1:65" s="11" customFormat="1" ht="22.95" customHeight="1">
      <c r="B212" s="125"/>
      <c r="C212" s="277"/>
      <c r="D212" s="278" t="s">
        <v>72</v>
      </c>
      <c r="E212" s="280" t="s">
        <v>240</v>
      </c>
      <c r="F212" s="280" t="s">
        <v>260</v>
      </c>
      <c r="G212" s="277"/>
      <c r="H212" s="277"/>
      <c r="I212" s="127"/>
      <c r="J212" s="135">
        <f>BK212</f>
        <v>0</v>
      </c>
      <c r="L212" s="125"/>
      <c r="M212" s="129"/>
      <c r="N212" s="130"/>
      <c r="O212" s="130"/>
      <c r="P212" s="131">
        <f>SUM(P213:P235)</f>
        <v>0</v>
      </c>
      <c r="Q212" s="130"/>
      <c r="R212" s="131">
        <f>SUM(R213:R235)</f>
        <v>6.3600000000000002E-3</v>
      </c>
      <c r="S212" s="130"/>
      <c r="T212" s="132">
        <f>SUM(T213:T235)</f>
        <v>0</v>
      </c>
      <c r="AR212" s="126" t="s">
        <v>81</v>
      </c>
      <c r="AT212" s="133" t="s">
        <v>72</v>
      </c>
      <c r="AU212" s="133" t="s">
        <v>81</v>
      </c>
      <c r="AY212" s="126" t="s">
        <v>128</v>
      </c>
      <c r="BK212" s="134">
        <f>SUM(BK213:BK235)</f>
        <v>0</v>
      </c>
    </row>
    <row r="213" spans="1:65" s="1" customFormat="1" ht="24.15" customHeight="1">
      <c r="A213" s="33"/>
      <c r="B213" s="136"/>
      <c r="C213" s="281" t="s">
        <v>261</v>
      </c>
      <c r="D213" s="281" t="s">
        <v>131</v>
      </c>
      <c r="E213" s="282" t="s">
        <v>262</v>
      </c>
      <c r="F213" s="283" t="s">
        <v>263</v>
      </c>
      <c r="G213" s="284" t="s">
        <v>134</v>
      </c>
      <c r="H213" s="285">
        <v>159</v>
      </c>
      <c r="I213" s="138"/>
      <c r="J213" s="139">
        <f>ROUND(I213*H213,2)</f>
        <v>0</v>
      </c>
      <c r="K213" s="137" t="s">
        <v>135</v>
      </c>
      <c r="L213" s="34"/>
      <c r="M213" s="140" t="s">
        <v>3</v>
      </c>
      <c r="N213" s="141" t="s">
        <v>45</v>
      </c>
      <c r="O213" s="54"/>
      <c r="P213" s="142">
        <f>O213*H213</f>
        <v>0</v>
      </c>
      <c r="Q213" s="142">
        <v>4.0000000000000003E-5</v>
      </c>
      <c r="R213" s="142">
        <f>Q213*H213</f>
        <v>6.3600000000000002E-3</v>
      </c>
      <c r="S213" s="142">
        <v>0</v>
      </c>
      <c r="T213" s="143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44" t="s">
        <v>136</v>
      </c>
      <c r="AT213" s="144" t="s">
        <v>131</v>
      </c>
      <c r="AU213" s="144" t="s">
        <v>137</v>
      </c>
      <c r="AY213" s="18" t="s">
        <v>128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8" t="s">
        <v>137</v>
      </c>
      <c r="BK213" s="145">
        <f>ROUND(I213*H213,2)</f>
        <v>0</v>
      </c>
      <c r="BL213" s="18" t="s">
        <v>136</v>
      </c>
      <c r="BM213" s="144" t="s">
        <v>264</v>
      </c>
    </row>
    <row r="214" spans="1:65" s="1" customFormat="1">
      <c r="A214" s="33"/>
      <c r="B214" s="34"/>
      <c r="C214" s="286"/>
      <c r="D214" s="287" t="s">
        <v>139</v>
      </c>
      <c r="E214" s="286"/>
      <c r="F214" s="288" t="s">
        <v>265</v>
      </c>
      <c r="G214" s="286"/>
      <c r="H214" s="286"/>
      <c r="I214" s="148"/>
      <c r="J214" s="33"/>
      <c r="K214" s="33"/>
      <c r="L214" s="34"/>
      <c r="M214" s="149"/>
      <c r="N214" s="150"/>
      <c r="O214" s="54"/>
      <c r="P214" s="54"/>
      <c r="Q214" s="54"/>
      <c r="R214" s="54"/>
      <c r="S214" s="54"/>
      <c r="T214" s="55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139</v>
      </c>
      <c r="AU214" s="18" t="s">
        <v>137</v>
      </c>
    </row>
    <row r="215" spans="1:65" s="12" customFormat="1">
      <c r="B215" s="151"/>
      <c r="C215" s="289"/>
      <c r="D215" s="290" t="s">
        <v>147</v>
      </c>
      <c r="E215" s="291" t="s">
        <v>3</v>
      </c>
      <c r="F215" s="292" t="s">
        <v>266</v>
      </c>
      <c r="G215" s="289"/>
      <c r="H215" s="291" t="s">
        <v>3</v>
      </c>
      <c r="I215" s="153"/>
      <c r="L215" s="151"/>
      <c r="M215" s="154"/>
      <c r="N215" s="155"/>
      <c r="O215" s="155"/>
      <c r="P215" s="155"/>
      <c r="Q215" s="155"/>
      <c r="R215" s="155"/>
      <c r="S215" s="155"/>
      <c r="T215" s="156"/>
      <c r="AT215" s="152" t="s">
        <v>147</v>
      </c>
      <c r="AU215" s="152" t="s">
        <v>137</v>
      </c>
      <c r="AV215" s="12" t="s">
        <v>81</v>
      </c>
      <c r="AW215" s="12" t="s">
        <v>34</v>
      </c>
      <c r="AX215" s="12" t="s">
        <v>73</v>
      </c>
      <c r="AY215" s="152" t="s">
        <v>128</v>
      </c>
    </row>
    <row r="216" spans="1:65" s="12" customFormat="1">
      <c r="B216" s="151"/>
      <c r="C216" s="289"/>
      <c r="D216" s="290" t="s">
        <v>147</v>
      </c>
      <c r="E216" s="291" t="s">
        <v>3</v>
      </c>
      <c r="F216" s="292" t="s">
        <v>267</v>
      </c>
      <c r="G216" s="289"/>
      <c r="H216" s="291" t="s">
        <v>3</v>
      </c>
      <c r="I216" s="153"/>
      <c r="L216" s="151"/>
      <c r="M216" s="154"/>
      <c r="N216" s="155"/>
      <c r="O216" s="155"/>
      <c r="P216" s="155"/>
      <c r="Q216" s="155"/>
      <c r="R216" s="155"/>
      <c r="S216" s="155"/>
      <c r="T216" s="156"/>
      <c r="AT216" s="152" t="s">
        <v>147</v>
      </c>
      <c r="AU216" s="152" t="s">
        <v>137</v>
      </c>
      <c r="AV216" s="12" t="s">
        <v>81</v>
      </c>
      <c r="AW216" s="12" t="s">
        <v>34</v>
      </c>
      <c r="AX216" s="12" t="s">
        <v>73</v>
      </c>
      <c r="AY216" s="152" t="s">
        <v>128</v>
      </c>
    </row>
    <row r="217" spans="1:65" s="13" customFormat="1">
      <c r="B217" s="157"/>
      <c r="C217" s="293"/>
      <c r="D217" s="290" t="s">
        <v>147</v>
      </c>
      <c r="E217" s="294" t="s">
        <v>3</v>
      </c>
      <c r="F217" s="295" t="s">
        <v>268</v>
      </c>
      <c r="G217" s="293"/>
      <c r="H217" s="296">
        <v>159</v>
      </c>
      <c r="I217" s="159"/>
      <c r="L217" s="157"/>
      <c r="M217" s="160"/>
      <c r="N217" s="161"/>
      <c r="O217" s="161"/>
      <c r="P217" s="161"/>
      <c r="Q217" s="161"/>
      <c r="R217" s="161"/>
      <c r="S217" s="161"/>
      <c r="T217" s="162"/>
      <c r="AT217" s="158" t="s">
        <v>147</v>
      </c>
      <c r="AU217" s="158" t="s">
        <v>137</v>
      </c>
      <c r="AV217" s="13" t="s">
        <v>137</v>
      </c>
      <c r="AW217" s="13" t="s">
        <v>34</v>
      </c>
      <c r="AX217" s="13" t="s">
        <v>73</v>
      </c>
      <c r="AY217" s="158" t="s">
        <v>128</v>
      </c>
    </row>
    <row r="218" spans="1:65" s="14" customFormat="1">
      <c r="B218" s="163"/>
      <c r="C218" s="297"/>
      <c r="D218" s="290" t="s">
        <v>147</v>
      </c>
      <c r="E218" s="298" t="s">
        <v>3</v>
      </c>
      <c r="F218" s="299" t="s">
        <v>165</v>
      </c>
      <c r="G218" s="297"/>
      <c r="H218" s="300">
        <v>159</v>
      </c>
      <c r="I218" s="165"/>
      <c r="L218" s="163"/>
      <c r="M218" s="166"/>
      <c r="N218" s="167"/>
      <c r="O218" s="167"/>
      <c r="P218" s="167"/>
      <c r="Q218" s="167"/>
      <c r="R218" s="167"/>
      <c r="S218" s="167"/>
      <c r="T218" s="168"/>
      <c r="AT218" s="164" t="s">
        <v>147</v>
      </c>
      <c r="AU218" s="164" t="s">
        <v>137</v>
      </c>
      <c r="AV218" s="14" t="s">
        <v>136</v>
      </c>
      <c r="AW218" s="14" t="s">
        <v>34</v>
      </c>
      <c r="AX218" s="14" t="s">
        <v>81</v>
      </c>
      <c r="AY218" s="164" t="s">
        <v>128</v>
      </c>
    </row>
    <row r="219" spans="1:65" s="1" customFormat="1" ht="21.75" customHeight="1">
      <c r="A219" s="33"/>
      <c r="B219" s="136"/>
      <c r="C219" s="281" t="s">
        <v>269</v>
      </c>
      <c r="D219" s="281" t="s">
        <v>131</v>
      </c>
      <c r="E219" s="282" t="s">
        <v>270</v>
      </c>
      <c r="F219" s="283" t="s">
        <v>271</v>
      </c>
      <c r="G219" s="284" t="s">
        <v>134</v>
      </c>
      <c r="H219" s="285">
        <v>180</v>
      </c>
      <c r="I219" s="138"/>
      <c r="J219" s="139">
        <f>ROUND(I219*H219,2)</f>
        <v>0</v>
      </c>
      <c r="K219" s="137" t="s">
        <v>135</v>
      </c>
      <c r="L219" s="34"/>
      <c r="M219" s="140" t="s">
        <v>3</v>
      </c>
      <c r="N219" s="141" t="s">
        <v>45</v>
      </c>
      <c r="O219" s="54"/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44" t="s">
        <v>136</v>
      </c>
      <c r="AT219" s="144" t="s">
        <v>131</v>
      </c>
      <c r="AU219" s="144" t="s">
        <v>137</v>
      </c>
      <c r="AY219" s="18" t="s">
        <v>128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8" t="s">
        <v>137</v>
      </c>
      <c r="BK219" s="145">
        <f>ROUND(I219*H219,2)</f>
        <v>0</v>
      </c>
      <c r="BL219" s="18" t="s">
        <v>136</v>
      </c>
      <c r="BM219" s="144" t="s">
        <v>272</v>
      </c>
    </row>
    <row r="220" spans="1:65" s="1" customFormat="1">
      <c r="A220" s="33"/>
      <c r="B220" s="34"/>
      <c r="C220" s="286"/>
      <c r="D220" s="287" t="s">
        <v>139</v>
      </c>
      <c r="E220" s="286"/>
      <c r="F220" s="288" t="s">
        <v>273</v>
      </c>
      <c r="G220" s="286"/>
      <c r="H220" s="286"/>
      <c r="I220" s="148"/>
      <c r="J220" s="33"/>
      <c r="K220" s="33"/>
      <c r="L220" s="34"/>
      <c r="M220" s="149"/>
      <c r="N220" s="150"/>
      <c r="O220" s="54"/>
      <c r="P220" s="54"/>
      <c r="Q220" s="54"/>
      <c r="R220" s="54"/>
      <c r="S220" s="54"/>
      <c r="T220" s="55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139</v>
      </c>
      <c r="AU220" s="18" t="s">
        <v>137</v>
      </c>
    </row>
    <row r="221" spans="1:65" s="12" customFormat="1">
      <c r="B221" s="151"/>
      <c r="C221" s="289"/>
      <c r="D221" s="290" t="s">
        <v>147</v>
      </c>
      <c r="E221" s="291" t="s">
        <v>3</v>
      </c>
      <c r="F221" s="292" t="s">
        <v>274</v>
      </c>
      <c r="G221" s="289"/>
      <c r="H221" s="291" t="s">
        <v>3</v>
      </c>
      <c r="I221" s="153"/>
      <c r="L221" s="151"/>
      <c r="M221" s="154"/>
      <c r="N221" s="155"/>
      <c r="O221" s="155"/>
      <c r="P221" s="155"/>
      <c r="Q221" s="155"/>
      <c r="R221" s="155"/>
      <c r="S221" s="155"/>
      <c r="T221" s="156"/>
      <c r="AT221" s="152" t="s">
        <v>147</v>
      </c>
      <c r="AU221" s="152" t="s">
        <v>137</v>
      </c>
      <c r="AV221" s="12" t="s">
        <v>81</v>
      </c>
      <c r="AW221" s="12" t="s">
        <v>34</v>
      </c>
      <c r="AX221" s="12" t="s">
        <v>73</v>
      </c>
      <c r="AY221" s="152" t="s">
        <v>128</v>
      </c>
    </row>
    <row r="222" spans="1:65" s="13" customFormat="1">
      <c r="B222" s="157"/>
      <c r="C222" s="293"/>
      <c r="D222" s="290" t="s">
        <v>147</v>
      </c>
      <c r="E222" s="294" t="s">
        <v>3</v>
      </c>
      <c r="F222" s="295" t="s">
        <v>275</v>
      </c>
      <c r="G222" s="293"/>
      <c r="H222" s="296">
        <v>180</v>
      </c>
      <c r="I222" s="159"/>
      <c r="L222" s="157"/>
      <c r="M222" s="160"/>
      <c r="N222" s="161"/>
      <c r="O222" s="161"/>
      <c r="P222" s="161"/>
      <c r="Q222" s="161"/>
      <c r="R222" s="161"/>
      <c r="S222" s="161"/>
      <c r="T222" s="162"/>
      <c r="AT222" s="158" t="s">
        <v>147</v>
      </c>
      <c r="AU222" s="158" t="s">
        <v>137</v>
      </c>
      <c r="AV222" s="13" t="s">
        <v>137</v>
      </c>
      <c r="AW222" s="13" t="s">
        <v>34</v>
      </c>
      <c r="AX222" s="13" t="s">
        <v>81</v>
      </c>
      <c r="AY222" s="158" t="s">
        <v>128</v>
      </c>
    </row>
    <row r="223" spans="1:65" s="1" customFormat="1" ht="24.15" customHeight="1">
      <c r="A223" s="33"/>
      <c r="B223" s="136"/>
      <c r="C223" s="281" t="s">
        <v>276</v>
      </c>
      <c r="D223" s="281" t="s">
        <v>131</v>
      </c>
      <c r="E223" s="282" t="s">
        <v>277</v>
      </c>
      <c r="F223" s="283" t="s">
        <v>278</v>
      </c>
      <c r="G223" s="284" t="s">
        <v>134</v>
      </c>
      <c r="H223" s="285">
        <v>60</v>
      </c>
      <c r="I223" s="138"/>
      <c r="J223" s="139">
        <f>ROUND(I223*H223,2)</f>
        <v>0</v>
      </c>
      <c r="K223" s="137" t="s">
        <v>135</v>
      </c>
      <c r="L223" s="34"/>
      <c r="M223" s="140" t="s">
        <v>3</v>
      </c>
      <c r="N223" s="141" t="s">
        <v>45</v>
      </c>
      <c r="O223" s="54"/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44" t="s">
        <v>136</v>
      </c>
      <c r="AT223" s="144" t="s">
        <v>131</v>
      </c>
      <c r="AU223" s="144" t="s">
        <v>137</v>
      </c>
      <c r="AY223" s="18" t="s">
        <v>128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8" t="s">
        <v>137</v>
      </c>
      <c r="BK223" s="145">
        <f>ROUND(I223*H223,2)</f>
        <v>0</v>
      </c>
      <c r="BL223" s="18" t="s">
        <v>136</v>
      </c>
      <c r="BM223" s="144" t="s">
        <v>279</v>
      </c>
    </row>
    <row r="224" spans="1:65" s="1" customFormat="1">
      <c r="A224" s="33"/>
      <c r="B224" s="34"/>
      <c r="C224" s="286"/>
      <c r="D224" s="287" t="s">
        <v>139</v>
      </c>
      <c r="E224" s="286"/>
      <c r="F224" s="288" t="s">
        <v>280</v>
      </c>
      <c r="G224" s="286"/>
      <c r="H224" s="286"/>
      <c r="I224" s="148"/>
      <c r="J224" s="33"/>
      <c r="K224" s="33"/>
      <c r="L224" s="34"/>
      <c r="M224" s="149"/>
      <c r="N224" s="150"/>
      <c r="O224" s="54"/>
      <c r="P224" s="54"/>
      <c r="Q224" s="54"/>
      <c r="R224" s="54"/>
      <c r="S224" s="54"/>
      <c r="T224" s="55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139</v>
      </c>
      <c r="AU224" s="18" t="s">
        <v>137</v>
      </c>
    </row>
    <row r="225" spans="1:65" s="12" customFormat="1">
      <c r="B225" s="151"/>
      <c r="C225" s="289"/>
      <c r="D225" s="290" t="s">
        <v>147</v>
      </c>
      <c r="E225" s="291" t="s">
        <v>3</v>
      </c>
      <c r="F225" s="292" t="s">
        <v>281</v>
      </c>
      <c r="G225" s="289"/>
      <c r="H225" s="291" t="s">
        <v>3</v>
      </c>
      <c r="I225" s="153"/>
      <c r="L225" s="151"/>
      <c r="M225" s="154"/>
      <c r="N225" s="155"/>
      <c r="O225" s="155"/>
      <c r="P225" s="155"/>
      <c r="Q225" s="155"/>
      <c r="R225" s="155"/>
      <c r="S225" s="155"/>
      <c r="T225" s="156"/>
      <c r="AT225" s="152" t="s">
        <v>147</v>
      </c>
      <c r="AU225" s="152" t="s">
        <v>137</v>
      </c>
      <c r="AV225" s="12" t="s">
        <v>81</v>
      </c>
      <c r="AW225" s="12" t="s">
        <v>34</v>
      </c>
      <c r="AX225" s="12" t="s">
        <v>73</v>
      </c>
      <c r="AY225" s="152" t="s">
        <v>128</v>
      </c>
    </row>
    <row r="226" spans="1:65" s="13" customFormat="1">
      <c r="B226" s="157"/>
      <c r="C226" s="293"/>
      <c r="D226" s="290" t="s">
        <v>147</v>
      </c>
      <c r="E226" s="294" t="s">
        <v>3</v>
      </c>
      <c r="F226" s="295" t="s">
        <v>282</v>
      </c>
      <c r="G226" s="293"/>
      <c r="H226" s="296">
        <v>60</v>
      </c>
      <c r="I226" s="159"/>
      <c r="L226" s="157"/>
      <c r="M226" s="160"/>
      <c r="N226" s="161"/>
      <c r="O226" s="161"/>
      <c r="P226" s="161"/>
      <c r="Q226" s="161"/>
      <c r="R226" s="161"/>
      <c r="S226" s="161"/>
      <c r="T226" s="162"/>
      <c r="AT226" s="158" t="s">
        <v>147</v>
      </c>
      <c r="AU226" s="158" t="s">
        <v>137</v>
      </c>
      <c r="AV226" s="13" t="s">
        <v>137</v>
      </c>
      <c r="AW226" s="13" t="s">
        <v>34</v>
      </c>
      <c r="AX226" s="13" t="s">
        <v>81</v>
      </c>
      <c r="AY226" s="158" t="s">
        <v>128</v>
      </c>
    </row>
    <row r="227" spans="1:65" s="1" customFormat="1" ht="24.15" customHeight="1">
      <c r="A227" s="33"/>
      <c r="B227" s="136"/>
      <c r="C227" s="281" t="s">
        <v>283</v>
      </c>
      <c r="D227" s="281" t="s">
        <v>131</v>
      </c>
      <c r="E227" s="282" t="s">
        <v>284</v>
      </c>
      <c r="F227" s="283" t="s">
        <v>285</v>
      </c>
      <c r="G227" s="284" t="s">
        <v>134</v>
      </c>
      <c r="H227" s="285">
        <v>29.48</v>
      </c>
      <c r="I227" s="138"/>
      <c r="J227" s="139">
        <f>ROUND(I227*H227,2)</f>
        <v>0</v>
      </c>
      <c r="K227" s="137" t="s">
        <v>135</v>
      </c>
      <c r="L227" s="34"/>
      <c r="M227" s="140" t="s">
        <v>3</v>
      </c>
      <c r="N227" s="141" t="s">
        <v>45</v>
      </c>
      <c r="O227" s="54"/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44" t="s">
        <v>136</v>
      </c>
      <c r="AT227" s="144" t="s">
        <v>131</v>
      </c>
      <c r="AU227" s="144" t="s">
        <v>137</v>
      </c>
      <c r="AY227" s="18" t="s">
        <v>128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8" t="s">
        <v>137</v>
      </c>
      <c r="BK227" s="145">
        <f>ROUND(I227*H227,2)</f>
        <v>0</v>
      </c>
      <c r="BL227" s="18" t="s">
        <v>136</v>
      </c>
      <c r="BM227" s="144" t="s">
        <v>286</v>
      </c>
    </row>
    <row r="228" spans="1:65" s="1" customFormat="1">
      <c r="A228" s="33"/>
      <c r="B228" s="34"/>
      <c r="C228" s="286"/>
      <c r="D228" s="287" t="s">
        <v>139</v>
      </c>
      <c r="E228" s="286"/>
      <c r="F228" s="288" t="s">
        <v>287</v>
      </c>
      <c r="G228" s="286"/>
      <c r="H228" s="286"/>
      <c r="I228" s="148"/>
      <c r="J228" s="33"/>
      <c r="K228" s="33"/>
      <c r="L228" s="34"/>
      <c r="M228" s="149"/>
      <c r="N228" s="150"/>
      <c r="O228" s="54"/>
      <c r="P228" s="54"/>
      <c r="Q228" s="54"/>
      <c r="R228" s="54"/>
      <c r="S228" s="54"/>
      <c r="T228" s="55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139</v>
      </c>
      <c r="AU228" s="18" t="s">
        <v>137</v>
      </c>
    </row>
    <row r="229" spans="1:65" s="12" customFormat="1">
      <c r="B229" s="151"/>
      <c r="C229" s="289"/>
      <c r="D229" s="290" t="s">
        <v>147</v>
      </c>
      <c r="E229" s="291" t="s">
        <v>3</v>
      </c>
      <c r="F229" s="292" t="s">
        <v>288</v>
      </c>
      <c r="G229" s="289"/>
      <c r="H229" s="291" t="s">
        <v>3</v>
      </c>
      <c r="I229" s="153"/>
      <c r="L229" s="151"/>
      <c r="M229" s="154"/>
      <c r="N229" s="155"/>
      <c r="O229" s="155"/>
      <c r="P229" s="155"/>
      <c r="Q229" s="155"/>
      <c r="R229" s="155"/>
      <c r="S229" s="155"/>
      <c r="T229" s="156"/>
      <c r="AT229" s="152" t="s">
        <v>147</v>
      </c>
      <c r="AU229" s="152" t="s">
        <v>137</v>
      </c>
      <c r="AV229" s="12" t="s">
        <v>81</v>
      </c>
      <c r="AW229" s="12" t="s">
        <v>34</v>
      </c>
      <c r="AX229" s="12" t="s">
        <v>73</v>
      </c>
      <c r="AY229" s="152" t="s">
        <v>128</v>
      </c>
    </row>
    <row r="230" spans="1:65" s="12" customFormat="1">
      <c r="B230" s="151"/>
      <c r="C230" s="289"/>
      <c r="D230" s="290" t="s">
        <v>147</v>
      </c>
      <c r="E230" s="291" t="s">
        <v>3</v>
      </c>
      <c r="F230" s="292" t="s">
        <v>289</v>
      </c>
      <c r="G230" s="289"/>
      <c r="H230" s="291" t="s">
        <v>3</v>
      </c>
      <c r="I230" s="153"/>
      <c r="L230" s="151"/>
      <c r="M230" s="154"/>
      <c r="N230" s="155"/>
      <c r="O230" s="155"/>
      <c r="P230" s="155"/>
      <c r="Q230" s="155"/>
      <c r="R230" s="155"/>
      <c r="S230" s="155"/>
      <c r="T230" s="156"/>
      <c r="AT230" s="152" t="s">
        <v>147</v>
      </c>
      <c r="AU230" s="152" t="s">
        <v>137</v>
      </c>
      <c r="AV230" s="12" t="s">
        <v>81</v>
      </c>
      <c r="AW230" s="12" t="s">
        <v>34</v>
      </c>
      <c r="AX230" s="12" t="s">
        <v>73</v>
      </c>
      <c r="AY230" s="152" t="s">
        <v>128</v>
      </c>
    </row>
    <row r="231" spans="1:65" s="12" customFormat="1">
      <c r="B231" s="151"/>
      <c r="C231" s="289"/>
      <c r="D231" s="290" t="s">
        <v>147</v>
      </c>
      <c r="E231" s="291" t="s">
        <v>3</v>
      </c>
      <c r="F231" s="292" t="s">
        <v>290</v>
      </c>
      <c r="G231" s="289"/>
      <c r="H231" s="291" t="s">
        <v>3</v>
      </c>
      <c r="I231" s="153"/>
      <c r="L231" s="151"/>
      <c r="M231" s="154"/>
      <c r="N231" s="155"/>
      <c r="O231" s="155"/>
      <c r="P231" s="155"/>
      <c r="Q231" s="155"/>
      <c r="R231" s="155"/>
      <c r="S231" s="155"/>
      <c r="T231" s="156"/>
      <c r="AT231" s="152" t="s">
        <v>147</v>
      </c>
      <c r="AU231" s="152" t="s">
        <v>137</v>
      </c>
      <c r="AV231" s="12" t="s">
        <v>81</v>
      </c>
      <c r="AW231" s="12" t="s">
        <v>34</v>
      </c>
      <c r="AX231" s="12" t="s">
        <v>73</v>
      </c>
      <c r="AY231" s="152" t="s">
        <v>128</v>
      </c>
    </row>
    <row r="232" spans="1:65" s="13" customFormat="1">
      <c r="B232" s="157"/>
      <c r="C232" s="293"/>
      <c r="D232" s="290" t="s">
        <v>147</v>
      </c>
      <c r="E232" s="294" t="s">
        <v>3</v>
      </c>
      <c r="F232" s="295" t="s">
        <v>291</v>
      </c>
      <c r="G232" s="293"/>
      <c r="H232" s="296">
        <v>8.36</v>
      </c>
      <c r="I232" s="159"/>
      <c r="L232" s="157"/>
      <c r="M232" s="160"/>
      <c r="N232" s="161"/>
      <c r="O232" s="161"/>
      <c r="P232" s="161"/>
      <c r="Q232" s="161"/>
      <c r="R232" s="161"/>
      <c r="S232" s="161"/>
      <c r="T232" s="162"/>
      <c r="AT232" s="158" t="s">
        <v>147</v>
      </c>
      <c r="AU232" s="158" t="s">
        <v>137</v>
      </c>
      <c r="AV232" s="13" t="s">
        <v>137</v>
      </c>
      <c r="AW232" s="13" t="s">
        <v>34</v>
      </c>
      <c r="AX232" s="13" t="s">
        <v>73</v>
      </c>
      <c r="AY232" s="158" t="s">
        <v>128</v>
      </c>
    </row>
    <row r="233" spans="1:65" s="12" customFormat="1">
      <c r="B233" s="151"/>
      <c r="C233" s="289"/>
      <c r="D233" s="290" t="s">
        <v>147</v>
      </c>
      <c r="E233" s="291" t="s">
        <v>3</v>
      </c>
      <c r="F233" s="292" t="s">
        <v>292</v>
      </c>
      <c r="G233" s="289"/>
      <c r="H233" s="291" t="s">
        <v>3</v>
      </c>
      <c r="I233" s="153"/>
      <c r="L233" s="151"/>
      <c r="M233" s="154"/>
      <c r="N233" s="155"/>
      <c r="O233" s="155"/>
      <c r="P233" s="155"/>
      <c r="Q233" s="155"/>
      <c r="R233" s="155"/>
      <c r="S233" s="155"/>
      <c r="T233" s="156"/>
      <c r="AT233" s="152" t="s">
        <v>147</v>
      </c>
      <c r="AU233" s="152" t="s">
        <v>137</v>
      </c>
      <c r="AV233" s="12" t="s">
        <v>81</v>
      </c>
      <c r="AW233" s="12" t="s">
        <v>34</v>
      </c>
      <c r="AX233" s="12" t="s">
        <v>73</v>
      </c>
      <c r="AY233" s="152" t="s">
        <v>128</v>
      </c>
    </row>
    <row r="234" spans="1:65" s="13" customFormat="1">
      <c r="B234" s="157"/>
      <c r="C234" s="293"/>
      <c r="D234" s="290" t="s">
        <v>147</v>
      </c>
      <c r="E234" s="294" t="s">
        <v>3</v>
      </c>
      <c r="F234" s="295" t="s">
        <v>293</v>
      </c>
      <c r="G234" s="293"/>
      <c r="H234" s="296">
        <v>21.12</v>
      </c>
      <c r="I234" s="159"/>
      <c r="L234" s="157"/>
      <c r="M234" s="160"/>
      <c r="N234" s="161"/>
      <c r="O234" s="161"/>
      <c r="P234" s="161"/>
      <c r="Q234" s="161"/>
      <c r="R234" s="161"/>
      <c r="S234" s="161"/>
      <c r="T234" s="162"/>
      <c r="AT234" s="158" t="s">
        <v>147</v>
      </c>
      <c r="AU234" s="158" t="s">
        <v>137</v>
      </c>
      <c r="AV234" s="13" t="s">
        <v>137</v>
      </c>
      <c r="AW234" s="13" t="s">
        <v>34</v>
      </c>
      <c r="AX234" s="13" t="s">
        <v>73</v>
      </c>
      <c r="AY234" s="158" t="s">
        <v>128</v>
      </c>
    </row>
    <row r="235" spans="1:65" s="14" customFormat="1">
      <c r="B235" s="163"/>
      <c r="C235" s="297"/>
      <c r="D235" s="290" t="s">
        <v>147</v>
      </c>
      <c r="E235" s="298" t="s">
        <v>3</v>
      </c>
      <c r="F235" s="299" t="s">
        <v>165</v>
      </c>
      <c r="G235" s="297"/>
      <c r="H235" s="300">
        <v>29.48</v>
      </c>
      <c r="I235" s="165"/>
      <c r="L235" s="163"/>
      <c r="M235" s="166"/>
      <c r="N235" s="167"/>
      <c r="O235" s="167"/>
      <c r="P235" s="167"/>
      <c r="Q235" s="167"/>
      <c r="R235" s="167"/>
      <c r="S235" s="167"/>
      <c r="T235" s="168"/>
      <c r="AT235" s="164" t="s">
        <v>147</v>
      </c>
      <c r="AU235" s="164" t="s">
        <v>137</v>
      </c>
      <c r="AV235" s="14" t="s">
        <v>136</v>
      </c>
      <c r="AW235" s="14" t="s">
        <v>34</v>
      </c>
      <c r="AX235" s="14" t="s">
        <v>81</v>
      </c>
      <c r="AY235" s="164" t="s">
        <v>128</v>
      </c>
    </row>
    <row r="236" spans="1:65" s="11" customFormat="1" ht="22.95" customHeight="1">
      <c r="B236" s="125"/>
      <c r="C236" s="277"/>
      <c r="D236" s="278" t="s">
        <v>72</v>
      </c>
      <c r="E236" s="280" t="s">
        <v>294</v>
      </c>
      <c r="F236" s="280" t="s">
        <v>295</v>
      </c>
      <c r="G236" s="277"/>
      <c r="H236" s="277"/>
      <c r="I236" s="127"/>
      <c r="J236" s="135">
        <f>BK236</f>
        <v>0</v>
      </c>
      <c r="L236" s="125"/>
      <c r="M236" s="129"/>
      <c r="N236" s="130"/>
      <c r="O236" s="130"/>
      <c r="P236" s="131">
        <f>SUM(P237:P277)</f>
        <v>0</v>
      </c>
      <c r="Q236" s="130"/>
      <c r="R236" s="131">
        <f>SUM(R237:R277)</f>
        <v>2.5410000000000002E-2</v>
      </c>
      <c r="S236" s="130"/>
      <c r="T236" s="132">
        <f>SUM(T237:T277)</f>
        <v>0</v>
      </c>
      <c r="AR236" s="126" t="s">
        <v>81</v>
      </c>
      <c r="AT236" s="133" t="s">
        <v>72</v>
      </c>
      <c r="AU236" s="133" t="s">
        <v>81</v>
      </c>
      <c r="AY236" s="126" t="s">
        <v>128</v>
      </c>
      <c r="BK236" s="134">
        <f>SUM(BK237:BK277)</f>
        <v>0</v>
      </c>
    </row>
    <row r="237" spans="1:65" s="1" customFormat="1" ht="24.15" customHeight="1">
      <c r="A237" s="33"/>
      <c r="B237" s="136"/>
      <c r="C237" s="281" t="s">
        <v>296</v>
      </c>
      <c r="D237" s="281" t="s">
        <v>131</v>
      </c>
      <c r="E237" s="282" t="s">
        <v>297</v>
      </c>
      <c r="F237" s="283" t="s">
        <v>298</v>
      </c>
      <c r="G237" s="284" t="s">
        <v>134</v>
      </c>
      <c r="H237" s="285">
        <v>121</v>
      </c>
      <c r="I237" s="138"/>
      <c r="J237" s="139">
        <f>ROUND(I237*H237,2)</f>
        <v>0</v>
      </c>
      <c r="K237" s="137" t="s">
        <v>135</v>
      </c>
      <c r="L237" s="34"/>
      <c r="M237" s="140" t="s">
        <v>3</v>
      </c>
      <c r="N237" s="141" t="s">
        <v>45</v>
      </c>
      <c r="O237" s="54"/>
      <c r="P237" s="142">
        <f>O237*H237</f>
        <v>0</v>
      </c>
      <c r="Q237" s="142">
        <v>2.1000000000000001E-4</v>
      </c>
      <c r="R237" s="142">
        <f>Q237*H237</f>
        <v>2.5410000000000002E-2</v>
      </c>
      <c r="S237" s="142">
        <v>0</v>
      </c>
      <c r="T237" s="143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44" t="s">
        <v>136</v>
      </c>
      <c r="AT237" s="144" t="s">
        <v>131</v>
      </c>
      <c r="AU237" s="144" t="s">
        <v>137</v>
      </c>
      <c r="AY237" s="18" t="s">
        <v>128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8" t="s">
        <v>137</v>
      </c>
      <c r="BK237" s="145">
        <f>ROUND(I237*H237,2)</f>
        <v>0</v>
      </c>
      <c r="BL237" s="18" t="s">
        <v>136</v>
      </c>
      <c r="BM237" s="144" t="s">
        <v>299</v>
      </c>
    </row>
    <row r="238" spans="1:65" s="1" customFormat="1">
      <c r="A238" s="33"/>
      <c r="B238" s="34"/>
      <c r="C238" s="286"/>
      <c r="D238" s="287" t="s">
        <v>139</v>
      </c>
      <c r="E238" s="286"/>
      <c r="F238" s="288" t="s">
        <v>300</v>
      </c>
      <c r="G238" s="286"/>
      <c r="H238" s="286"/>
      <c r="I238" s="148"/>
      <c r="J238" s="33"/>
      <c r="K238" s="33"/>
      <c r="L238" s="34"/>
      <c r="M238" s="149"/>
      <c r="N238" s="150"/>
      <c r="O238" s="54"/>
      <c r="P238" s="54"/>
      <c r="Q238" s="54"/>
      <c r="R238" s="54"/>
      <c r="S238" s="54"/>
      <c r="T238" s="55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8" t="s">
        <v>139</v>
      </c>
      <c r="AU238" s="18" t="s">
        <v>137</v>
      </c>
    </row>
    <row r="239" spans="1:65" s="12" customFormat="1">
      <c r="B239" s="151"/>
      <c r="C239" s="289"/>
      <c r="D239" s="290" t="s">
        <v>147</v>
      </c>
      <c r="E239" s="291" t="s">
        <v>3</v>
      </c>
      <c r="F239" s="292" t="s">
        <v>301</v>
      </c>
      <c r="G239" s="289"/>
      <c r="H239" s="291" t="s">
        <v>3</v>
      </c>
      <c r="I239" s="153"/>
      <c r="L239" s="151"/>
      <c r="M239" s="154"/>
      <c r="N239" s="155"/>
      <c r="O239" s="155"/>
      <c r="P239" s="155"/>
      <c r="Q239" s="155"/>
      <c r="R239" s="155"/>
      <c r="S239" s="155"/>
      <c r="T239" s="156"/>
      <c r="AT239" s="152" t="s">
        <v>147</v>
      </c>
      <c r="AU239" s="152" t="s">
        <v>137</v>
      </c>
      <c r="AV239" s="12" t="s">
        <v>81</v>
      </c>
      <c r="AW239" s="12" t="s">
        <v>34</v>
      </c>
      <c r="AX239" s="12" t="s">
        <v>73</v>
      </c>
      <c r="AY239" s="152" t="s">
        <v>128</v>
      </c>
    </row>
    <row r="240" spans="1:65" s="12" customFormat="1">
      <c r="B240" s="151"/>
      <c r="C240" s="289"/>
      <c r="D240" s="290" t="s">
        <v>147</v>
      </c>
      <c r="E240" s="291" t="s">
        <v>3</v>
      </c>
      <c r="F240" s="292" t="s">
        <v>302</v>
      </c>
      <c r="G240" s="289"/>
      <c r="H240" s="291" t="s">
        <v>3</v>
      </c>
      <c r="I240" s="153"/>
      <c r="L240" s="151"/>
      <c r="M240" s="154"/>
      <c r="N240" s="155"/>
      <c r="O240" s="155"/>
      <c r="P240" s="155"/>
      <c r="Q240" s="155"/>
      <c r="R240" s="155"/>
      <c r="S240" s="155"/>
      <c r="T240" s="156"/>
      <c r="AT240" s="152" t="s">
        <v>147</v>
      </c>
      <c r="AU240" s="152" t="s">
        <v>137</v>
      </c>
      <c r="AV240" s="12" t="s">
        <v>81</v>
      </c>
      <c r="AW240" s="12" t="s">
        <v>34</v>
      </c>
      <c r="AX240" s="12" t="s">
        <v>73</v>
      </c>
      <c r="AY240" s="152" t="s">
        <v>128</v>
      </c>
    </row>
    <row r="241" spans="1:65" s="13" customFormat="1">
      <c r="B241" s="157"/>
      <c r="C241" s="293"/>
      <c r="D241" s="290" t="s">
        <v>147</v>
      </c>
      <c r="E241" s="294" t="s">
        <v>3</v>
      </c>
      <c r="F241" s="295" t="s">
        <v>303</v>
      </c>
      <c r="G241" s="293"/>
      <c r="H241" s="296">
        <v>106</v>
      </c>
      <c r="I241" s="159"/>
      <c r="L241" s="157"/>
      <c r="M241" s="160"/>
      <c r="N241" s="161"/>
      <c r="O241" s="161"/>
      <c r="P241" s="161"/>
      <c r="Q241" s="161"/>
      <c r="R241" s="161"/>
      <c r="S241" s="161"/>
      <c r="T241" s="162"/>
      <c r="AT241" s="158" t="s">
        <v>147</v>
      </c>
      <c r="AU241" s="158" t="s">
        <v>137</v>
      </c>
      <c r="AV241" s="13" t="s">
        <v>137</v>
      </c>
      <c r="AW241" s="13" t="s">
        <v>34</v>
      </c>
      <c r="AX241" s="13" t="s">
        <v>73</v>
      </c>
      <c r="AY241" s="158" t="s">
        <v>128</v>
      </c>
    </row>
    <row r="242" spans="1:65" s="12" customFormat="1">
      <c r="B242" s="151"/>
      <c r="C242" s="289"/>
      <c r="D242" s="290" t="s">
        <v>147</v>
      </c>
      <c r="E242" s="291" t="s">
        <v>3</v>
      </c>
      <c r="F242" s="292" t="s">
        <v>304</v>
      </c>
      <c r="G242" s="289"/>
      <c r="H242" s="291" t="s">
        <v>3</v>
      </c>
      <c r="I242" s="153"/>
      <c r="L242" s="151"/>
      <c r="M242" s="154"/>
      <c r="N242" s="155"/>
      <c r="O242" s="155"/>
      <c r="P242" s="155"/>
      <c r="Q242" s="155"/>
      <c r="R242" s="155"/>
      <c r="S242" s="155"/>
      <c r="T242" s="156"/>
      <c r="AT242" s="152" t="s">
        <v>147</v>
      </c>
      <c r="AU242" s="152" t="s">
        <v>137</v>
      </c>
      <c r="AV242" s="12" t="s">
        <v>81</v>
      </c>
      <c r="AW242" s="12" t="s">
        <v>34</v>
      </c>
      <c r="AX242" s="12" t="s">
        <v>73</v>
      </c>
      <c r="AY242" s="152" t="s">
        <v>128</v>
      </c>
    </row>
    <row r="243" spans="1:65" s="13" customFormat="1">
      <c r="B243" s="157"/>
      <c r="C243" s="293"/>
      <c r="D243" s="290" t="s">
        <v>147</v>
      </c>
      <c r="E243" s="294" t="s">
        <v>3</v>
      </c>
      <c r="F243" s="295" t="s">
        <v>305</v>
      </c>
      <c r="G243" s="293"/>
      <c r="H243" s="296">
        <v>15</v>
      </c>
      <c r="I243" s="159"/>
      <c r="L243" s="157"/>
      <c r="M243" s="160"/>
      <c r="N243" s="161"/>
      <c r="O243" s="161"/>
      <c r="P243" s="161"/>
      <c r="Q243" s="161"/>
      <c r="R243" s="161"/>
      <c r="S243" s="161"/>
      <c r="T243" s="162"/>
      <c r="AT243" s="158" t="s">
        <v>147</v>
      </c>
      <c r="AU243" s="158" t="s">
        <v>137</v>
      </c>
      <c r="AV243" s="13" t="s">
        <v>137</v>
      </c>
      <c r="AW243" s="13" t="s">
        <v>34</v>
      </c>
      <c r="AX243" s="13" t="s">
        <v>73</v>
      </c>
      <c r="AY243" s="158" t="s">
        <v>128</v>
      </c>
    </row>
    <row r="244" spans="1:65" s="14" customFormat="1">
      <c r="B244" s="163"/>
      <c r="C244" s="297"/>
      <c r="D244" s="290" t="s">
        <v>147</v>
      </c>
      <c r="E244" s="298" t="s">
        <v>3</v>
      </c>
      <c r="F244" s="299" t="s">
        <v>165</v>
      </c>
      <c r="G244" s="297"/>
      <c r="H244" s="300">
        <v>121</v>
      </c>
      <c r="I244" s="165"/>
      <c r="L244" s="163"/>
      <c r="M244" s="166"/>
      <c r="N244" s="167"/>
      <c r="O244" s="167"/>
      <c r="P244" s="167"/>
      <c r="Q244" s="167"/>
      <c r="R244" s="167"/>
      <c r="S244" s="167"/>
      <c r="T244" s="168"/>
      <c r="AT244" s="164" t="s">
        <v>147</v>
      </c>
      <c r="AU244" s="164" t="s">
        <v>137</v>
      </c>
      <c r="AV244" s="14" t="s">
        <v>136</v>
      </c>
      <c r="AW244" s="14" t="s">
        <v>34</v>
      </c>
      <c r="AX244" s="14" t="s">
        <v>81</v>
      </c>
      <c r="AY244" s="164" t="s">
        <v>128</v>
      </c>
    </row>
    <row r="245" spans="1:65" s="1" customFormat="1" ht="24.15" customHeight="1">
      <c r="A245" s="33"/>
      <c r="B245" s="136"/>
      <c r="C245" s="281" t="s">
        <v>9</v>
      </c>
      <c r="D245" s="281" t="s">
        <v>131</v>
      </c>
      <c r="E245" s="282" t="s">
        <v>306</v>
      </c>
      <c r="F245" s="283" t="s">
        <v>307</v>
      </c>
      <c r="G245" s="284" t="s">
        <v>134</v>
      </c>
      <c r="H245" s="285">
        <v>36.5</v>
      </c>
      <c r="I245" s="138"/>
      <c r="J245" s="139">
        <f>ROUND(I245*H245,2)</f>
        <v>0</v>
      </c>
      <c r="K245" s="137" t="s">
        <v>135</v>
      </c>
      <c r="L245" s="34"/>
      <c r="M245" s="140" t="s">
        <v>3</v>
      </c>
      <c r="N245" s="141" t="s">
        <v>45</v>
      </c>
      <c r="O245" s="54"/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44" t="s">
        <v>136</v>
      </c>
      <c r="AT245" s="144" t="s">
        <v>131</v>
      </c>
      <c r="AU245" s="144" t="s">
        <v>137</v>
      </c>
      <c r="AY245" s="18" t="s">
        <v>128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8" t="s">
        <v>137</v>
      </c>
      <c r="BK245" s="145">
        <f>ROUND(I245*H245,2)</f>
        <v>0</v>
      </c>
      <c r="BL245" s="18" t="s">
        <v>136</v>
      </c>
      <c r="BM245" s="144" t="s">
        <v>308</v>
      </c>
    </row>
    <row r="246" spans="1:65" s="1" customFormat="1">
      <c r="A246" s="33"/>
      <c r="B246" s="34"/>
      <c r="C246" s="286"/>
      <c r="D246" s="287" t="s">
        <v>139</v>
      </c>
      <c r="E246" s="286"/>
      <c r="F246" s="288" t="s">
        <v>309</v>
      </c>
      <c r="G246" s="286"/>
      <c r="H246" s="286"/>
      <c r="I246" s="148"/>
      <c r="J246" s="33"/>
      <c r="K246" s="33"/>
      <c r="L246" s="34"/>
      <c r="M246" s="149"/>
      <c r="N246" s="150"/>
      <c r="O246" s="54"/>
      <c r="P246" s="54"/>
      <c r="Q246" s="54"/>
      <c r="R246" s="54"/>
      <c r="S246" s="54"/>
      <c r="T246" s="55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139</v>
      </c>
      <c r="AU246" s="18" t="s">
        <v>137</v>
      </c>
    </row>
    <row r="247" spans="1:65" s="12" customFormat="1">
      <c r="B247" s="151"/>
      <c r="C247" s="289"/>
      <c r="D247" s="290" t="s">
        <v>147</v>
      </c>
      <c r="E247" s="291" t="s">
        <v>3</v>
      </c>
      <c r="F247" s="292" t="s">
        <v>310</v>
      </c>
      <c r="G247" s="289"/>
      <c r="H247" s="291" t="s">
        <v>3</v>
      </c>
      <c r="I247" s="153"/>
      <c r="L247" s="151"/>
      <c r="M247" s="154"/>
      <c r="N247" s="155"/>
      <c r="O247" s="155"/>
      <c r="P247" s="155"/>
      <c r="Q247" s="155"/>
      <c r="R247" s="155"/>
      <c r="S247" s="155"/>
      <c r="T247" s="156"/>
      <c r="AT247" s="152" t="s">
        <v>147</v>
      </c>
      <c r="AU247" s="152" t="s">
        <v>137</v>
      </c>
      <c r="AV247" s="12" t="s">
        <v>81</v>
      </c>
      <c r="AW247" s="12" t="s">
        <v>34</v>
      </c>
      <c r="AX247" s="12" t="s">
        <v>73</v>
      </c>
      <c r="AY247" s="152" t="s">
        <v>128</v>
      </c>
    </row>
    <row r="248" spans="1:65" s="12" customFormat="1">
      <c r="B248" s="151"/>
      <c r="C248" s="289"/>
      <c r="D248" s="290" t="s">
        <v>147</v>
      </c>
      <c r="E248" s="291" t="s">
        <v>3</v>
      </c>
      <c r="F248" s="292" t="s">
        <v>311</v>
      </c>
      <c r="G248" s="289"/>
      <c r="H248" s="291" t="s">
        <v>3</v>
      </c>
      <c r="I248" s="153"/>
      <c r="L248" s="151"/>
      <c r="M248" s="154"/>
      <c r="N248" s="155"/>
      <c r="O248" s="155"/>
      <c r="P248" s="155"/>
      <c r="Q248" s="155"/>
      <c r="R248" s="155"/>
      <c r="S248" s="155"/>
      <c r="T248" s="156"/>
      <c r="AT248" s="152" t="s">
        <v>147</v>
      </c>
      <c r="AU248" s="152" t="s">
        <v>137</v>
      </c>
      <c r="AV248" s="12" t="s">
        <v>81</v>
      </c>
      <c r="AW248" s="12" t="s">
        <v>34</v>
      </c>
      <c r="AX248" s="12" t="s">
        <v>73</v>
      </c>
      <c r="AY248" s="152" t="s">
        <v>128</v>
      </c>
    </row>
    <row r="249" spans="1:65" s="13" customFormat="1">
      <c r="B249" s="157"/>
      <c r="C249" s="293"/>
      <c r="D249" s="290" t="s">
        <v>147</v>
      </c>
      <c r="E249" s="294" t="s">
        <v>3</v>
      </c>
      <c r="F249" s="295" t="s">
        <v>312</v>
      </c>
      <c r="G249" s="293"/>
      <c r="H249" s="296">
        <v>36.5</v>
      </c>
      <c r="I249" s="159"/>
      <c r="L249" s="157"/>
      <c r="M249" s="160"/>
      <c r="N249" s="161"/>
      <c r="O249" s="161"/>
      <c r="P249" s="161"/>
      <c r="Q249" s="161"/>
      <c r="R249" s="161"/>
      <c r="S249" s="161"/>
      <c r="T249" s="162"/>
      <c r="AT249" s="158" t="s">
        <v>147</v>
      </c>
      <c r="AU249" s="158" t="s">
        <v>137</v>
      </c>
      <c r="AV249" s="13" t="s">
        <v>137</v>
      </c>
      <c r="AW249" s="13" t="s">
        <v>34</v>
      </c>
      <c r="AX249" s="13" t="s">
        <v>73</v>
      </c>
      <c r="AY249" s="158" t="s">
        <v>128</v>
      </c>
    </row>
    <row r="250" spans="1:65" s="14" customFormat="1">
      <c r="B250" s="163"/>
      <c r="C250" s="297"/>
      <c r="D250" s="290" t="s">
        <v>147</v>
      </c>
      <c r="E250" s="298" t="s">
        <v>3</v>
      </c>
      <c r="F250" s="299" t="s">
        <v>165</v>
      </c>
      <c r="G250" s="297"/>
      <c r="H250" s="300">
        <v>36.5</v>
      </c>
      <c r="I250" s="165"/>
      <c r="L250" s="163"/>
      <c r="M250" s="166"/>
      <c r="N250" s="167"/>
      <c r="O250" s="167"/>
      <c r="P250" s="167"/>
      <c r="Q250" s="167"/>
      <c r="R250" s="167"/>
      <c r="S250" s="167"/>
      <c r="T250" s="168"/>
      <c r="AT250" s="164" t="s">
        <v>147</v>
      </c>
      <c r="AU250" s="164" t="s">
        <v>137</v>
      </c>
      <c r="AV250" s="14" t="s">
        <v>136</v>
      </c>
      <c r="AW250" s="14" t="s">
        <v>34</v>
      </c>
      <c r="AX250" s="14" t="s">
        <v>81</v>
      </c>
      <c r="AY250" s="164" t="s">
        <v>128</v>
      </c>
    </row>
    <row r="251" spans="1:65" s="1" customFormat="1" ht="24.15" customHeight="1">
      <c r="A251" s="33"/>
      <c r="B251" s="136"/>
      <c r="C251" s="281" t="s">
        <v>313</v>
      </c>
      <c r="D251" s="281" t="s">
        <v>131</v>
      </c>
      <c r="E251" s="282" t="s">
        <v>314</v>
      </c>
      <c r="F251" s="283" t="s">
        <v>315</v>
      </c>
      <c r="G251" s="284" t="s">
        <v>134</v>
      </c>
      <c r="H251" s="285">
        <v>59</v>
      </c>
      <c r="I251" s="138"/>
      <c r="J251" s="139">
        <f>ROUND(I251*H251,2)</f>
        <v>0</v>
      </c>
      <c r="K251" s="137" t="s">
        <v>135</v>
      </c>
      <c r="L251" s="34"/>
      <c r="M251" s="140" t="s">
        <v>3</v>
      </c>
      <c r="N251" s="141" t="s">
        <v>45</v>
      </c>
      <c r="O251" s="54"/>
      <c r="P251" s="142">
        <f>O251*H251</f>
        <v>0</v>
      </c>
      <c r="Q251" s="142">
        <v>0</v>
      </c>
      <c r="R251" s="142">
        <f>Q251*H251</f>
        <v>0</v>
      </c>
      <c r="S251" s="142">
        <v>0</v>
      </c>
      <c r="T251" s="143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44" t="s">
        <v>136</v>
      </c>
      <c r="AT251" s="144" t="s">
        <v>131</v>
      </c>
      <c r="AU251" s="144" t="s">
        <v>137</v>
      </c>
      <c r="AY251" s="18" t="s">
        <v>128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8" t="s">
        <v>137</v>
      </c>
      <c r="BK251" s="145">
        <f>ROUND(I251*H251,2)</f>
        <v>0</v>
      </c>
      <c r="BL251" s="18" t="s">
        <v>136</v>
      </c>
      <c r="BM251" s="144" t="s">
        <v>316</v>
      </c>
    </row>
    <row r="252" spans="1:65" s="1" customFormat="1">
      <c r="A252" s="33"/>
      <c r="B252" s="34"/>
      <c r="C252" s="286"/>
      <c r="D252" s="287" t="s">
        <v>139</v>
      </c>
      <c r="E252" s="286"/>
      <c r="F252" s="288" t="s">
        <v>317</v>
      </c>
      <c r="G252" s="286"/>
      <c r="H252" s="286"/>
      <c r="I252" s="148"/>
      <c r="J252" s="33"/>
      <c r="K252" s="33"/>
      <c r="L252" s="34"/>
      <c r="M252" s="149"/>
      <c r="N252" s="150"/>
      <c r="O252" s="54"/>
      <c r="P252" s="54"/>
      <c r="Q252" s="54"/>
      <c r="R252" s="54"/>
      <c r="S252" s="54"/>
      <c r="T252" s="55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139</v>
      </c>
      <c r="AU252" s="18" t="s">
        <v>137</v>
      </c>
    </row>
    <row r="253" spans="1:65" s="13" customFormat="1">
      <c r="B253" s="157"/>
      <c r="C253" s="293"/>
      <c r="D253" s="290" t="s">
        <v>147</v>
      </c>
      <c r="E253" s="294" t="s">
        <v>3</v>
      </c>
      <c r="F253" s="295" t="s">
        <v>318</v>
      </c>
      <c r="G253" s="293"/>
      <c r="H253" s="296">
        <v>59</v>
      </c>
      <c r="I253" s="159"/>
      <c r="L253" s="157"/>
      <c r="M253" s="160"/>
      <c r="N253" s="161"/>
      <c r="O253" s="161"/>
      <c r="P253" s="161"/>
      <c r="Q253" s="161"/>
      <c r="R253" s="161"/>
      <c r="S253" s="161"/>
      <c r="T253" s="162"/>
      <c r="AT253" s="158" t="s">
        <v>147</v>
      </c>
      <c r="AU253" s="158" t="s">
        <v>137</v>
      </c>
      <c r="AV253" s="13" t="s">
        <v>137</v>
      </c>
      <c r="AW253" s="13" t="s">
        <v>34</v>
      </c>
      <c r="AX253" s="13" t="s">
        <v>81</v>
      </c>
      <c r="AY253" s="158" t="s">
        <v>128</v>
      </c>
    </row>
    <row r="254" spans="1:65" s="1" customFormat="1" ht="24.15" customHeight="1">
      <c r="A254" s="33"/>
      <c r="B254" s="136"/>
      <c r="C254" s="281" t="s">
        <v>319</v>
      </c>
      <c r="D254" s="281" t="s">
        <v>131</v>
      </c>
      <c r="E254" s="282" t="s">
        <v>320</v>
      </c>
      <c r="F254" s="283" t="s">
        <v>321</v>
      </c>
      <c r="G254" s="284" t="s">
        <v>134</v>
      </c>
      <c r="H254" s="285">
        <v>1095</v>
      </c>
      <c r="I254" s="138"/>
      <c r="J254" s="139">
        <f>ROUND(I254*H254,2)</f>
        <v>0</v>
      </c>
      <c r="K254" s="137" t="s">
        <v>135</v>
      </c>
      <c r="L254" s="34"/>
      <c r="M254" s="140" t="s">
        <v>3</v>
      </c>
      <c r="N254" s="141" t="s">
        <v>45</v>
      </c>
      <c r="O254" s="54"/>
      <c r="P254" s="142">
        <f>O254*H254</f>
        <v>0</v>
      </c>
      <c r="Q254" s="142">
        <v>0</v>
      </c>
      <c r="R254" s="142">
        <f>Q254*H254</f>
        <v>0</v>
      </c>
      <c r="S254" s="142">
        <v>0</v>
      </c>
      <c r="T254" s="143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44" t="s">
        <v>136</v>
      </c>
      <c r="AT254" s="144" t="s">
        <v>131</v>
      </c>
      <c r="AU254" s="144" t="s">
        <v>137</v>
      </c>
      <c r="AY254" s="18" t="s">
        <v>128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8" t="s">
        <v>137</v>
      </c>
      <c r="BK254" s="145">
        <f>ROUND(I254*H254,2)</f>
        <v>0</v>
      </c>
      <c r="BL254" s="18" t="s">
        <v>136</v>
      </c>
      <c r="BM254" s="144" t="s">
        <v>322</v>
      </c>
    </row>
    <row r="255" spans="1:65" s="1" customFormat="1">
      <c r="A255" s="33"/>
      <c r="B255" s="34"/>
      <c r="C255" s="286"/>
      <c r="D255" s="287" t="s">
        <v>139</v>
      </c>
      <c r="E255" s="286"/>
      <c r="F255" s="288" t="s">
        <v>323</v>
      </c>
      <c r="G255" s="286"/>
      <c r="H255" s="286"/>
      <c r="I255" s="148"/>
      <c r="J255" s="33"/>
      <c r="K255" s="33"/>
      <c r="L255" s="34"/>
      <c r="M255" s="149"/>
      <c r="N255" s="150"/>
      <c r="O255" s="54"/>
      <c r="P255" s="54"/>
      <c r="Q255" s="54"/>
      <c r="R255" s="54"/>
      <c r="S255" s="54"/>
      <c r="T255" s="55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8" t="s">
        <v>139</v>
      </c>
      <c r="AU255" s="18" t="s">
        <v>137</v>
      </c>
    </row>
    <row r="256" spans="1:65" s="12" customFormat="1">
      <c r="B256" s="151"/>
      <c r="C256" s="289"/>
      <c r="D256" s="290" t="s">
        <v>147</v>
      </c>
      <c r="E256" s="291" t="s">
        <v>3</v>
      </c>
      <c r="F256" s="292" t="s">
        <v>324</v>
      </c>
      <c r="G256" s="289"/>
      <c r="H256" s="291" t="s">
        <v>3</v>
      </c>
      <c r="I256" s="153"/>
      <c r="L256" s="151"/>
      <c r="M256" s="154"/>
      <c r="N256" s="155"/>
      <c r="O256" s="155"/>
      <c r="P256" s="155"/>
      <c r="Q256" s="155"/>
      <c r="R256" s="155"/>
      <c r="S256" s="155"/>
      <c r="T256" s="156"/>
      <c r="AT256" s="152" t="s">
        <v>147</v>
      </c>
      <c r="AU256" s="152" t="s">
        <v>137</v>
      </c>
      <c r="AV256" s="12" t="s">
        <v>81</v>
      </c>
      <c r="AW256" s="12" t="s">
        <v>34</v>
      </c>
      <c r="AX256" s="12" t="s">
        <v>73</v>
      </c>
      <c r="AY256" s="152" t="s">
        <v>128</v>
      </c>
    </row>
    <row r="257" spans="1:65" s="13" customFormat="1">
      <c r="B257" s="157"/>
      <c r="C257" s="293"/>
      <c r="D257" s="290" t="s">
        <v>147</v>
      </c>
      <c r="E257" s="294" t="s">
        <v>3</v>
      </c>
      <c r="F257" s="295" t="s">
        <v>325</v>
      </c>
      <c r="G257" s="293"/>
      <c r="H257" s="296">
        <v>1095</v>
      </c>
      <c r="I257" s="159"/>
      <c r="L257" s="157"/>
      <c r="M257" s="160"/>
      <c r="N257" s="161"/>
      <c r="O257" s="161"/>
      <c r="P257" s="161"/>
      <c r="Q257" s="161"/>
      <c r="R257" s="161"/>
      <c r="S257" s="161"/>
      <c r="T257" s="162"/>
      <c r="AT257" s="158" t="s">
        <v>147</v>
      </c>
      <c r="AU257" s="158" t="s">
        <v>137</v>
      </c>
      <c r="AV257" s="13" t="s">
        <v>137</v>
      </c>
      <c r="AW257" s="13" t="s">
        <v>34</v>
      </c>
      <c r="AX257" s="13" t="s">
        <v>81</v>
      </c>
      <c r="AY257" s="158" t="s">
        <v>128</v>
      </c>
    </row>
    <row r="258" spans="1:65" s="1" customFormat="1" ht="24.15" customHeight="1">
      <c r="A258" s="33"/>
      <c r="B258" s="136"/>
      <c r="C258" s="281" t="s">
        <v>326</v>
      </c>
      <c r="D258" s="281" t="s">
        <v>131</v>
      </c>
      <c r="E258" s="282" t="s">
        <v>327</v>
      </c>
      <c r="F258" s="283" t="s">
        <v>328</v>
      </c>
      <c r="G258" s="284" t="s">
        <v>134</v>
      </c>
      <c r="H258" s="285">
        <v>3540</v>
      </c>
      <c r="I258" s="138"/>
      <c r="J258" s="139">
        <f>ROUND(I258*H258,2)</f>
        <v>0</v>
      </c>
      <c r="K258" s="137" t="s">
        <v>135</v>
      </c>
      <c r="L258" s="34"/>
      <c r="M258" s="140" t="s">
        <v>3</v>
      </c>
      <c r="N258" s="141" t="s">
        <v>45</v>
      </c>
      <c r="O258" s="54"/>
      <c r="P258" s="142">
        <f>O258*H258</f>
        <v>0</v>
      </c>
      <c r="Q258" s="142">
        <v>0</v>
      </c>
      <c r="R258" s="142">
        <f>Q258*H258</f>
        <v>0</v>
      </c>
      <c r="S258" s="142">
        <v>0</v>
      </c>
      <c r="T258" s="143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44" t="s">
        <v>136</v>
      </c>
      <c r="AT258" s="144" t="s">
        <v>131</v>
      </c>
      <c r="AU258" s="144" t="s">
        <v>137</v>
      </c>
      <c r="AY258" s="18" t="s">
        <v>128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8" t="s">
        <v>137</v>
      </c>
      <c r="BK258" s="145">
        <f>ROUND(I258*H258,2)</f>
        <v>0</v>
      </c>
      <c r="BL258" s="18" t="s">
        <v>136</v>
      </c>
      <c r="BM258" s="144" t="s">
        <v>329</v>
      </c>
    </row>
    <row r="259" spans="1:65" s="1" customFormat="1">
      <c r="A259" s="33"/>
      <c r="B259" s="34"/>
      <c r="C259" s="286"/>
      <c r="D259" s="287" t="s">
        <v>139</v>
      </c>
      <c r="E259" s="286"/>
      <c r="F259" s="288" t="s">
        <v>330</v>
      </c>
      <c r="G259" s="286"/>
      <c r="H259" s="286"/>
      <c r="I259" s="148"/>
      <c r="J259" s="33"/>
      <c r="K259" s="33"/>
      <c r="L259" s="34"/>
      <c r="M259" s="149"/>
      <c r="N259" s="150"/>
      <c r="O259" s="54"/>
      <c r="P259" s="54"/>
      <c r="Q259" s="54"/>
      <c r="R259" s="54"/>
      <c r="S259" s="54"/>
      <c r="T259" s="55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8" t="s">
        <v>139</v>
      </c>
      <c r="AU259" s="18" t="s">
        <v>137</v>
      </c>
    </row>
    <row r="260" spans="1:65" s="12" customFormat="1">
      <c r="B260" s="151"/>
      <c r="C260" s="289"/>
      <c r="D260" s="290" t="s">
        <v>147</v>
      </c>
      <c r="E260" s="291" t="s">
        <v>3</v>
      </c>
      <c r="F260" s="292" t="s">
        <v>331</v>
      </c>
      <c r="G260" s="289"/>
      <c r="H260" s="291" t="s">
        <v>3</v>
      </c>
      <c r="I260" s="153"/>
      <c r="L260" s="151"/>
      <c r="M260" s="154"/>
      <c r="N260" s="155"/>
      <c r="O260" s="155"/>
      <c r="P260" s="155"/>
      <c r="Q260" s="155"/>
      <c r="R260" s="155"/>
      <c r="S260" s="155"/>
      <c r="T260" s="156"/>
      <c r="AT260" s="152" t="s">
        <v>147</v>
      </c>
      <c r="AU260" s="152" t="s">
        <v>137</v>
      </c>
      <c r="AV260" s="12" t="s">
        <v>81</v>
      </c>
      <c r="AW260" s="12" t="s">
        <v>34</v>
      </c>
      <c r="AX260" s="12" t="s">
        <v>73</v>
      </c>
      <c r="AY260" s="152" t="s">
        <v>128</v>
      </c>
    </row>
    <row r="261" spans="1:65" s="13" customFormat="1">
      <c r="B261" s="157"/>
      <c r="C261" s="293"/>
      <c r="D261" s="290" t="s">
        <v>147</v>
      </c>
      <c r="E261" s="294" t="s">
        <v>3</v>
      </c>
      <c r="F261" s="295" t="s">
        <v>332</v>
      </c>
      <c r="G261" s="293"/>
      <c r="H261" s="296">
        <v>3540</v>
      </c>
      <c r="I261" s="159"/>
      <c r="L261" s="157"/>
      <c r="M261" s="160"/>
      <c r="N261" s="161"/>
      <c r="O261" s="161"/>
      <c r="P261" s="161"/>
      <c r="Q261" s="161"/>
      <c r="R261" s="161"/>
      <c r="S261" s="161"/>
      <c r="T261" s="162"/>
      <c r="AT261" s="158" t="s">
        <v>147</v>
      </c>
      <c r="AU261" s="158" t="s">
        <v>137</v>
      </c>
      <c r="AV261" s="13" t="s">
        <v>137</v>
      </c>
      <c r="AW261" s="13" t="s">
        <v>34</v>
      </c>
      <c r="AX261" s="13" t="s">
        <v>81</v>
      </c>
      <c r="AY261" s="158" t="s">
        <v>128</v>
      </c>
    </row>
    <row r="262" spans="1:65" s="1" customFormat="1" ht="24.15" customHeight="1">
      <c r="A262" s="33"/>
      <c r="B262" s="136"/>
      <c r="C262" s="281" t="s">
        <v>333</v>
      </c>
      <c r="D262" s="281" t="s">
        <v>131</v>
      </c>
      <c r="E262" s="282" t="s">
        <v>334</v>
      </c>
      <c r="F262" s="283" t="s">
        <v>335</v>
      </c>
      <c r="G262" s="284" t="s">
        <v>134</v>
      </c>
      <c r="H262" s="285">
        <v>36.5</v>
      </c>
      <c r="I262" s="138"/>
      <c r="J262" s="139">
        <f>ROUND(I262*H262,2)</f>
        <v>0</v>
      </c>
      <c r="K262" s="137" t="s">
        <v>135</v>
      </c>
      <c r="L262" s="34"/>
      <c r="M262" s="140" t="s">
        <v>3</v>
      </c>
      <c r="N262" s="141" t="s">
        <v>45</v>
      </c>
      <c r="O262" s="54"/>
      <c r="P262" s="142">
        <f>O262*H262</f>
        <v>0</v>
      </c>
      <c r="Q262" s="142">
        <v>0</v>
      </c>
      <c r="R262" s="142">
        <f>Q262*H262</f>
        <v>0</v>
      </c>
      <c r="S262" s="142">
        <v>0</v>
      </c>
      <c r="T262" s="143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44" t="s">
        <v>136</v>
      </c>
      <c r="AT262" s="144" t="s">
        <v>131</v>
      </c>
      <c r="AU262" s="144" t="s">
        <v>137</v>
      </c>
      <c r="AY262" s="18" t="s">
        <v>128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8" t="s">
        <v>137</v>
      </c>
      <c r="BK262" s="145">
        <f>ROUND(I262*H262,2)</f>
        <v>0</v>
      </c>
      <c r="BL262" s="18" t="s">
        <v>136</v>
      </c>
      <c r="BM262" s="144" t="s">
        <v>336</v>
      </c>
    </row>
    <row r="263" spans="1:65" s="1" customFormat="1">
      <c r="A263" s="33"/>
      <c r="B263" s="34"/>
      <c r="C263" s="286"/>
      <c r="D263" s="287" t="s">
        <v>139</v>
      </c>
      <c r="E263" s="286"/>
      <c r="F263" s="288" t="s">
        <v>337</v>
      </c>
      <c r="G263" s="286"/>
      <c r="H263" s="286"/>
      <c r="I263" s="148"/>
      <c r="J263" s="33"/>
      <c r="K263" s="33"/>
      <c r="L263" s="34"/>
      <c r="M263" s="149"/>
      <c r="N263" s="150"/>
      <c r="O263" s="54"/>
      <c r="P263" s="54"/>
      <c r="Q263" s="54"/>
      <c r="R263" s="54"/>
      <c r="S263" s="54"/>
      <c r="T263" s="55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8" t="s">
        <v>139</v>
      </c>
      <c r="AU263" s="18" t="s">
        <v>137</v>
      </c>
    </row>
    <row r="264" spans="1:65" s="1" customFormat="1" ht="24.15" customHeight="1">
      <c r="A264" s="33"/>
      <c r="B264" s="136"/>
      <c r="C264" s="281" t="s">
        <v>338</v>
      </c>
      <c r="D264" s="281" t="s">
        <v>131</v>
      </c>
      <c r="E264" s="282" t="s">
        <v>339</v>
      </c>
      <c r="F264" s="283" t="s">
        <v>340</v>
      </c>
      <c r="G264" s="284" t="s">
        <v>134</v>
      </c>
      <c r="H264" s="285">
        <v>59</v>
      </c>
      <c r="I264" s="138"/>
      <c r="J264" s="139">
        <f>ROUND(I264*H264,2)</f>
        <v>0</v>
      </c>
      <c r="K264" s="137" t="s">
        <v>135</v>
      </c>
      <c r="L264" s="34"/>
      <c r="M264" s="140" t="s">
        <v>3</v>
      </c>
      <c r="N264" s="141" t="s">
        <v>45</v>
      </c>
      <c r="O264" s="54"/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44" t="s">
        <v>136</v>
      </c>
      <c r="AT264" s="144" t="s">
        <v>131</v>
      </c>
      <c r="AU264" s="144" t="s">
        <v>137</v>
      </c>
      <c r="AY264" s="18" t="s">
        <v>128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8" t="s">
        <v>137</v>
      </c>
      <c r="BK264" s="145">
        <f>ROUND(I264*H264,2)</f>
        <v>0</v>
      </c>
      <c r="BL264" s="18" t="s">
        <v>136</v>
      </c>
      <c r="BM264" s="144" t="s">
        <v>341</v>
      </c>
    </row>
    <row r="265" spans="1:65" s="1" customFormat="1">
      <c r="A265" s="33"/>
      <c r="B265" s="34"/>
      <c r="C265" s="286"/>
      <c r="D265" s="287" t="s">
        <v>139</v>
      </c>
      <c r="E265" s="286"/>
      <c r="F265" s="288" t="s">
        <v>342</v>
      </c>
      <c r="G265" s="286"/>
      <c r="H265" s="286"/>
      <c r="I265" s="148"/>
      <c r="J265" s="33"/>
      <c r="K265" s="33"/>
      <c r="L265" s="34"/>
      <c r="M265" s="149"/>
      <c r="N265" s="150"/>
      <c r="O265" s="54"/>
      <c r="P265" s="54"/>
      <c r="Q265" s="54"/>
      <c r="R265" s="54"/>
      <c r="S265" s="54"/>
      <c r="T265" s="55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8" t="s">
        <v>139</v>
      </c>
      <c r="AU265" s="18" t="s">
        <v>137</v>
      </c>
    </row>
    <row r="266" spans="1:65" s="1" customFormat="1" ht="16.5" customHeight="1">
      <c r="A266" s="33"/>
      <c r="B266" s="136"/>
      <c r="C266" s="281" t="s">
        <v>8</v>
      </c>
      <c r="D266" s="281" t="s">
        <v>131</v>
      </c>
      <c r="E266" s="282" t="s">
        <v>343</v>
      </c>
      <c r="F266" s="283" t="s">
        <v>344</v>
      </c>
      <c r="G266" s="284" t="s">
        <v>134</v>
      </c>
      <c r="H266" s="285">
        <v>95.5</v>
      </c>
      <c r="I266" s="138"/>
      <c r="J266" s="139">
        <f>ROUND(I266*H266,2)</f>
        <v>0</v>
      </c>
      <c r="K266" s="137" t="s">
        <v>135</v>
      </c>
      <c r="L266" s="34"/>
      <c r="M266" s="140" t="s">
        <v>3</v>
      </c>
      <c r="N266" s="141" t="s">
        <v>45</v>
      </c>
      <c r="O266" s="54"/>
      <c r="P266" s="142">
        <f>O266*H266</f>
        <v>0</v>
      </c>
      <c r="Q266" s="142">
        <v>0</v>
      </c>
      <c r="R266" s="142">
        <f>Q266*H266</f>
        <v>0</v>
      </c>
      <c r="S266" s="142">
        <v>0</v>
      </c>
      <c r="T266" s="143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44" t="s">
        <v>136</v>
      </c>
      <c r="AT266" s="144" t="s">
        <v>131</v>
      </c>
      <c r="AU266" s="144" t="s">
        <v>137</v>
      </c>
      <c r="AY266" s="18" t="s">
        <v>128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8" t="s">
        <v>137</v>
      </c>
      <c r="BK266" s="145">
        <f>ROUND(I266*H266,2)</f>
        <v>0</v>
      </c>
      <c r="BL266" s="18" t="s">
        <v>136</v>
      </c>
      <c r="BM266" s="144" t="s">
        <v>345</v>
      </c>
    </row>
    <row r="267" spans="1:65" s="1" customFormat="1">
      <c r="A267" s="33"/>
      <c r="B267" s="34"/>
      <c r="C267" s="286"/>
      <c r="D267" s="287" t="s">
        <v>139</v>
      </c>
      <c r="E267" s="286"/>
      <c r="F267" s="288" t="s">
        <v>346</v>
      </c>
      <c r="G267" s="286"/>
      <c r="H267" s="286"/>
      <c r="I267" s="148"/>
      <c r="J267" s="33"/>
      <c r="K267" s="33"/>
      <c r="L267" s="34"/>
      <c r="M267" s="149"/>
      <c r="N267" s="150"/>
      <c r="O267" s="54"/>
      <c r="P267" s="54"/>
      <c r="Q267" s="54"/>
      <c r="R267" s="54"/>
      <c r="S267" s="54"/>
      <c r="T267" s="55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8" t="s">
        <v>139</v>
      </c>
      <c r="AU267" s="18" t="s">
        <v>137</v>
      </c>
    </row>
    <row r="268" spans="1:65" s="13" customFormat="1">
      <c r="B268" s="157"/>
      <c r="C268" s="293"/>
      <c r="D268" s="290" t="s">
        <v>147</v>
      </c>
      <c r="E268" s="294" t="s">
        <v>3</v>
      </c>
      <c r="F268" s="295" t="s">
        <v>347</v>
      </c>
      <c r="G268" s="293"/>
      <c r="H268" s="296">
        <v>95.5</v>
      </c>
      <c r="I268" s="159"/>
      <c r="L268" s="157"/>
      <c r="M268" s="160"/>
      <c r="N268" s="161"/>
      <c r="O268" s="161"/>
      <c r="P268" s="161"/>
      <c r="Q268" s="161"/>
      <c r="R268" s="161"/>
      <c r="S268" s="161"/>
      <c r="T268" s="162"/>
      <c r="AT268" s="158" t="s">
        <v>147</v>
      </c>
      <c r="AU268" s="158" t="s">
        <v>137</v>
      </c>
      <c r="AV268" s="13" t="s">
        <v>137</v>
      </c>
      <c r="AW268" s="13" t="s">
        <v>34</v>
      </c>
      <c r="AX268" s="13" t="s">
        <v>81</v>
      </c>
      <c r="AY268" s="158" t="s">
        <v>128</v>
      </c>
    </row>
    <row r="269" spans="1:65" s="1" customFormat="1" ht="16.5" customHeight="1">
      <c r="A269" s="33"/>
      <c r="B269" s="136"/>
      <c r="C269" s="281" t="s">
        <v>348</v>
      </c>
      <c r="D269" s="281" t="s">
        <v>131</v>
      </c>
      <c r="E269" s="282" t="s">
        <v>349</v>
      </c>
      <c r="F269" s="283" t="s">
        <v>350</v>
      </c>
      <c r="G269" s="284" t="s">
        <v>134</v>
      </c>
      <c r="H269" s="285">
        <v>4635</v>
      </c>
      <c r="I269" s="138"/>
      <c r="J269" s="139">
        <f>ROUND(I269*H269,2)</f>
        <v>0</v>
      </c>
      <c r="K269" s="137" t="s">
        <v>135</v>
      </c>
      <c r="L269" s="34"/>
      <c r="M269" s="140" t="s">
        <v>3</v>
      </c>
      <c r="N269" s="141" t="s">
        <v>45</v>
      </c>
      <c r="O269" s="54"/>
      <c r="P269" s="142">
        <f>O269*H269</f>
        <v>0</v>
      </c>
      <c r="Q269" s="142">
        <v>0</v>
      </c>
      <c r="R269" s="142">
        <f>Q269*H269</f>
        <v>0</v>
      </c>
      <c r="S269" s="142">
        <v>0</v>
      </c>
      <c r="T269" s="143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44" t="s">
        <v>136</v>
      </c>
      <c r="AT269" s="144" t="s">
        <v>131</v>
      </c>
      <c r="AU269" s="144" t="s">
        <v>137</v>
      </c>
      <c r="AY269" s="18" t="s">
        <v>128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8" t="s">
        <v>137</v>
      </c>
      <c r="BK269" s="145">
        <f>ROUND(I269*H269,2)</f>
        <v>0</v>
      </c>
      <c r="BL269" s="18" t="s">
        <v>136</v>
      </c>
      <c r="BM269" s="144" t="s">
        <v>351</v>
      </c>
    </row>
    <row r="270" spans="1:65" s="1" customFormat="1">
      <c r="A270" s="33"/>
      <c r="B270" s="34"/>
      <c r="C270" s="286"/>
      <c r="D270" s="287" t="s">
        <v>139</v>
      </c>
      <c r="E270" s="286"/>
      <c r="F270" s="288" t="s">
        <v>352</v>
      </c>
      <c r="G270" s="286"/>
      <c r="H270" s="286"/>
      <c r="I270" s="148"/>
      <c r="J270" s="33"/>
      <c r="K270" s="33"/>
      <c r="L270" s="34"/>
      <c r="M270" s="149"/>
      <c r="N270" s="150"/>
      <c r="O270" s="54"/>
      <c r="P270" s="54"/>
      <c r="Q270" s="54"/>
      <c r="R270" s="54"/>
      <c r="S270" s="54"/>
      <c r="T270" s="55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8" t="s">
        <v>139</v>
      </c>
      <c r="AU270" s="18" t="s">
        <v>137</v>
      </c>
    </row>
    <row r="271" spans="1:65" s="12" customFormat="1">
      <c r="B271" s="151"/>
      <c r="C271" s="289"/>
      <c r="D271" s="290" t="s">
        <v>147</v>
      </c>
      <c r="E271" s="291" t="s">
        <v>3</v>
      </c>
      <c r="F271" s="292" t="s">
        <v>324</v>
      </c>
      <c r="G271" s="289"/>
      <c r="H271" s="291" t="s">
        <v>3</v>
      </c>
      <c r="I271" s="153"/>
      <c r="L271" s="151"/>
      <c r="M271" s="154"/>
      <c r="N271" s="155"/>
      <c r="O271" s="155"/>
      <c r="P271" s="155"/>
      <c r="Q271" s="155"/>
      <c r="R271" s="155"/>
      <c r="S271" s="155"/>
      <c r="T271" s="156"/>
      <c r="AT271" s="152" t="s">
        <v>147</v>
      </c>
      <c r="AU271" s="152" t="s">
        <v>137</v>
      </c>
      <c r="AV271" s="12" t="s">
        <v>81</v>
      </c>
      <c r="AW271" s="12" t="s">
        <v>34</v>
      </c>
      <c r="AX271" s="12" t="s">
        <v>73</v>
      </c>
      <c r="AY271" s="152" t="s">
        <v>128</v>
      </c>
    </row>
    <row r="272" spans="1:65" s="13" customFormat="1">
      <c r="B272" s="157"/>
      <c r="C272" s="293"/>
      <c r="D272" s="290" t="s">
        <v>147</v>
      </c>
      <c r="E272" s="294" t="s">
        <v>3</v>
      </c>
      <c r="F272" s="295" t="s">
        <v>325</v>
      </c>
      <c r="G272" s="293"/>
      <c r="H272" s="296">
        <v>1095</v>
      </c>
      <c r="I272" s="159"/>
      <c r="L272" s="157"/>
      <c r="M272" s="160"/>
      <c r="N272" s="161"/>
      <c r="O272" s="161"/>
      <c r="P272" s="161"/>
      <c r="Q272" s="161"/>
      <c r="R272" s="161"/>
      <c r="S272" s="161"/>
      <c r="T272" s="162"/>
      <c r="AT272" s="158" t="s">
        <v>147</v>
      </c>
      <c r="AU272" s="158" t="s">
        <v>137</v>
      </c>
      <c r="AV272" s="13" t="s">
        <v>137</v>
      </c>
      <c r="AW272" s="13" t="s">
        <v>34</v>
      </c>
      <c r="AX272" s="13" t="s">
        <v>73</v>
      </c>
      <c r="AY272" s="158" t="s">
        <v>128</v>
      </c>
    </row>
    <row r="273" spans="1:65" s="12" customFormat="1">
      <c r="B273" s="151"/>
      <c r="C273" s="289"/>
      <c r="D273" s="290" t="s">
        <v>147</v>
      </c>
      <c r="E273" s="291" t="s">
        <v>3</v>
      </c>
      <c r="F273" s="292" t="s">
        <v>331</v>
      </c>
      <c r="G273" s="289"/>
      <c r="H273" s="291" t="s">
        <v>3</v>
      </c>
      <c r="I273" s="153"/>
      <c r="L273" s="151"/>
      <c r="M273" s="154"/>
      <c r="N273" s="155"/>
      <c r="O273" s="155"/>
      <c r="P273" s="155"/>
      <c r="Q273" s="155"/>
      <c r="R273" s="155"/>
      <c r="S273" s="155"/>
      <c r="T273" s="156"/>
      <c r="AT273" s="152" t="s">
        <v>147</v>
      </c>
      <c r="AU273" s="152" t="s">
        <v>137</v>
      </c>
      <c r="AV273" s="12" t="s">
        <v>81</v>
      </c>
      <c r="AW273" s="12" t="s">
        <v>34</v>
      </c>
      <c r="AX273" s="12" t="s">
        <v>73</v>
      </c>
      <c r="AY273" s="152" t="s">
        <v>128</v>
      </c>
    </row>
    <row r="274" spans="1:65" s="13" customFormat="1">
      <c r="B274" s="157"/>
      <c r="C274" s="293"/>
      <c r="D274" s="290" t="s">
        <v>147</v>
      </c>
      <c r="E274" s="294" t="s">
        <v>3</v>
      </c>
      <c r="F274" s="295" t="s">
        <v>332</v>
      </c>
      <c r="G274" s="293"/>
      <c r="H274" s="296">
        <v>3540</v>
      </c>
      <c r="I274" s="159"/>
      <c r="L274" s="157"/>
      <c r="M274" s="160"/>
      <c r="N274" s="161"/>
      <c r="O274" s="161"/>
      <c r="P274" s="161"/>
      <c r="Q274" s="161"/>
      <c r="R274" s="161"/>
      <c r="S274" s="161"/>
      <c r="T274" s="162"/>
      <c r="AT274" s="158" t="s">
        <v>147</v>
      </c>
      <c r="AU274" s="158" t="s">
        <v>137</v>
      </c>
      <c r="AV274" s="13" t="s">
        <v>137</v>
      </c>
      <c r="AW274" s="13" t="s">
        <v>34</v>
      </c>
      <c r="AX274" s="13" t="s">
        <v>73</v>
      </c>
      <c r="AY274" s="158" t="s">
        <v>128</v>
      </c>
    </row>
    <row r="275" spans="1:65" s="14" customFormat="1">
      <c r="B275" s="163"/>
      <c r="C275" s="297"/>
      <c r="D275" s="290" t="s">
        <v>147</v>
      </c>
      <c r="E275" s="298" t="s">
        <v>3</v>
      </c>
      <c r="F275" s="299" t="s">
        <v>165</v>
      </c>
      <c r="G275" s="297"/>
      <c r="H275" s="300">
        <v>4635</v>
      </c>
      <c r="I275" s="165"/>
      <c r="L275" s="163"/>
      <c r="M275" s="166"/>
      <c r="N275" s="167"/>
      <c r="O275" s="167"/>
      <c r="P275" s="167"/>
      <c r="Q275" s="167"/>
      <c r="R275" s="167"/>
      <c r="S275" s="167"/>
      <c r="T275" s="168"/>
      <c r="AT275" s="164" t="s">
        <v>147</v>
      </c>
      <c r="AU275" s="164" t="s">
        <v>137</v>
      </c>
      <c r="AV275" s="14" t="s">
        <v>136</v>
      </c>
      <c r="AW275" s="14" t="s">
        <v>34</v>
      </c>
      <c r="AX275" s="14" t="s">
        <v>81</v>
      </c>
      <c r="AY275" s="164" t="s">
        <v>128</v>
      </c>
    </row>
    <row r="276" spans="1:65" s="1" customFormat="1" ht="16.5" customHeight="1">
      <c r="A276" s="33"/>
      <c r="B276" s="136"/>
      <c r="C276" s="281" t="s">
        <v>353</v>
      </c>
      <c r="D276" s="281" t="s">
        <v>131</v>
      </c>
      <c r="E276" s="282" t="s">
        <v>354</v>
      </c>
      <c r="F276" s="283" t="s">
        <v>355</v>
      </c>
      <c r="G276" s="284" t="s">
        <v>134</v>
      </c>
      <c r="H276" s="285">
        <v>95.5</v>
      </c>
      <c r="I276" s="138"/>
      <c r="J276" s="139">
        <f>ROUND(I276*H276,2)</f>
        <v>0</v>
      </c>
      <c r="K276" s="137" t="s">
        <v>135</v>
      </c>
      <c r="L276" s="34"/>
      <c r="M276" s="140" t="s">
        <v>3</v>
      </c>
      <c r="N276" s="141" t="s">
        <v>45</v>
      </c>
      <c r="O276" s="54"/>
      <c r="P276" s="142">
        <f>O276*H276</f>
        <v>0</v>
      </c>
      <c r="Q276" s="142">
        <v>0</v>
      </c>
      <c r="R276" s="142">
        <f>Q276*H276</f>
        <v>0</v>
      </c>
      <c r="S276" s="142">
        <v>0</v>
      </c>
      <c r="T276" s="143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44" t="s">
        <v>136</v>
      </c>
      <c r="AT276" s="144" t="s">
        <v>131</v>
      </c>
      <c r="AU276" s="144" t="s">
        <v>137</v>
      </c>
      <c r="AY276" s="18" t="s">
        <v>128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8" t="s">
        <v>137</v>
      </c>
      <c r="BK276" s="145">
        <f>ROUND(I276*H276,2)</f>
        <v>0</v>
      </c>
      <c r="BL276" s="18" t="s">
        <v>136</v>
      </c>
      <c r="BM276" s="144" t="s">
        <v>356</v>
      </c>
    </row>
    <row r="277" spans="1:65" s="1" customFormat="1">
      <c r="A277" s="33"/>
      <c r="B277" s="34"/>
      <c r="C277" s="286"/>
      <c r="D277" s="287" t="s">
        <v>139</v>
      </c>
      <c r="E277" s="286"/>
      <c r="F277" s="288" t="s">
        <v>357</v>
      </c>
      <c r="G277" s="286"/>
      <c r="H277" s="286"/>
      <c r="I277" s="148"/>
      <c r="J277" s="33"/>
      <c r="K277" s="33"/>
      <c r="L277" s="34"/>
      <c r="M277" s="149"/>
      <c r="N277" s="150"/>
      <c r="O277" s="54"/>
      <c r="P277" s="54"/>
      <c r="Q277" s="54"/>
      <c r="R277" s="54"/>
      <c r="S277" s="54"/>
      <c r="T277" s="55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139</v>
      </c>
      <c r="AU277" s="18" t="s">
        <v>137</v>
      </c>
    </row>
    <row r="278" spans="1:65" s="11" customFormat="1" ht="22.95" customHeight="1">
      <c r="B278" s="125"/>
      <c r="C278" s="277"/>
      <c r="D278" s="278" t="s">
        <v>72</v>
      </c>
      <c r="E278" s="280" t="s">
        <v>358</v>
      </c>
      <c r="F278" s="280" t="s">
        <v>359</v>
      </c>
      <c r="G278" s="277"/>
      <c r="H278" s="277"/>
      <c r="I278" s="127"/>
      <c r="J278" s="135">
        <f>BK278</f>
        <v>0</v>
      </c>
      <c r="L278" s="125"/>
      <c r="M278" s="129"/>
      <c r="N278" s="130"/>
      <c r="O278" s="130"/>
      <c r="P278" s="131">
        <f>SUM(P279:P363)</f>
        <v>0</v>
      </c>
      <c r="Q278" s="130"/>
      <c r="R278" s="131">
        <f>SUM(R279:R363)</f>
        <v>0</v>
      </c>
      <c r="S278" s="130"/>
      <c r="T278" s="132">
        <f>SUM(T279:T363)</f>
        <v>4.8548290000000005</v>
      </c>
      <c r="AR278" s="126" t="s">
        <v>81</v>
      </c>
      <c r="AT278" s="133" t="s">
        <v>72</v>
      </c>
      <c r="AU278" s="133" t="s">
        <v>81</v>
      </c>
      <c r="AY278" s="126" t="s">
        <v>128</v>
      </c>
      <c r="BK278" s="134">
        <f>SUM(BK279:BK363)</f>
        <v>0</v>
      </c>
    </row>
    <row r="279" spans="1:65" s="1" customFormat="1" ht="24.15" customHeight="1">
      <c r="A279" s="33"/>
      <c r="B279" s="136"/>
      <c r="C279" s="281" t="s">
        <v>360</v>
      </c>
      <c r="D279" s="281" t="s">
        <v>131</v>
      </c>
      <c r="E279" s="282" t="s">
        <v>361</v>
      </c>
      <c r="F279" s="283" t="s">
        <v>362</v>
      </c>
      <c r="G279" s="284" t="s">
        <v>134</v>
      </c>
      <c r="H279" s="285">
        <v>2.2509999999999999</v>
      </c>
      <c r="I279" s="138"/>
      <c r="J279" s="139">
        <f>ROUND(I279*H279,2)</f>
        <v>0</v>
      </c>
      <c r="K279" s="137" t="s">
        <v>135</v>
      </c>
      <c r="L279" s="34"/>
      <c r="M279" s="140" t="s">
        <v>3</v>
      </c>
      <c r="N279" s="141" t="s">
        <v>45</v>
      </c>
      <c r="O279" s="54"/>
      <c r="P279" s="142">
        <f>O279*H279</f>
        <v>0</v>
      </c>
      <c r="Q279" s="142">
        <v>0</v>
      </c>
      <c r="R279" s="142">
        <f>Q279*H279</f>
        <v>0</v>
      </c>
      <c r="S279" s="142">
        <v>7.4999999999999997E-2</v>
      </c>
      <c r="T279" s="143">
        <f>S279*H279</f>
        <v>0.16882499999999998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44" t="s">
        <v>136</v>
      </c>
      <c r="AT279" s="144" t="s">
        <v>131</v>
      </c>
      <c r="AU279" s="144" t="s">
        <v>137</v>
      </c>
      <c r="AY279" s="18" t="s">
        <v>128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8" t="s">
        <v>137</v>
      </c>
      <c r="BK279" s="145">
        <f>ROUND(I279*H279,2)</f>
        <v>0</v>
      </c>
      <c r="BL279" s="18" t="s">
        <v>136</v>
      </c>
      <c r="BM279" s="144" t="s">
        <v>363</v>
      </c>
    </row>
    <row r="280" spans="1:65" s="1" customFormat="1">
      <c r="A280" s="33"/>
      <c r="B280" s="34"/>
      <c r="C280" s="286"/>
      <c r="D280" s="287" t="s">
        <v>139</v>
      </c>
      <c r="E280" s="286"/>
      <c r="F280" s="288" t="s">
        <v>364</v>
      </c>
      <c r="G280" s="286"/>
      <c r="H280" s="286"/>
      <c r="I280" s="148"/>
      <c r="J280" s="33"/>
      <c r="K280" s="33"/>
      <c r="L280" s="34"/>
      <c r="M280" s="149"/>
      <c r="N280" s="150"/>
      <c r="O280" s="54"/>
      <c r="P280" s="54"/>
      <c r="Q280" s="54"/>
      <c r="R280" s="54"/>
      <c r="S280" s="54"/>
      <c r="T280" s="55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8" t="s">
        <v>139</v>
      </c>
      <c r="AU280" s="18" t="s">
        <v>137</v>
      </c>
    </row>
    <row r="281" spans="1:65" s="12" customFormat="1">
      <c r="B281" s="151"/>
      <c r="C281" s="289"/>
      <c r="D281" s="290" t="s">
        <v>147</v>
      </c>
      <c r="E281" s="291" t="s">
        <v>3</v>
      </c>
      <c r="F281" s="292" t="s">
        <v>365</v>
      </c>
      <c r="G281" s="289"/>
      <c r="H281" s="291" t="s">
        <v>3</v>
      </c>
      <c r="I281" s="153"/>
      <c r="L281" s="151"/>
      <c r="M281" s="154"/>
      <c r="N281" s="155"/>
      <c r="O281" s="155"/>
      <c r="P281" s="155"/>
      <c r="Q281" s="155"/>
      <c r="R281" s="155"/>
      <c r="S281" s="155"/>
      <c r="T281" s="156"/>
      <c r="AT281" s="152" t="s">
        <v>147</v>
      </c>
      <c r="AU281" s="152" t="s">
        <v>137</v>
      </c>
      <c r="AV281" s="12" t="s">
        <v>81</v>
      </c>
      <c r="AW281" s="12" t="s">
        <v>34</v>
      </c>
      <c r="AX281" s="12" t="s">
        <v>73</v>
      </c>
      <c r="AY281" s="152" t="s">
        <v>128</v>
      </c>
    </row>
    <row r="282" spans="1:65" s="12" customFormat="1">
      <c r="B282" s="151"/>
      <c r="C282" s="289"/>
      <c r="D282" s="290" t="s">
        <v>147</v>
      </c>
      <c r="E282" s="291" t="s">
        <v>3</v>
      </c>
      <c r="F282" s="292" t="s">
        <v>366</v>
      </c>
      <c r="G282" s="289"/>
      <c r="H282" s="291" t="s">
        <v>3</v>
      </c>
      <c r="I282" s="153"/>
      <c r="L282" s="151"/>
      <c r="M282" s="154"/>
      <c r="N282" s="155"/>
      <c r="O282" s="155"/>
      <c r="P282" s="155"/>
      <c r="Q282" s="155"/>
      <c r="R282" s="155"/>
      <c r="S282" s="155"/>
      <c r="T282" s="156"/>
      <c r="AT282" s="152" t="s">
        <v>147</v>
      </c>
      <c r="AU282" s="152" t="s">
        <v>137</v>
      </c>
      <c r="AV282" s="12" t="s">
        <v>81</v>
      </c>
      <c r="AW282" s="12" t="s">
        <v>34</v>
      </c>
      <c r="AX282" s="12" t="s">
        <v>73</v>
      </c>
      <c r="AY282" s="152" t="s">
        <v>128</v>
      </c>
    </row>
    <row r="283" spans="1:65" s="12" customFormat="1">
      <c r="B283" s="151"/>
      <c r="C283" s="289"/>
      <c r="D283" s="290" t="s">
        <v>147</v>
      </c>
      <c r="E283" s="291" t="s">
        <v>3</v>
      </c>
      <c r="F283" s="292" t="s">
        <v>367</v>
      </c>
      <c r="G283" s="289"/>
      <c r="H283" s="291" t="s">
        <v>3</v>
      </c>
      <c r="I283" s="153"/>
      <c r="L283" s="151"/>
      <c r="M283" s="154"/>
      <c r="N283" s="155"/>
      <c r="O283" s="155"/>
      <c r="P283" s="155"/>
      <c r="Q283" s="155"/>
      <c r="R283" s="155"/>
      <c r="S283" s="155"/>
      <c r="T283" s="156"/>
      <c r="AT283" s="152" t="s">
        <v>147</v>
      </c>
      <c r="AU283" s="152" t="s">
        <v>137</v>
      </c>
      <c r="AV283" s="12" t="s">
        <v>81</v>
      </c>
      <c r="AW283" s="12" t="s">
        <v>34</v>
      </c>
      <c r="AX283" s="12" t="s">
        <v>73</v>
      </c>
      <c r="AY283" s="152" t="s">
        <v>128</v>
      </c>
    </row>
    <row r="284" spans="1:65" s="13" customFormat="1">
      <c r="B284" s="157"/>
      <c r="C284" s="293"/>
      <c r="D284" s="290" t="s">
        <v>147</v>
      </c>
      <c r="E284" s="294" t="s">
        <v>3</v>
      </c>
      <c r="F284" s="295" t="s">
        <v>368</v>
      </c>
      <c r="G284" s="293"/>
      <c r="H284" s="296">
        <v>1.2</v>
      </c>
      <c r="I284" s="159"/>
      <c r="L284" s="157"/>
      <c r="M284" s="160"/>
      <c r="N284" s="161"/>
      <c r="O284" s="161"/>
      <c r="P284" s="161"/>
      <c r="Q284" s="161"/>
      <c r="R284" s="161"/>
      <c r="S284" s="161"/>
      <c r="T284" s="162"/>
      <c r="AT284" s="158" t="s">
        <v>147</v>
      </c>
      <c r="AU284" s="158" t="s">
        <v>137</v>
      </c>
      <c r="AV284" s="13" t="s">
        <v>137</v>
      </c>
      <c r="AW284" s="13" t="s">
        <v>34</v>
      </c>
      <c r="AX284" s="13" t="s">
        <v>73</v>
      </c>
      <c r="AY284" s="158" t="s">
        <v>128</v>
      </c>
    </row>
    <row r="285" spans="1:65" s="12" customFormat="1">
      <c r="B285" s="151"/>
      <c r="C285" s="289"/>
      <c r="D285" s="290" t="s">
        <v>147</v>
      </c>
      <c r="E285" s="291" t="s">
        <v>3</v>
      </c>
      <c r="F285" s="292" t="s">
        <v>369</v>
      </c>
      <c r="G285" s="289"/>
      <c r="H285" s="291" t="s">
        <v>3</v>
      </c>
      <c r="I285" s="153"/>
      <c r="L285" s="151"/>
      <c r="M285" s="154"/>
      <c r="N285" s="155"/>
      <c r="O285" s="155"/>
      <c r="P285" s="155"/>
      <c r="Q285" s="155"/>
      <c r="R285" s="155"/>
      <c r="S285" s="155"/>
      <c r="T285" s="156"/>
      <c r="AT285" s="152" t="s">
        <v>147</v>
      </c>
      <c r="AU285" s="152" t="s">
        <v>137</v>
      </c>
      <c r="AV285" s="12" t="s">
        <v>81</v>
      </c>
      <c r="AW285" s="12" t="s">
        <v>34</v>
      </c>
      <c r="AX285" s="12" t="s">
        <v>73</v>
      </c>
      <c r="AY285" s="152" t="s">
        <v>128</v>
      </c>
    </row>
    <row r="286" spans="1:65" s="13" customFormat="1">
      <c r="B286" s="157"/>
      <c r="C286" s="293"/>
      <c r="D286" s="290" t="s">
        <v>147</v>
      </c>
      <c r="E286" s="294" t="s">
        <v>3</v>
      </c>
      <c r="F286" s="295" t="s">
        <v>370</v>
      </c>
      <c r="G286" s="293"/>
      <c r="H286" s="296">
        <v>0.33300000000000002</v>
      </c>
      <c r="I286" s="159"/>
      <c r="L286" s="157"/>
      <c r="M286" s="160"/>
      <c r="N286" s="161"/>
      <c r="O286" s="161"/>
      <c r="P286" s="161"/>
      <c r="Q286" s="161"/>
      <c r="R286" s="161"/>
      <c r="S286" s="161"/>
      <c r="T286" s="162"/>
      <c r="AT286" s="158" t="s">
        <v>147</v>
      </c>
      <c r="AU286" s="158" t="s">
        <v>137</v>
      </c>
      <c r="AV286" s="13" t="s">
        <v>137</v>
      </c>
      <c r="AW286" s="13" t="s">
        <v>34</v>
      </c>
      <c r="AX286" s="13" t="s">
        <v>73</v>
      </c>
      <c r="AY286" s="158" t="s">
        <v>128</v>
      </c>
    </row>
    <row r="287" spans="1:65" s="12" customFormat="1">
      <c r="B287" s="151"/>
      <c r="C287" s="289"/>
      <c r="D287" s="290" t="s">
        <v>147</v>
      </c>
      <c r="E287" s="291" t="s">
        <v>3</v>
      </c>
      <c r="F287" s="292" t="s">
        <v>371</v>
      </c>
      <c r="G287" s="289"/>
      <c r="H287" s="291" t="s">
        <v>3</v>
      </c>
      <c r="I287" s="153"/>
      <c r="L287" s="151"/>
      <c r="M287" s="154"/>
      <c r="N287" s="155"/>
      <c r="O287" s="155"/>
      <c r="P287" s="155"/>
      <c r="Q287" s="155"/>
      <c r="R287" s="155"/>
      <c r="S287" s="155"/>
      <c r="T287" s="156"/>
      <c r="AT287" s="152" t="s">
        <v>147</v>
      </c>
      <c r="AU287" s="152" t="s">
        <v>137</v>
      </c>
      <c r="AV287" s="12" t="s">
        <v>81</v>
      </c>
      <c r="AW287" s="12" t="s">
        <v>34</v>
      </c>
      <c r="AX287" s="12" t="s">
        <v>73</v>
      </c>
      <c r="AY287" s="152" t="s">
        <v>128</v>
      </c>
    </row>
    <row r="288" spans="1:65" s="13" customFormat="1">
      <c r="B288" s="157"/>
      <c r="C288" s="293"/>
      <c r="D288" s="290" t="s">
        <v>147</v>
      </c>
      <c r="E288" s="294" t="s">
        <v>3</v>
      </c>
      <c r="F288" s="295" t="s">
        <v>372</v>
      </c>
      <c r="G288" s="293"/>
      <c r="H288" s="296">
        <v>0.71799999999999997</v>
      </c>
      <c r="I288" s="159"/>
      <c r="L288" s="157"/>
      <c r="M288" s="160"/>
      <c r="N288" s="161"/>
      <c r="O288" s="161"/>
      <c r="P288" s="161"/>
      <c r="Q288" s="161"/>
      <c r="R288" s="161"/>
      <c r="S288" s="161"/>
      <c r="T288" s="162"/>
      <c r="AT288" s="158" t="s">
        <v>147</v>
      </c>
      <c r="AU288" s="158" t="s">
        <v>137</v>
      </c>
      <c r="AV288" s="13" t="s">
        <v>137</v>
      </c>
      <c r="AW288" s="13" t="s">
        <v>34</v>
      </c>
      <c r="AX288" s="13" t="s">
        <v>73</v>
      </c>
      <c r="AY288" s="158" t="s">
        <v>128</v>
      </c>
    </row>
    <row r="289" spans="1:65" s="14" customFormat="1">
      <c r="B289" s="163"/>
      <c r="C289" s="297"/>
      <c r="D289" s="290" t="s">
        <v>147</v>
      </c>
      <c r="E289" s="298" t="s">
        <v>3</v>
      </c>
      <c r="F289" s="299" t="s">
        <v>165</v>
      </c>
      <c r="G289" s="297"/>
      <c r="H289" s="300">
        <v>2.2509999999999999</v>
      </c>
      <c r="I289" s="165"/>
      <c r="L289" s="163"/>
      <c r="M289" s="166"/>
      <c r="N289" s="167"/>
      <c r="O289" s="167"/>
      <c r="P289" s="167"/>
      <c r="Q289" s="167"/>
      <c r="R289" s="167"/>
      <c r="S289" s="167"/>
      <c r="T289" s="168"/>
      <c r="AT289" s="164" t="s">
        <v>147</v>
      </c>
      <c r="AU289" s="164" t="s">
        <v>137</v>
      </c>
      <c r="AV289" s="14" t="s">
        <v>136</v>
      </c>
      <c r="AW289" s="14" t="s">
        <v>34</v>
      </c>
      <c r="AX289" s="14" t="s">
        <v>81</v>
      </c>
      <c r="AY289" s="164" t="s">
        <v>128</v>
      </c>
    </row>
    <row r="290" spans="1:65" s="1" customFormat="1" ht="24.15" customHeight="1">
      <c r="A290" s="33"/>
      <c r="B290" s="136"/>
      <c r="C290" s="281" t="s">
        <v>373</v>
      </c>
      <c r="D290" s="281" t="s">
        <v>131</v>
      </c>
      <c r="E290" s="282" t="s">
        <v>374</v>
      </c>
      <c r="F290" s="283" t="s">
        <v>375</v>
      </c>
      <c r="G290" s="284" t="s">
        <v>134</v>
      </c>
      <c r="H290" s="285">
        <v>11.88</v>
      </c>
      <c r="I290" s="138"/>
      <c r="J290" s="139">
        <f>ROUND(I290*H290,2)</f>
        <v>0</v>
      </c>
      <c r="K290" s="137" t="s">
        <v>135</v>
      </c>
      <c r="L290" s="34"/>
      <c r="M290" s="140" t="s">
        <v>3</v>
      </c>
      <c r="N290" s="141" t="s">
        <v>45</v>
      </c>
      <c r="O290" s="54"/>
      <c r="P290" s="142">
        <f>O290*H290</f>
        <v>0</v>
      </c>
      <c r="Q290" s="142">
        <v>0</v>
      </c>
      <c r="R290" s="142">
        <f>Q290*H290</f>
        <v>0</v>
      </c>
      <c r="S290" s="142">
        <v>6.2E-2</v>
      </c>
      <c r="T290" s="143">
        <f>S290*H290</f>
        <v>0.73655999999999999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44" t="s">
        <v>136</v>
      </c>
      <c r="AT290" s="144" t="s">
        <v>131</v>
      </c>
      <c r="AU290" s="144" t="s">
        <v>137</v>
      </c>
      <c r="AY290" s="18" t="s">
        <v>128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8" t="s">
        <v>137</v>
      </c>
      <c r="BK290" s="145">
        <f>ROUND(I290*H290,2)</f>
        <v>0</v>
      </c>
      <c r="BL290" s="18" t="s">
        <v>136</v>
      </c>
      <c r="BM290" s="144" t="s">
        <v>376</v>
      </c>
    </row>
    <row r="291" spans="1:65" s="1" customFormat="1">
      <c r="A291" s="33"/>
      <c r="B291" s="34"/>
      <c r="C291" s="286"/>
      <c r="D291" s="287" t="s">
        <v>139</v>
      </c>
      <c r="E291" s="286"/>
      <c r="F291" s="288" t="s">
        <v>377</v>
      </c>
      <c r="G291" s="286"/>
      <c r="H291" s="286"/>
      <c r="I291" s="148"/>
      <c r="J291" s="33"/>
      <c r="K291" s="33"/>
      <c r="L291" s="34"/>
      <c r="M291" s="149"/>
      <c r="N291" s="150"/>
      <c r="O291" s="54"/>
      <c r="P291" s="54"/>
      <c r="Q291" s="54"/>
      <c r="R291" s="54"/>
      <c r="S291" s="54"/>
      <c r="T291" s="55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8" t="s">
        <v>139</v>
      </c>
      <c r="AU291" s="18" t="s">
        <v>137</v>
      </c>
    </row>
    <row r="292" spans="1:65" s="12" customFormat="1">
      <c r="B292" s="151"/>
      <c r="C292" s="289"/>
      <c r="D292" s="290" t="s">
        <v>147</v>
      </c>
      <c r="E292" s="291" t="s">
        <v>3</v>
      </c>
      <c r="F292" s="292" t="s">
        <v>378</v>
      </c>
      <c r="G292" s="289"/>
      <c r="H292" s="291" t="s">
        <v>3</v>
      </c>
      <c r="I292" s="153"/>
      <c r="L292" s="151"/>
      <c r="M292" s="154"/>
      <c r="N292" s="155"/>
      <c r="O292" s="155"/>
      <c r="P292" s="155"/>
      <c r="Q292" s="155"/>
      <c r="R292" s="155"/>
      <c r="S292" s="155"/>
      <c r="T292" s="156"/>
      <c r="AT292" s="152" t="s">
        <v>147</v>
      </c>
      <c r="AU292" s="152" t="s">
        <v>137</v>
      </c>
      <c r="AV292" s="12" t="s">
        <v>81</v>
      </c>
      <c r="AW292" s="12" t="s">
        <v>34</v>
      </c>
      <c r="AX292" s="12" t="s">
        <v>73</v>
      </c>
      <c r="AY292" s="152" t="s">
        <v>128</v>
      </c>
    </row>
    <row r="293" spans="1:65" s="13" customFormat="1">
      <c r="B293" s="157"/>
      <c r="C293" s="293"/>
      <c r="D293" s="290" t="s">
        <v>147</v>
      </c>
      <c r="E293" s="294" t="s">
        <v>3</v>
      </c>
      <c r="F293" s="295" t="s">
        <v>379</v>
      </c>
      <c r="G293" s="293"/>
      <c r="H293" s="296">
        <v>11.88</v>
      </c>
      <c r="I293" s="159"/>
      <c r="L293" s="157"/>
      <c r="M293" s="160"/>
      <c r="N293" s="161"/>
      <c r="O293" s="161"/>
      <c r="P293" s="161"/>
      <c r="Q293" s="161"/>
      <c r="R293" s="161"/>
      <c r="S293" s="161"/>
      <c r="T293" s="162"/>
      <c r="AT293" s="158" t="s">
        <v>147</v>
      </c>
      <c r="AU293" s="158" t="s">
        <v>137</v>
      </c>
      <c r="AV293" s="13" t="s">
        <v>137</v>
      </c>
      <c r="AW293" s="13" t="s">
        <v>34</v>
      </c>
      <c r="AX293" s="13" t="s">
        <v>73</v>
      </c>
      <c r="AY293" s="158" t="s">
        <v>128</v>
      </c>
    </row>
    <row r="294" spans="1:65" s="14" customFormat="1">
      <c r="B294" s="163"/>
      <c r="C294" s="297"/>
      <c r="D294" s="290" t="s">
        <v>147</v>
      </c>
      <c r="E294" s="298" t="s">
        <v>3</v>
      </c>
      <c r="F294" s="299" t="s">
        <v>165</v>
      </c>
      <c r="G294" s="297"/>
      <c r="H294" s="300">
        <v>11.88</v>
      </c>
      <c r="I294" s="165"/>
      <c r="L294" s="163"/>
      <c r="M294" s="166"/>
      <c r="N294" s="167"/>
      <c r="O294" s="167"/>
      <c r="P294" s="167"/>
      <c r="Q294" s="167"/>
      <c r="R294" s="167"/>
      <c r="S294" s="167"/>
      <c r="T294" s="168"/>
      <c r="AT294" s="164" t="s">
        <v>147</v>
      </c>
      <c r="AU294" s="164" t="s">
        <v>137</v>
      </c>
      <c r="AV294" s="14" t="s">
        <v>136</v>
      </c>
      <c r="AW294" s="14" t="s">
        <v>34</v>
      </c>
      <c r="AX294" s="14" t="s">
        <v>81</v>
      </c>
      <c r="AY294" s="164" t="s">
        <v>128</v>
      </c>
    </row>
    <row r="295" spans="1:65" s="1" customFormat="1" ht="24.15" customHeight="1">
      <c r="A295" s="33"/>
      <c r="B295" s="136"/>
      <c r="C295" s="281" t="s">
        <v>380</v>
      </c>
      <c r="D295" s="281" t="s">
        <v>131</v>
      </c>
      <c r="E295" s="282" t="s">
        <v>381</v>
      </c>
      <c r="F295" s="283" t="s">
        <v>382</v>
      </c>
      <c r="G295" s="284" t="s">
        <v>134</v>
      </c>
      <c r="H295" s="285">
        <v>34.35</v>
      </c>
      <c r="I295" s="138"/>
      <c r="J295" s="139">
        <f>ROUND(I295*H295,2)</f>
        <v>0</v>
      </c>
      <c r="K295" s="137" t="s">
        <v>135</v>
      </c>
      <c r="L295" s="34"/>
      <c r="M295" s="140" t="s">
        <v>3</v>
      </c>
      <c r="N295" s="141" t="s">
        <v>45</v>
      </c>
      <c r="O295" s="54"/>
      <c r="P295" s="142">
        <f>O295*H295</f>
        <v>0</v>
      </c>
      <c r="Q295" s="142">
        <v>0</v>
      </c>
      <c r="R295" s="142">
        <f>Q295*H295</f>
        <v>0</v>
      </c>
      <c r="S295" s="142">
        <v>5.3999999999999999E-2</v>
      </c>
      <c r="T295" s="143">
        <f>S295*H295</f>
        <v>1.8549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44" t="s">
        <v>136</v>
      </c>
      <c r="AT295" s="144" t="s">
        <v>131</v>
      </c>
      <c r="AU295" s="144" t="s">
        <v>137</v>
      </c>
      <c r="AY295" s="18" t="s">
        <v>128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8" t="s">
        <v>137</v>
      </c>
      <c r="BK295" s="145">
        <f>ROUND(I295*H295,2)</f>
        <v>0</v>
      </c>
      <c r="BL295" s="18" t="s">
        <v>136</v>
      </c>
      <c r="BM295" s="144" t="s">
        <v>383</v>
      </c>
    </row>
    <row r="296" spans="1:65" s="1" customFormat="1">
      <c r="A296" s="33"/>
      <c r="B296" s="34"/>
      <c r="C296" s="286"/>
      <c r="D296" s="287" t="s">
        <v>139</v>
      </c>
      <c r="E296" s="286"/>
      <c r="F296" s="288" t="s">
        <v>384</v>
      </c>
      <c r="G296" s="286"/>
      <c r="H296" s="286"/>
      <c r="I296" s="148"/>
      <c r="J296" s="33"/>
      <c r="K296" s="33"/>
      <c r="L296" s="34"/>
      <c r="M296" s="149"/>
      <c r="N296" s="150"/>
      <c r="O296" s="54"/>
      <c r="P296" s="54"/>
      <c r="Q296" s="54"/>
      <c r="R296" s="54"/>
      <c r="S296" s="54"/>
      <c r="T296" s="55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8" t="s">
        <v>139</v>
      </c>
      <c r="AU296" s="18" t="s">
        <v>137</v>
      </c>
    </row>
    <row r="297" spans="1:65" s="12" customFormat="1">
      <c r="B297" s="151"/>
      <c r="C297" s="289"/>
      <c r="D297" s="290" t="s">
        <v>147</v>
      </c>
      <c r="E297" s="291" t="s">
        <v>3</v>
      </c>
      <c r="F297" s="292" t="s">
        <v>385</v>
      </c>
      <c r="G297" s="289"/>
      <c r="H297" s="291" t="s">
        <v>3</v>
      </c>
      <c r="I297" s="153"/>
      <c r="L297" s="151"/>
      <c r="M297" s="154"/>
      <c r="N297" s="155"/>
      <c r="O297" s="155"/>
      <c r="P297" s="155"/>
      <c r="Q297" s="155"/>
      <c r="R297" s="155"/>
      <c r="S297" s="155"/>
      <c r="T297" s="156"/>
      <c r="AT297" s="152" t="s">
        <v>147</v>
      </c>
      <c r="AU297" s="152" t="s">
        <v>137</v>
      </c>
      <c r="AV297" s="12" t="s">
        <v>81</v>
      </c>
      <c r="AW297" s="12" t="s">
        <v>34</v>
      </c>
      <c r="AX297" s="12" t="s">
        <v>73</v>
      </c>
      <c r="AY297" s="152" t="s">
        <v>128</v>
      </c>
    </row>
    <row r="298" spans="1:65" s="13" customFormat="1">
      <c r="B298" s="157"/>
      <c r="C298" s="293"/>
      <c r="D298" s="290" t="s">
        <v>147</v>
      </c>
      <c r="E298" s="294" t="s">
        <v>3</v>
      </c>
      <c r="F298" s="295" t="s">
        <v>386</v>
      </c>
      <c r="G298" s="293"/>
      <c r="H298" s="296">
        <v>6.15</v>
      </c>
      <c r="I298" s="159"/>
      <c r="L298" s="157"/>
      <c r="M298" s="160"/>
      <c r="N298" s="161"/>
      <c r="O298" s="161"/>
      <c r="P298" s="161"/>
      <c r="Q298" s="161"/>
      <c r="R298" s="161"/>
      <c r="S298" s="161"/>
      <c r="T298" s="162"/>
      <c r="AT298" s="158" t="s">
        <v>147</v>
      </c>
      <c r="AU298" s="158" t="s">
        <v>137</v>
      </c>
      <c r="AV298" s="13" t="s">
        <v>137</v>
      </c>
      <c r="AW298" s="13" t="s">
        <v>34</v>
      </c>
      <c r="AX298" s="13" t="s">
        <v>73</v>
      </c>
      <c r="AY298" s="158" t="s">
        <v>128</v>
      </c>
    </row>
    <row r="299" spans="1:65" s="12" customFormat="1">
      <c r="B299" s="151"/>
      <c r="C299" s="289"/>
      <c r="D299" s="290" t="s">
        <v>147</v>
      </c>
      <c r="E299" s="291" t="s">
        <v>3</v>
      </c>
      <c r="F299" s="292" t="s">
        <v>387</v>
      </c>
      <c r="G299" s="289"/>
      <c r="H299" s="291" t="s">
        <v>3</v>
      </c>
      <c r="I299" s="153"/>
      <c r="L299" s="151"/>
      <c r="M299" s="154"/>
      <c r="N299" s="155"/>
      <c r="O299" s="155"/>
      <c r="P299" s="155"/>
      <c r="Q299" s="155"/>
      <c r="R299" s="155"/>
      <c r="S299" s="155"/>
      <c r="T299" s="156"/>
      <c r="AT299" s="152" t="s">
        <v>147</v>
      </c>
      <c r="AU299" s="152" t="s">
        <v>137</v>
      </c>
      <c r="AV299" s="12" t="s">
        <v>81</v>
      </c>
      <c r="AW299" s="12" t="s">
        <v>34</v>
      </c>
      <c r="AX299" s="12" t="s">
        <v>73</v>
      </c>
      <c r="AY299" s="152" t="s">
        <v>128</v>
      </c>
    </row>
    <row r="300" spans="1:65" s="13" customFormat="1">
      <c r="B300" s="157"/>
      <c r="C300" s="293"/>
      <c r="D300" s="290" t="s">
        <v>147</v>
      </c>
      <c r="E300" s="294" t="s">
        <v>3</v>
      </c>
      <c r="F300" s="295" t="s">
        <v>388</v>
      </c>
      <c r="G300" s="293"/>
      <c r="H300" s="296">
        <v>13.5</v>
      </c>
      <c r="I300" s="159"/>
      <c r="L300" s="157"/>
      <c r="M300" s="160"/>
      <c r="N300" s="161"/>
      <c r="O300" s="161"/>
      <c r="P300" s="161"/>
      <c r="Q300" s="161"/>
      <c r="R300" s="161"/>
      <c r="S300" s="161"/>
      <c r="T300" s="162"/>
      <c r="AT300" s="158" t="s">
        <v>147</v>
      </c>
      <c r="AU300" s="158" t="s">
        <v>137</v>
      </c>
      <c r="AV300" s="13" t="s">
        <v>137</v>
      </c>
      <c r="AW300" s="13" t="s">
        <v>34</v>
      </c>
      <c r="AX300" s="13" t="s">
        <v>73</v>
      </c>
      <c r="AY300" s="158" t="s">
        <v>128</v>
      </c>
    </row>
    <row r="301" spans="1:65" s="12" customFormat="1">
      <c r="B301" s="151"/>
      <c r="C301" s="289"/>
      <c r="D301" s="290" t="s">
        <v>147</v>
      </c>
      <c r="E301" s="291" t="s">
        <v>3</v>
      </c>
      <c r="F301" s="292" t="s">
        <v>389</v>
      </c>
      <c r="G301" s="289"/>
      <c r="H301" s="291" t="s">
        <v>3</v>
      </c>
      <c r="I301" s="153"/>
      <c r="L301" s="151"/>
      <c r="M301" s="154"/>
      <c r="N301" s="155"/>
      <c r="O301" s="155"/>
      <c r="P301" s="155"/>
      <c r="Q301" s="155"/>
      <c r="R301" s="155"/>
      <c r="S301" s="155"/>
      <c r="T301" s="156"/>
      <c r="AT301" s="152" t="s">
        <v>147</v>
      </c>
      <c r="AU301" s="152" t="s">
        <v>137</v>
      </c>
      <c r="AV301" s="12" t="s">
        <v>81</v>
      </c>
      <c r="AW301" s="12" t="s">
        <v>34</v>
      </c>
      <c r="AX301" s="12" t="s">
        <v>73</v>
      </c>
      <c r="AY301" s="152" t="s">
        <v>128</v>
      </c>
    </row>
    <row r="302" spans="1:65" s="13" customFormat="1">
      <c r="B302" s="157"/>
      <c r="C302" s="293"/>
      <c r="D302" s="290" t="s">
        <v>147</v>
      </c>
      <c r="E302" s="294" t="s">
        <v>3</v>
      </c>
      <c r="F302" s="295" t="s">
        <v>390</v>
      </c>
      <c r="G302" s="293"/>
      <c r="H302" s="296">
        <v>14.7</v>
      </c>
      <c r="I302" s="159"/>
      <c r="L302" s="157"/>
      <c r="M302" s="160"/>
      <c r="N302" s="161"/>
      <c r="O302" s="161"/>
      <c r="P302" s="161"/>
      <c r="Q302" s="161"/>
      <c r="R302" s="161"/>
      <c r="S302" s="161"/>
      <c r="T302" s="162"/>
      <c r="AT302" s="158" t="s">
        <v>147</v>
      </c>
      <c r="AU302" s="158" t="s">
        <v>137</v>
      </c>
      <c r="AV302" s="13" t="s">
        <v>137</v>
      </c>
      <c r="AW302" s="13" t="s">
        <v>34</v>
      </c>
      <c r="AX302" s="13" t="s">
        <v>73</v>
      </c>
      <c r="AY302" s="158" t="s">
        <v>128</v>
      </c>
    </row>
    <row r="303" spans="1:65" s="14" customFormat="1">
      <c r="B303" s="163"/>
      <c r="C303" s="297"/>
      <c r="D303" s="290" t="s">
        <v>147</v>
      </c>
      <c r="E303" s="298" t="s">
        <v>3</v>
      </c>
      <c r="F303" s="299" t="s">
        <v>165</v>
      </c>
      <c r="G303" s="297"/>
      <c r="H303" s="300">
        <v>34.35</v>
      </c>
      <c r="I303" s="165"/>
      <c r="L303" s="163"/>
      <c r="M303" s="166"/>
      <c r="N303" s="167"/>
      <c r="O303" s="167"/>
      <c r="P303" s="167"/>
      <c r="Q303" s="167"/>
      <c r="R303" s="167"/>
      <c r="S303" s="167"/>
      <c r="T303" s="168"/>
      <c r="AT303" s="164" t="s">
        <v>147</v>
      </c>
      <c r="AU303" s="164" t="s">
        <v>137</v>
      </c>
      <c r="AV303" s="14" t="s">
        <v>136</v>
      </c>
      <c r="AW303" s="14" t="s">
        <v>34</v>
      </c>
      <c r="AX303" s="14" t="s">
        <v>81</v>
      </c>
      <c r="AY303" s="164" t="s">
        <v>128</v>
      </c>
    </row>
    <row r="304" spans="1:65" s="1" customFormat="1" ht="24.15" customHeight="1">
      <c r="A304" s="33"/>
      <c r="B304" s="136"/>
      <c r="C304" s="281" t="s">
        <v>391</v>
      </c>
      <c r="D304" s="281" t="s">
        <v>131</v>
      </c>
      <c r="E304" s="282" t="s">
        <v>392</v>
      </c>
      <c r="F304" s="283" t="s">
        <v>393</v>
      </c>
      <c r="G304" s="284" t="s">
        <v>134</v>
      </c>
      <c r="H304" s="285">
        <v>31.24</v>
      </c>
      <c r="I304" s="138"/>
      <c r="J304" s="139">
        <f>ROUND(I304*H304,2)</f>
        <v>0</v>
      </c>
      <c r="K304" s="137" t="s">
        <v>135</v>
      </c>
      <c r="L304" s="34"/>
      <c r="M304" s="140" t="s">
        <v>3</v>
      </c>
      <c r="N304" s="141" t="s">
        <v>45</v>
      </c>
      <c r="O304" s="54"/>
      <c r="P304" s="142">
        <f>O304*H304</f>
        <v>0</v>
      </c>
      <c r="Q304" s="142">
        <v>0</v>
      </c>
      <c r="R304" s="142">
        <f>Q304*H304</f>
        <v>0</v>
      </c>
      <c r="S304" s="142">
        <v>2.7E-2</v>
      </c>
      <c r="T304" s="143">
        <f>S304*H304</f>
        <v>0.8434799999999999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44" t="s">
        <v>136</v>
      </c>
      <c r="AT304" s="144" t="s">
        <v>131</v>
      </c>
      <c r="AU304" s="144" t="s">
        <v>137</v>
      </c>
      <c r="AY304" s="18" t="s">
        <v>128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8" t="s">
        <v>137</v>
      </c>
      <c r="BK304" s="145">
        <f>ROUND(I304*H304,2)</f>
        <v>0</v>
      </c>
      <c r="BL304" s="18" t="s">
        <v>136</v>
      </c>
      <c r="BM304" s="144" t="s">
        <v>394</v>
      </c>
    </row>
    <row r="305" spans="1:65" s="1" customFormat="1">
      <c r="A305" s="33"/>
      <c r="B305" s="34"/>
      <c r="C305" s="286"/>
      <c r="D305" s="287" t="s">
        <v>139</v>
      </c>
      <c r="E305" s="286"/>
      <c r="F305" s="288" t="s">
        <v>395</v>
      </c>
      <c r="G305" s="286"/>
      <c r="H305" s="286"/>
      <c r="I305" s="148"/>
      <c r="J305" s="33"/>
      <c r="K305" s="33"/>
      <c r="L305" s="34"/>
      <c r="M305" s="149"/>
      <c r="N305" s="150"/>
      <c r="O305" s="54"/>
      <c r="P305" s="54"/>
      <c r="Q305" s="54"/>
      <c r="R305" s="54"/>
      <c r="S305" s="54"/>
      <c r="T305" s="55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139</v>
      </c>
      <c r="AU305" s="18" t="s">
        <v>137</v>
      </c>
    </row>
    <row r="306" spans="1:65" s="12" customFormat="1">
      <c r="B306" s="151"/>
      <c r="C306" s="289"/>
      <c r="D306" s="290" t="s">
        <v>147</v>
      </c>
      <c r="E306" s="291" t="s">
        <v>3</v>
      </c>
      <c r="F306" s="292" t="s">
        <v>396</v>
      </c>
      <c r="G306" s="289"/>
      <c r="H306" s="291" t="s">
        <v>3</v>
      </c>
      <c r="I306" s="153"/>
      <c r="L306" s="151"/>
      <c r="M306" s="154"/>
      <c r="N306" s="155"/>
      <c r="O306" s="155"/>
      <c r="P306" s="155"/>
      <c r="Q306" s="155"/>
      <c r="R306" s="155"/>
      <c r="S306" s="155"/>
      <c r="T306" s="156"/>
      <c r="AT306" s="152" t="s">
        <v>147</v>
      </c>
      <c r="AU306" s="152" t="s">
        <v>137</v>
      </c>
      <c r="AV306" s="12" t="s">
        <v>81</v>
      </c>
      <c r="AW306" s="12" t="s">
        <v>34</v>
      </c>
      <c r="AX306" s="12" t="s">
        <v>73</v>
      </c>
      <c r="AY306" s="152" t="s">
        <v>128</v>
      </c>
    </row>
    <row r="307" spans="1:65" s="12" customFormat="1">
      <c r="B307" s="151"/>
      <c r="C307" s="289"/>
      <c r="D307" s="290" t="s">
        <v>147</v>
      </c>
      <c r="E307" s="291" t="s">
        <v>3</v>
      </c>
      <c r="F307" s="292" t="s">
        <v>366</v>
      </c>
      <c r="G307" s="289"/>
      <c r="H307" s="291" t="s">
        <v>3</v>
      </c>
      <c r="I307" s="153"/>
      <c r="L307" s="151"/>
      <c r="M307" s="154"/>
      <c r="N307" s="155"/>
      <c r="O307" s="155"/>
      <c r="P307" s="155"/>
      <c r="Q307" s="155"/>
      <c r="R307" s="155"/>
      <c r="S307" s="155"/>
      <c r="T307" s="156"/>
      <c r="AT307" s="152" t="s">
        <v>147</v>
      </c>
      <c r="AU307" s="152" t="s">
        <v>137</v>
      </c>
      <c r="AV307" s="12" t="s">
        <v>81</v>
      </c>
      <c r="AW307" s="12" t="s">
        <v>34</v>
      </c>
      <c r="AX307" s="12" t="s">
        <v>73</v>
      </c>
      <c r="AY307" s="152" t="s">
        <v>128</v>
      </c>
    </row>
    <row r="308" spans="1:65" s="12" customFormat="1">
      <c r="B308" s="151"/>
      <c r="C308" s="289"/>
      <c r="D308" s="290" t="s">
        <v>147</v>
      </c>
      <c r="E308" s="291" t="s">
        <v>3</v>
      </c>
      <c r="F308" s="292" t="s">
        <v>397</v>
      </c>
      <c r="G308" s="289"/>
      <c r="H308" s="291" t="s">
        <v>3</v>
      </c>
      <c r="I308" s="153"/>
      <c r="L308" s="151"/>
      <c r="M308" s="154"/>
      <c r="N308" s="155"/>
      <c r="O308" s="155"/>
      <c r="P308" s="155"/>
      <c r="Q308" s="155"/>
      <c r="R308" s="155"/>
      <c r="S308" s="155"/>
      <c r="T308" s="156"/>
      <c r="AT308" s="152" t="s">
        <v>147</v>
      </c>
      <c r="AU308" s="152" t="s">
        <v>137</v>
      </c>
      <c r="AV308" s="12" t="s">
        <v>81</v>
      </c>
      <c r="AW308" s="12" t="s">
        <v>34</v>
      </c>
      <c r="AX308" s="12" t="s">
        <v>73</v>
      </c>
      <c r="AY308" s="152" t="s">
        <v>128</v>
      </c>
    </row>
    <row r="309" spans="1:65" s="13" customFormat="1">
      <c r="B309" s="157"/>
      <c r="C309" s="293"/>
      <c r="D309" s="290" t="s">
        <v>147</v>
      </c>
      <c r="E309" s="294" t="s">
        <v>3</v>
      </c>
      <c r="F309" s="295" t="s">
        <v>398</v>
      </c>
      <c r="G309" s="293"/>
      <c r="H309" s="296">
        <v>8.8000000000000007</v>
      </c>
      <c r="I309" s="159"/>
      <c r="L309" s="157"/>
      <c r="M309" s="160"/>
      <c r="N309" s="161"/>
      <c r="O309" s="161"/>
      <c r="P309" s="161"/>
      <c r="Q309" s="161"/>
      <c r="R309" s="161"/>
      <c r="S309" s="161"/>
      <c r="T309" s="162"/>
      <c r="AT309" s="158" t="s">
        <v>147</v>
      </c>
      <c r="AU309" s="158" t="s">
        <v>137</v>
      </c>
      <c r="AV309" s="13" t="s">
        <v>137</v>
      </c>
      <c r="AW309" s="13" t="s">
        <v>34</v>
      </c>
      <c r="AX309" s="13" t="s">
        <v>73</v>
      </c>
      <c r="AY309" s="158" t="s">
        <v>128</v>
      </c>
    </row>
    <row r="310" spans="1:65" s="12" customFormat="1">
      <c r="B310" s="151"/>
      <c r="C310" s="289"/>
      <c r="D310" s="290" t="s">
        <v>147</v>
      </c>
      <c r="E310" s="291" t="s">
        <v>3</v>
      </c>
      <c r="F310" s="292" t="s">
        <v>399</v>
      </c>
      <c r="G310" s="289"/>
      <c r="H310" s="291" t="s">
        <v>3</v>
      </c>
      <c r="I310" s="153"/>
      <c r="L310" s="151"/>
      <c r="M310" s="154"/>
      <c r="N310" s="155"/>
      <c r="O310" s="155"/>
      <c r="P310" s="155"/>
      <c r="Q310" s="155"/>
      <c r="R310" s="155"/>
      <c r="S310" s="155"/>
      <c r="T310" s="156"/>
      <c r="AT310" s="152" t="s">
        <v>147</v>
      </c>
      <c r="AU310" s="152" t="s">
        <v>137</v>
      </c>
      <c r="AV310" s="12" t="s">
        <v>81</v>
      </c>
      <c r="AW310" s="12" t="s">
        <v>34</v>
      </c>
      <c r="AX310" s="12" t="s">
        <v>73</v>
      </c>
      <c r="AY310" s="152" t="s">
        <v>128</v>
      </c>
    </row>
    <row r="311" spans="1:65" s="13" customFormat="1">
      <c r="B311" s="157"/>
      <c r="C311" s="293"/>
      <c r="D311" s="290" t="s">
        <v>147</v>
      </c>
      <c r="E311" s="294" t="s">
        <v>3</v>
      </c>
      <c r="F311" s="295" t="s">
        <v>400</v>
      </c>
      <c r="G311" s="293"/>
      <c r="H311" s="296">
        <v>22.44</v>
      </c>
      <c r="I311" s="159"/>
      <c r="L311" s="157"/>
      <c r="M311" s="160"/>
      <c r="N311" s="161"/>
      <c r="O311" s="161"/>
      <c r="P311" s="161"/>
      <c r="Q311" s="161"/>
      <c r="R311" s="161"/>
      <c r="S311" s="161"/>
      <c r="T311" s="162"/>
      <c r="AT311" s="158" t="s">
        <v>147</v>
      </c>
      <c r="AU311" s="158" t="s">
        <v>137</v>
      </c>
      <c r="AV311" s="13" t="s">
        <v>137</v>
      </c>
      <c r="AW311" s="13" t="s">
        <v>34</v>
      </c>
      <c r="AX311" s="13" t="s">
        <v>73</v>
      </c>
      <c r="AY311" s="158" t="s">
        <v>128</v>
      </c>
    </row>
    <row r="312" spans="1:65" s="14" customFormat="1">
      <c r="B312" s="163"/>
      <c r="C312" s="297"/>
      <c r="D312" s="290" t="s">
        <v>147</v>
      </c>
      <c r="E312" s="298" t="s">
        <v>3</v>
      </c>
      <c r="F312" s="299" t="s">
        <v>165</v>
      </c>
      <c r="G312" s="297"/>
      <c r="H312" s="300">
        <v>31.24</v>
      </c>
      <c r="I312" s="165"/>
      <c r="L312" s="163"/>
      <c r="M312" s="166"/>
      <c r="N312" s="167"/>
      <c r="O312" s="167"/>
      <c r="P312" s="167"/>
      <c r="Q312" s="167"/>
      <c r="R312" s="167"/>
      <c r="S312" s="167"/>
      <c r="T312" s="168"/>
      <c r="AT312" s="164" t="s">
        <v>147</v>
      </c>
      <c r="AU312" s="164" t="s">
        <v>137</v>
      </c>
      <c r="AV312" s="14" t="s">
        <v>136</v>
      </c>
      <c r="AW312" s="14" t="s">
        <v>34</v>
      </c>
      <c r="AX312" s="14" t="s">
        <v>81</v>
      </c>
      <c r="AY312" s="164" t="s">
        <v>128</v>
      </c>
    </row>
    <row r="313" spans="1:65" s="1" customFormat="1" ht="24.15" customHeight="1">
      <c r="A313" s="33"/>
      <c r="B313" s="136"/>
      <c r="C313" s="281" t="s">
        <v>401</v>
      </c>
      <c r="D313" s="281" t="s">
        <v>131</v>
      </c>
      <c r="E313" s="282" t="s">
        <v>402</v>
      </c>
      <c r="F313" s="283" t="s">
        <v>403</v>
      </c>
      <c r="G313" s="284" t="s">
        <v>134</v>
      </c>
      <c r="H313" s="285">
        <v>26.276</v>
      </c>
      <c r="I313" s="138"/>
      <c r="J313" s="139">
        <f>ROUND(I313*H313,2)</f>
        <v>0</v>
      </c>
      <c r="K313" s="137" t="s">
        <v>135</v>
      </c>
      <c r="L313" s="34"/>
      <c r="M313" s="140" t="s">
        <v>3</v>
      </c>
      <c r="N313" s="141" t="s">
        <v>45</v>
      </c>
      <c r="O313" s="54"/>
      <c r="P313" s="142">
        <f>O313*H313</f>
        <v>0</v>
      </c>
      <c r="Q313" s="142">
        <v>0</v>
      </c>
      <c r="R313" s="142">
        <f>Q313*H313</f>
        <v>0</v>
      </c>
      <c r="S313" s="142">
        <v>3.7999999999999999E-2</v>
      </c>
      <c r="T313" s="143">
        <f>S313*H313</f>
        <v>0.99848799999999993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44" t="s">
        <v>136</v>
      </c>
      <c r="AT313" s="144" t="s">
        <v>131</v>
      </c>
      <c r="AU313" s="144" t="s">
        <v>137</v>
      </c>
      <c r="AY313" s="18" t="s">
        <v>128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8" t="s">
        <v>137</v>
      </c>
      <c r="BK313" s="145">
        <f>ROUND(I313*H313,2)</f>
        <v>0</v>
      </c>
      <c r="BL313" s="18" t="s">
        <v>136</v>
      </c>
      <c r="BM313" s="144" t="s">
        <v>404</v>
      </c>
    </row>
    <row r="314" spans="1:65" s="1" customFormat="1">
      <c r="A314" s="33"/>
      <c r="B314" s="34"/>
      <c r="C314" s="286"/>
      <c r="D314" s="287" t="s">
        <v>139</v>
      </c>
      <c r="E314" s="286"/>
      <c r="F314" s="288" t="s">
        <v>405</v>
      </c>
      <c r="G314" s="286"/>
      <c r="H314" s="286"/>
      <c r="I314" s="148"/>
      <c r="J314" s="33"/>
      <c r="K314" s="33"/>
      <c r="L314" s="34"/>
      <c r="M314" s="149"/>
      <c r="N314" s="150"/>
      <c r="O314" s="54"/>
      <c r="P314" s="54"/>
      <c r="Q314" s="54"/>
      <c r="R314" s="54"/>
      <c r="S314" s="54"/>
      <c r="T314" s="55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8" t="s">
        <v>139</v>
      </c>
      <c r="AU314" s="18" t="s">
        <v>137</v>
      </c>
    </row>
    <row r="315" spans="1:65" s="12" customFormat="1">
      <c r="B315" s="151"/>
      <c r="C315" s="289"/>
      <c r="D315" s="290" t="s">
        <v>147</v>
      </c>
      <c r="E315" s="291" t="s">
        <v>3</v>
      </c>
      <c r="F315" s="292" t="s">
        <v>406</v>
      </c>
      <c r="G315" s="289"/>
      <c r="H315" s="291" t="s">
        <v>3</v>
      </c>
      <c r="I315" s="153"/>
      <c r="L315" s="151"/>
      <c r="M315" s="154"/>
      <c r="N315" s="155"/>
      <c r="O315" s="155"/>
      <c r="P315" s="155"/>
      <c r="Q315" s="155"/>
      <c r="R315" s="155"/>
      <c r="S315" s="155"/>
      <c r="T315" s="156"/>
      <c r="AT315" s="152" t="s">
        <v>147</v>
      </c>
      <c r="AU315" s="152" t="s">
        <v>137</v>
      </c>
      <c r="AV315" s="12" t="s">
        <v>81</v>
      </c>
      <c r="AW315" s="12" t="s">
        <v>34</v>
      </c>
      <c r="AX315" s="12" t="s">
        <v>73</v>
      </c>
      <c r="AY315" s="152" t="s">
        <v>128</v>
      </c>
    </row>
    <row r="316" spans="1:65" s="12" customFormat="1">
      <c r="B316" s="151"/>
      <c r="C316" s="289"/>
      <c r="D316" s="290" t="s">
        <v>147</v>
      </c>
      <c r="E316" s="291" t="s">
        <v>3</v>
      </c>
      <c r="F316" s="292" t="s">
        <v>366</v>
      </c>
      <c r="G316" s="289"/>
      <c r="H316" s="291" t="s">
        <v>3</v>
      </c>
      <c r="I316" s="153"/>
      <c r="L316" s="151"/>
      <c r="M316" s="154"/>
      <c r="N316" s="155"/>
      <c r="O316" s="155"/>
      <c r="P316" s="155"/>
      <c r="Q316" s="155"/>
      <c r="R316" s="155"/>
      <c r="S316" s="155"/>
      <c r="T316" s="156"/>
      <c r="AT316" s="152" t="s">
        <v>147</v>
      </c>
      <c r="AU316" s="152" t="s">
        <v>137</v>
      </c>
      <c r="AV316" s="12" t="s">
        <v>81</v>
      </c>
      <c r="AW316" s="12" t="s">
        <v>34</v>
      </c>
      <c r="AX316" s="12" t="s">
        <v>73</v>
      </c>
      <c r="AY316" s="152" t="s">
        <v>128</v>
      </c>
    </row>
    <row r="317" spans="1:65" s="12" customFormat="1">
      <c r="B317" s="151"/>
      <c r="C317" s="289"/>
      <c r="D317" s="290" t="s">
        <v>147</v>
      </c>
      <c r="E317" s="291" t="s">
        <v>3</v>
      </c>
      <c r="F317" s="292" t="s">
        <v>407</v>
      </c>
      <c r="G317" s="289"/>
      <c r="H317" s="291" t="s">
        <v>3</v>
      </c>
      <c r="I317" s="153"/>
      <c r="L317" s="151"/>
      <c r="M317" s="154"/>
      <c r="N317" s="155"/>
      <c r="O317" s="155"/>
      <c r="P317" s="155"/>
      <c r="Q317" s="155"/>
      <c r="R317" s="155"/>
      <c r="S317" s="155"/>
      <c r="T317" s="156"/>
      <c r="AT317" s="152" t="s">
        <v>147</v>
      </c>
      <c r="AU317" s="152" t="s">
        <v>137</v>
      </c>
      <c r="AV317" s="12" t="s">
        <v>81</v>
      </c>
      <c r="AW317" s="12" t="s">
        <v>34</v>
      </c>
      <c r="AX317" s="12" t="s">
        <v>73</v>
      </c>
      <c r="AY317" s="152" t="s">
        <v>128</v>
      </c>
    </row>
    <row r="318" spans="1:65" s="13" customFormat="1">
      <c r="B318" s="157"/>
      <c r="C318" s="293"/>
      <c r="D318" s="290" t="s">
        <v>147</v>
      </c>
      <c r="E318" s="294" t="s">
        <v>3</v>
      </c>
      <c r="F318" s="295" t="s">
        <v>408</v>
      </c>
      <c r="G318" s="293"/>
      <c r="H318" s="296">
        <v>11.087999999999999</v>
      </c>
      <c r="I318" s="159"/>
      <c r="L318" s="157"/>
      <c r="M318" s="160"/>
      <c r="N318" s="161"/>
      <c r="O318" s="161"/>
      <c r="P318" s="161"/>
      <c r="Q318" s="161"/>
      <c r="R318" s="161"/>
      <c r="S318" s="161"/>
      <c r="T318" s="162"/>
      <c r="AT318" s="158" t="s">
        <v>147</v>
      </c>
      <c r="AU318" s="158" t="s">
        <v>137</v>
      </c>
      <c r="AV318" s="13" t="s">
        <v>137</v>
      </c>
      <c r="AW318" s="13" t="s">
        <v>34</v>
      </c>
      <c r="AX318" s="13" t="s">
        <v>73</v>
      </c>
      <c r="AY318" s="158" t="s">
        <v>128</v>
      </c>
    </row>
    <row r="319" spans="1:65" s="12" customFormat="1">
      <c r="B319" s="151"/>
      <c r="C319" s="289"/>
      <c r="D319" s="290" t="s">
        <v>147</v>
      </c>
      <c r="E319" s="291" t="s">
        <v>3</v>
      </c>
      <c r="F319" s="292" t="s">
        <v>409</v>
      </c>
      <c r="G319" s="289"/>
      <c r="H319" s="291" t="s">
        <v>3</v>
      </c>
      <c r="I319" s="153"/>
      <c r="L319" s="151"/>
      <c r="M319" s="154"/>
      <c r="N319" s="155"/>
      <c r="O319" s="155"/>
      <c r="P319" s="155"/>
      <c r="Q319" s="155"/>
      <c r="R319" s="155"/>
      <c r="S319" s="155"/>
      <c r="T319" s="156"/>
      <c r="AT319" s="152" t="s">
        <v>147</v>
      </c>
      <c r="AU319" s="152" t="s">
        <v>137</v>
      </c>
      <c r="AV319" s="12" t="s">
        <v>81</v>
      </c>
      <c r="AW319" s="12" t="s">
        <v>34</v>
      </c>
      <c r="AX319" s="12" t="s">
        <v>73</v>
      </c>
      <c r="AY319" s="152" t="s">
        <v>128</v>
      </c>
    </row>
    <row r="320" spans="1:65" s="13" customFormat="1">
      <c r="B320" s="157"/>
      <c r="C320" s="293"/>
      <c r="D320" s="290" t="s">
        <v>147</v>
      </c>
      <c r="E320" s="294" t="s">
        <v>3</v>
      </c>
      <c r="F320" s="295" t="s">
        <v>410</v>
      </c>
      <c r="G320" s="293"/>
      <c r="H320" s="296">
        <v>3.96</v>
      </c>
      <c r="I320" s="159"/>
      <c r="L320" s="157"/>
      <c r="M320" s="160"/>
      <c r="N320" s="161"/>
      <c r="O320" s="161"/>
      <c r="P320" s="161"/>
      <c r="Q320" s="161"/>
      <c r="R320" s="161"/>
      <c r="S320" s="161"/>
      <c r="T320" s="162"/>
      <c r="AT320" s="158" t="s">
        <v>147</v>
      </c>
      <c r="AU320" s="158" t="s">
        <v>137</v>
      </c>
      <c r="AV320" s="13" t="s">
        <v>137</v>
      </c>
      <c r="AW320" s="13" t="s">
        <v>34</v>
      </c>
      <c r="AX320" s="13" t="s">
        <v>73</v>
      </c>
      <c r="AY320" s="158" t="s">
        <v>128</v>
      </c>
    </row>
    <row r="321" spans="1:65" s="12" customFormat="1">
      <c r="B321" s="151"/>
      <c r="C321" s="289"/>
      <c r="D321" s="290" t="s">
        <v>147</v>
      </c>
      <c r="E321" s="291" t="s">
        <v>3</v>
      </c>
      <c r="F321" s="292" t="s">
        <v>411</v>
      </c>
      <c r="G321" s="289"/>
      <c r="H321" s="291" t="s">
        <v>3</v>
      </c>
      <c r="I321" s="153"/>
      <c r="L321" s="151"/>
      <c r="M321" s="154"/>
      <c r="N321" s="155"/>
      <c r="O321" s="155"/>
      <c r="P321" s="155"/>
      <c r="Q321" s="155"/>
      <c r="R321" s="155"/>
      <c r="S321" s="155"/>
      <c r="T321" s="156"/>
      <c r="AT321" s="152" t="s">
        <v>147</v>
      </c>
      <c r="AU321" s="152" t="s">
        <v>137</v>
      </c>
      <c r="AV321" s="12" t="s">
        <v>81</v>
      </c>
      <c r="AW321" s="12" t="s">
        <v>34</v>
      </c>
      <c r="AX321" s="12" t="s">
        <v>73</v>
      </c>
      <c r="AY321" s="152" t="s">
        <v>128</v>
      </c>
    </row>
    <row r="322" spans="1:65" s="13" customFormat="1">
      <c r="B322" s="157"/>
      <c r="C322" s="293"/>
      <c r="D322" s="290" t="s">
        <v>147</v>
      </c>
      <c r="E322" s="294" t="s">
        <v>3</v>
      </c>
      <c r="F322" s="295" t="s">
        <v>412</v>
      </c>
      <c r="G322" s="293"/>
      <c r="H322" s="296">
        <v>7.98</v>
      </c>
      <c r="I322" s="159"/>
      <c r="L322" s="157"/>
      <c r="M322" s="160"/>
      <c r="N322" s="161"/>
      <c r="O322" s="161"/>
      <c r="P322" s="161"/>
      <c r="Q322" s="161"/>
      <c r="R322" s="161"/>
      <c r="S322" s="161"/>
      <c r="T322" s="162"/>
      <c r="AT322" s="158" t="s">
        <v>147</v>
      </c>
      <c r="AU322" s="158" t="s">
        <v>137</v>
      </c>
      <c r="AV322" s="13" t="s">
        <v>137</v>
      </c>
      <c r="AW322" s="13" t="s">
        <v>34</v>
      </c>
      <c r="AX322" s="13" t="s">
        <v>73</v>
      </c>
      <c r="AY322" s="158" t="s">
        <v>128</v>
      </c>
    </row>
    <row r="323" spans="1:65" s="12" customFormat="1">
      <c r="B323" s="151"/>
      <c r="C323" s="289"/>
      <c r="D323" s="290" t="s">
        <v>147</v>
      </c>
      <c r="E323" s="291" t="s">
        <v>3</v>
      </c>
      <c r="F323" s="292" t="s">
        <v>413</v>
      </c>
      <c r="G323" s="289"/>
      <c r="H323" s="291" t="s">
        <v>3</v>
      </c>
      <c r="I323" s="153"/>
      <c r="L323" s="151"/>
      <c r="M323" s="154"/>
      <c r="N323" s="155"/>
      <c r="O323" s="155"/>
      <c r="P323" s="155"/>
      <c r="Q323" s="155"/>
      <c r="R323" s="155"/>
      <c r="S323" s="155"/>
      <c r="T323" s="156"/>
      <c r="AT323" s="152" t="s">
        <v>147</v>
      </c>
      <c r="AU323" s="152" t="s">
        <v>137</v>
      </c>
      <c r="AV323" s="12" t="s">
        <v>81</v>
      </c>
      <c r="AW323" s="12" t="s">
        <v>34</v>
      </c>
      <c r="AX323" s="12" t="s">
        <v>73</v>
      </c>
      <c r="AY323" s="152" t="s">
        <v>128</v>
      </c>
    </row>
    <row r="324" spans="1:65" s="13" customFormat="1">
      <c r="B324" s="157"/>
      <c r="C324" s="293"/>
      <c r="D324" s="290" t="s">
        <v>147</v>
      </c>
      <c r="E324" s="294" t="s">
        <v>3</v>
      </c>
      <c r="F324" s="295" t="s">
        <v>414</v>
      </c>
      <c r="G324" s="293"/>
      <c r="H324" s="296">
        <v>1.3779999999999999</v>
      </c>
      <c r="I324" s="159"/>
      <c r="L324" s="157"/>
      <c r="M324" s="160"/>
      <c r="N324" s="161"/>
      <c r="O324" s="161"/>
      <c r="P324" s="161"/>
      <c r="Q324" s="161"/>
      <c r="R324" s="161"/>
      <c r="S324" s="161"/>
      <c r="T324" s="162"/>
      <c r="AT324" s="158" t="s">
        <v>147</v>
      </c>
      <c r="AU324" s="158" t="s">
        <v>137</v>
      </c>
      <c r="AV324" s="13" t="s">
        <v>137</v>
      </c>
      <c r="AW324" s="13" t="s">
        <v>34</v>
      </c>
      <c r="AX324" s="13" t="s">
        <v>73</v>
      </c>
      <c r="AY324" s="158" t="s">
        <v>128</v>
      </c>
    </row>
    <row r="325" spans="1:65" s="12" customFormat="1">
      <c r="B325" s="151"/>
      <c r="C325" s="289"/>
      <c r="D325" s="290" t="s">
        <v>147</v>
      </c>
      <c r="E325" s="291" t="s">
        <v>3</v>
      </c>
      <c r="F325" s="292" t="s">
        <v>415</v>
      </c>
      <c r="G325" s="289"/>
      <c r="H325" s="291" t="s">
        <v>3</v>
      </c>
      <c r="I325" s="153"/>
      <c r="L325" s="151"/>
      <c r="M325" s="154"/>
      <c r="N325" s="155"/>
      <c r="O325" s="155"/>
      <c r="P325" s="155"/>
      <c r="Q325" s="155"/>
      <c r="R325" s="155"/>
      <c r="S325" s="155"/>
      <c r="T325" s="156"/>
      <c r="AT325" s="152" t="s">
        <v>147</v>
      </c>
      <c r="AU325" s="152" t="s">
        <v>137</v>
      </c>
      <c r="AV325" s="12" t="s">
        <v>81</v>
      </c>
      <c r="AW325" s="12" t="s">
        <v>34</v>
      </c>
      <c r="AX325" s="12" t="s">
        <v>73</v>
      </c>
      <c r="AY325" s="152" t="s">
        <v>128</v>
      </c>
    </row>
    <row r="326" spans="1:65" s="13" customFormat="1">
      <c r="B326" s="157"/>
      <c r="C326" s="293"/>
      <c r="D326" s="290" t="s">
        <v>147</v>
      </c>
      <c r="E326" s="294" t="s">
        <v>3</v>
      </c>
      <c r="F326" s="295" t="s">
        <v>416</v>
      </c>
      <c r="G326" s="293"/>
      <c r="H326" s="296">
        <v>1.87</v>
      </c>
      <c r="I326" s="159"/>
      <c r="L326" s="157"/>
      <c r="M326" s="160"/>
      <c r="N326" s="161"/>
      <c r="O326" s="161"/>
      <c r="P326" s="161"/>
      <c r="Q326" s="161"/>
      <c r="R326" s="161"/>
      <c r="S326" s="161"/>
      <c r="T326" s="162"/>
      <c r="AT326" s="158" t="s">
        <v>147</v>
      </c>
      <c r="AU326" s="158" t="s">
        <v>137</v>
      </c>
      <c r="AV326" s="13" t="s">
        <v>137</v>
      </c>
      <c r="AW326" s="13" t="s">
        <v>34</v>
      </c>
      <c r="AX326" s="13" t="s">
        <v>73</v>
      </c>
      <c r="AY326" s="158" t="s">
        <v>128</v>
      </c>
    </row>
    <row r="327" spans="1:65" s="14" customFormat="1">
      <c r="B327" s="163"/>
      <c r="C327" s="297"/>
      <c r="D327" s="290" t="s">
        <v>147</v>
      </c>
      <c r="E327" s="298" t="s">
        <v>3</v>
      </c>
      <c r="F327" s="299" t="s">
        <v>165</v>
      </c>
      <c r="G327" s="297"/>
      <c r="H327" s="300">
        <v>26.276</v>
      </c>
      <c r="I327" s="165"/>
      <c r="L327" s="163"/>
      <c r="M327" s="166"/>
      <c r="N327" s="167"/>
      <c r="O327" s="167"/>
      <c r="P327" s="167"/>
      <c r="Q327" s="167"/>
      <c r="R327" s="167"/>
      <c r="S327" s="167"/>
      <c r="T327" s="168"/>
      <c r="AT327" s="164" t="s">
        <v>147</v>
      </c>
      <c r="AU327" s="164" t="s">
        <v>137</v>
      </c>
      <c r="AV327" s="14" t="s">
        <v>136</v>
      </c>
      <c r="AW327" s="14" t="s">
        <v>34</v>
      </c>
      <c r="AX327" s="14" t="s">
        <v>81</v>
      </c>
      <c r="AY327" s="164" t="s">
        <v>128</v>
      </c>
    </row>
    <row r="328" spans="1:65" s="1" customFormat="1" ht="24.15" customHeight="1">
      <c r="A328" s="33"/>
      <c r="B328" s="136"/>
      <c r="C328" s="281" t="s">
        <v>417</v>
      </c>
      <c r="D328" s="281" t="s">
        <v>131</v>
      </c>
      <c r="E328" s="282" t="s">
        <v>418</v>
      </c>
      <c r="F328" s="283" t="s">
        <v>419</v>
      </c>
      <c r="G328" s="284" t="s">
        <v>134</v>
      </c>
      <c r="H328" s="285">
        <v>2.5920000000000001</v>
      </c>
      <c r="I328" s="138"/>
      <c r="J328" s="139">
        <f>ROUND(I328*H328,2)</f>
        <v>0</v>
      </c>
      <c r="K328" s="137" t="s">
        <v>135</v>
      </c>
      <c r="L328" s="34"/>
      <c r="M328" s="140" t="s">
        <v>3</v>
      </c>
      <c r="N328" s="141" t="s">
        <v>45</v>
      </c>
      <c r="O328" s="54"/>
      <c r="P328" s="142">
        <f>O328*H328</f>
        <v>0</v>
      </c>
      <c r="Q328" s="142">
        <v>0</v>
      </c>
      <c r="R328" s="142">
        <f>Q328*H328</f>
        <v>0</v>
      </c>
      <c r="S328" s="142">
        <v>3.4000000000000002E-2</v>
      </c>
      <c r="T328" s="143">
        <f>S328*H328</f>
        <v>8.8128000000000012E-2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44" t="s">
        <v>136</v>
      </c>
      <c r="AT328" s="144" t="s">
        <v>131</v>
      </c>
      <c r="AU328" s="144" t="s">
        <v>137</v>
      </c>
      <c r="AY328" s="18" t="s">
        <v>128</v>
      </c>
      <c r="BE328" s="145">
        <f>IF(N328="základní",J328,0)</f>
        <v>0</v>
      </c>
      <c r="BF328" s="145">
        <f>IF(N328="snížená",J328,0)</f>
        <v>0</v>
      </c>
      <c r="BG328" s="145">
        <f>IF(N328="zákl. přenesená",J328,0)</f>
        <v>0</v>
      </c>
      <c r="BH328" s="145">
        <f>IF(N328="sníž. přenesená",J328,0)</f>
        <v>0</v>
      </c>
      <c r="BI328" s="145">
        <f>IF(N328="nulová",J328,0)</f>
        <v>0</v>
      </c>
      <c r="BJ328" s="18" t="s">
        <v>137</v>
      </c>
      <c r="BK328" s="145">
        <f>ROUND(I328*H328,2)</f>
        <v>0</v>
      </c>
      <c r="BL328" s="18" t="s">
        <v>136</v>
      </c>
      <c r="BM328" s="144" t="s">
        <v>420</v>
      </c>
    </row>
    <row r="329" spans="1:65" s="1" customFormat="1">
      <c r="A329" s="33"/>
      <c r="B329" s="34"/>
      <c r="C329" s="286"/>
      <c r="D329" s="287" t="s">
        <v>139</v>
      </c>
      <c r="E329" s="286"/>
      <c r="F329" s="288" t="s">
        <v>421</v>
      </c>
      <c r="G329" s="286"/>
      <c r="H329" s="286"/>
      <c r="I329" s="148"/>
      <c r="J329" s="33"/>
      <c r="K329" s="33"/>
      <c r="L329" s="34"/>
      <c r="M329" s="149"/>
      <c r="N329" s="150"/>
      <c r="O329" s="54"/>
      <c r="P329" s="54"/>
      <c r="Q329" s="54"/>
      <c r="R329" s="54"/>
      <c r="S329" s="54"/>
      <c r="T329" s="55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8" t="s">
        <v>139</v>
      </c>
      <c r="AU329" s="18" t="s">
        <v>137</v>
      </c>
    </row>
    <row r="330" spans="1:65" s="12" customFormat="1">
      <c r="B330" s="151"/>
      <c r="C330" s="289"/>
      <c r="D330" s="290" t="s">
        <v>147</v>
      </c>
      <c r="E330" s="291" t="s">
        <v>3</v>
      </c>
      <c r="F330" s="292" t="s">
        <v>422</v>
      </c>
      <c r="G330" s="289"/>
      <c r="H330" s="291" t="s">
        <v>3</v>
      </c>
      <c r="I330" s="153"/>
      <c r="L330" s="151"/>
      <c r="M330" s="154"/>
      <c r="N330" s="155"/>
      <c r="O330" s="155"/>
      <c r="P330" s="155"/>
      <c r="Q330" s="155"/>
      <c r="R330" s="155"/>
      <c r="S330" s="155"/>
      <c r="T330" s="156"/>
      <c r="AT330" s="152" t="s">
        <v>147</v>
      </c>
      <c r="AU330" s="152" t="s">
        <v>137</v>
      </c>
      <c r="AV330" s="12" t="s">
        <v>81</v>
      </c>
      <c r="AW330" s="12" t="s">
        <v>34</v>
      </c>
      <c r="AX330" s="12" t="s">
        <v>73</v>
      </c>
      <c r="AY330" s="152" t="s">
        <v>128</v>
      </c>
    </row>
    <row r="331" spans="1:65" s="13" customFormat="1">
      <c r="B331" s="157"/>
      <c r="C331" s="293"/>
      <c r="D331" s="290" t="s">
        <v>147</v>
      </c>
      <c r="E331" s="294" t="s">
        <v>3</v>
      </c>
      <c r="F331" s="295" t="s">
        <v>423</v>
      </c>
      <c r="G331" s="293"/>
      <c r="H331" s="296">
        <v>2.5920000000000001</v>
      </c>
      <c r="I331" s="159"/>
      <c r="L331" s="157"/>
      <c r="M331" s="160"/>
      <c r="N331" s="161"/>
      <c r="O331" s="161"/>
      <c r="P331" s="161"/>
      <c r="Q331" s="161"/>
      <c r="R331" s="161"/>
      <c r="S331" s="161"/>
      <c r="T331" s="162"/>
      <c r="AT331" s="158" t="s">
        <v>147</v>
      </c>
      <c r="AU331" s="158" t="s">
        <v>137</v>
      </c>
      <c r="AV331" s="13" t="s">
        <v>137</v>
      </c>
      <c r="AW331" s="13" t="s">
        <v>34</v>
      </c>
      <c r="AX331" s="13" t="s">
        <v>81</v>
      </c>
      <c r="AY331" s="158" t="s">
        <v>128</v>
      </c>
    </row>
    <row r="332" spans="1:65" s="1" customFormat="1" ht="24.15" customHeight="1">
      <c r="A332" s="33"/>
      <c r="B332" s="136"/>
      <c r="C332" s="281" t="s">
        <v>424</v>
      </c>
      <c r="D332" s="281" t="s">
        <v>131</v>
      </c>
      <c r="E332" s="282" t="s">
        <v>425</v>
      </c>
      <c r="F332" s="283" t="s">
        <v>426</v>
      </c>
      <c r="G332" s="284" t="s">
        <v>134</v>
      </c>
      <c r="H332" s="285">
        <v>41.112000000000002</v>
      </c>
      <c r="I332" s="138"/>
      <c r="J332" s="139">
        <f>ROUND(I332*H332,2)</f>
        <v>0</v>
      </c>
      <c r="K332" s="137" t="s">
        <v>135</v>
      </c>
      <c r="L332" s="34"/>
      <c r="M332" s="140" t="s">
        <v>3</v>
      </c>
      <c r="N332" s="141" t="s">
        <v>45</v>
      </c>
      <c r="O332" s="54"/>
      <c r="P332" s="142">
        <f>O332*H332</f>
        <v>0</v>
      </c>
      <c r="Q332" s="142">
        <v>0</v>
      </c>
      <c r="R332" s="142">
        <f>Q332*H332</f>
        <v>0</v>
      </c>
      <c r="S332" s="142">
        <v>4.0000000000000001E-3</v>
      </c>
      <c r="T332" s="143">
        <f>S332*H332</f>
        <v>0.16444800000000001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44" t="s">
        <v>136</v>
      </c>
      <c r="AT332" s="144" t="s">
        <v>131</v>
      </c>
      <c r="AU332" s="144" t="s">
        <v>137</v>
      </c>
      <c r="AY332" s="18" t="s">
        <v>128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8" t="s">
        <v>137</v>
      </c>
      <c r="BK332" s="145">
        <f>ROUND(I332*H332,2)</f>
        <v>0</v>
      </c>
      <c r="BL332" s="18" t="s">
        <v>136</v>
      </c>
      <c r="BM332" s="144" t="s">
        <v>427</v>
      </c>
    </row>
    <row r="333" spans="1:65" s="1" customFormat="1">
      <c r="A333" s="33"/>
      <c r="B333" s="34"/>
      <c r="C333" s="286"/>
      <c r="D333" s="287" t="s">
        <v>139</v>
      </c>
      <c r="E333" s="286"/>
      <c r="F333" s="288" t="s">
        <v>428</v>
      </c>
      <c r="G333" s="286"/>
      <c r="H333" s="286"/>
      <c r="I333" s="148"/>
      <c r="J333" s="33"/>
      <c r="K333" s="33"/>
      <c r="L333" s="34"/>
      <c r="M333" s="149"/>
      <c r="N333" s="150"/>
      <c r="O333" s="54"/>
      <c r="P333" s="54"/>
      <c r="Q333" s="54"/>
      <c r="R333" s="54"/>
      <c r="S333" s="54"/>
      <c r="T333" s="55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T333" s="18" t="s">
        <v>139</v>
      </c>
      <c r="AU333" s="18" t="s">
        <v>137</v>
      </c>
    </row>
    <row r="334" spans="1:65" s="12" customFormat="1">
      <c r="B334" s="151"/>
      <c r="C334" s="289"/>
      <c r="D334" s="290" t="s">
        <v>147</v>
      </c>
      <c r="E334" s="291" t="s">
        <v>3</v>
      </c>
      <c r="F334" s="292" t="s">
        <v>429</v>
      </c>
      <c r="G334" s="289"/>
      <c r="H334" s="291" t="s">
        <v>3</v>
      </c>
      <c r="I334" s="153"/>
      <c r="L334" s="151"/>
      <c r="M334" s="154"/>
      <c r="N334" s="155"/>
      <c r="O334" s="155"/>
      <c r="P334" s="155"/>
      <c r="Q334" s="155"/>
      <c r="R334" s="155"/>
      <c r="S334" s="155"/>
      <c r="T334" s="156"/>
      <c r="AT334" s="152" t="s">
        <v>147</v>
      </c>
      <c r="AU334" s="152" t="s">
        <v>137</v>
      </c>
      <c r="AV334" s="12" t="s">
        <v>81</v>
      </c>
      <c r="AW334" s="12" t="s">
        <v>34</v>
      </c>
      <c r="AX334" s="12" t="s">
        <v>73</v>
      </c>
      <c r="AY334" s="152" t="s">
        <v>128</v>
      </c>
    </row>
    <row r="335" spans="1:65" s="12" customFormat="1">
      <c r="B335" s="151"/>
      <c r="C335" s="289"/>
      <c r="D335" s="290" t="s">
        <v>147</v>
      </c>
      <c r="E335" s="291" t="s">
        <v>3</v>
      </c>
      <c r="F335" s="292" t="s">
        <v>366</v>
      </c>
      <c r="G335" s="289"/>
      <c r="H335" s="291" t="s">
        <v>3</v>
      </c>
      <c r="I335" s="153"/>
      <c r="L335" s="151"/>
      <c r="M335" s="154"/>
      <c r="N335" s="155"/>
      <c r="O335" s="155"/>
      <c r="P335" s="155"/>
      <c r="Q335" s="155"/>
      <c r="R335" s="155"/>
      <c r="S335" s="155"/>
      <c r="T335" s="156"/>
      <c r="AT335" s="152" t="s">
        <v>147</v>
      </c>
      <c r="AU335" s="152" t="s">
        <v>137</v>
      </c>
      <c r="AV335" s="12" t="s">
        <v>81</v>
      </c>
      <c r="AW335" s="12" t="s">
        <v>34</v>
      </c>
      <c r="AX335" s="12" t="s">
        <v>73</v>
      </c>
      <c r="AY335" s="152" t="s">
        <v>128</v>
      </c>
    </row>
    <row r="336" spans="1:65" s="12" customFormat="1">
      <c r="B336" s="151"/>
      <c r="C336" s="289"/>
      <c r="D336" s="290" t="s">
        <v>147</v>
      </c>
      <c r="E336" s="291" t="s">
        <v>3</v>
      </c>
      <c r="F336" s="292" t="s">
        <v>378</v>
      </c>
      <c r="G336" s="289"/>
      <c r="H336" s="291" t="s">
        <v>3</v>
      </c>
      <c r="I336" s="153"/>
      <c r="L336" s="151"/>
      <c r="M336" s="154"/>
      <c r="N336" s="155"/>
      <c r="O336" s="155"/>
      <c r="P336" s="155"/>
      <c r="Q336" s="155"/>
      <c r="R336" s="155"/>
      <c r="S336" s="155"/>
      <c r="T336" s="156"/>
      <c r="AT336" s="152" t="s">
        <v>147</v>
      </c>
      <c r="AU336" s="152" t="s">
        <v>137</v>
      </c>
      <c r="AV336" s="12" t="s">
        <v>81</v>
      </c>
      <c r="AW336" s="12" t="s">
        <v>34</v>
      </c>
      <c r="AX336" s="12" t="s">
        <v>73</v>
      </c>
      <c r="AY336" s="152" t="s">
        <v>128</v>
      </c>
    </row>
    <row r="337" spans="1:65" s="13" customFormat="1">
      <c r="B337" s="157"/>
      <c r="C337" s="293"/>
      <c r="D337" s="290" t="s">
        <v>147</v>
      </c>
      <c r="E337" s="294" t="s">
        <v>3</v>
      </c>
      <c r="F337" s="295" t="s">
        <v>430</v>
      </c>
      <c r="G337" s="293"/>
      <c r="H337" s="296">
        <v>10.44</v>
      </c>
      <c r="I337" s="159"/>
      <c r="L337" s="157"/>
      <c r="M337" s="160"/>
      <c r="N337" s="161"/>
      <c r="O337" s="161"/>
      <c r="P337" s="161"/>
      <c r="Q337" s="161"/>
      <c r="R337" s="161"/>
      <c r="S337" s="161"/>
      <c r="T337" s="162"/>
      <c r="AT337" s="158" t="s">
        <v>147</v>
      </c>
      <c r="AU337" s="158" t="s">
        <v>137</v>
      </c>
      <c r="AV337" s="13" t="s">
        <v>137</v>
      </c>
      <c r="AW337" s="13" t="s">
        <v>34</v>
      </c>
      <c r="AX337" s="13" t="s">
        <v>73</v>
      </c>
      <c r="AY337" s="158" t="s">
        <v>128</v>
      </c>
    </row>
    <row r="338" spans="1:65" s="12" customFormat="1">
      <c r="B338" s="151"/>
      <c r="C338" s="289"/>
      <c r="D338" s="290" t="s">
        <v>147</v>
      </c>
      <c r="E338" s="291" t="s">
        <v>3</v>
      </c>
      <c r="F338" s="292" t="s">
        <v>385</v>
      </c>
      <c r="G338" s="289"/>
      <c r="H338" s="291" t="s">
        <v>3</v>
      </c>
      <c r="I338" s="153"/>
      <c r="L338" s="151"/>
      <c r="M338" s="154"/>
      <c r="N338" s="155"/>
      <c r="O338" s="155"/>
      <c r="P338" s="155"/>
      <c r="Q338" s="155"/>
      <c r="R338" s="155"/>
      <c r="S338" s="155"/>
      <c r="T338" s="156"/>
      <c r="AT338" s="152" t="s">
        <v>147</v>
      </c>
      <c r="AU338" s="152" t="s">
        <v>137</v>
      </c>
      <c r="AV338" s="12" t="s">
        <v>81</v>
      </c>
      <c r="AW338" s="12" t="s">
        <v>34</v>
      </c>
      <c r="AX338" s="12" t="s">
        <v>73</v>
      </c>
      <c r="AY338" s="152" t="s">
        <v>128</v>
      </c>
    </row>
    <row r="339" spans="1:65" s="13" customFormat="1">
      <c r="B339" s="157"/>
      <c r="C339" s="293"/>
      <c r="D339" s="290" t="s">
        <v>147</v>
      </c>
      <c r="E339" s="294" t="s">
        <v>3</v>
      </c>
      <c r="F339" s="295" t="s">
        <v>431</v>
      </c>
      <c r="G339" s="293"/>
      <c r="H339" s="296">
        <v>4.26</v>
      </c>
      <c r="I339" s="159"/>
      <c r="L339" s="157"/>
      <c r="M339" s="160"/>
      <c r="N339" s="161"/>
      <c r="O339" s="161"/>
      <c r="P339" s="161"/>
      <c r="Q339" s="161"/>
      <c r="R339" s="161"/>
      <c r="S339" s="161"/>
      <c r="T339" s="162"/>
      <c r="AT339" s="158" t="s">
        <v>147</v>
      </c>
      <c r="AU339" s="158" t="s">
        <v>137</v>
      </c>
      <c r="AV339" s="13" t="s">
        <v>137</v>
      </c>
      <c r="AW339" s="13" t="s">
        <v>34</v>
      </c>
      <c r="AX339" s="13" t="s">
        <v>73</v>
      </c>
      <c r="AY339" s="158" t="s">
        <v>128</v>
      </c>
    </row>
    <row r="340" spans="1:65" s="12" customFormat="1">
      <c r="B340" s="151"/>
      <c r="C340" s="289"/>
      <c r="D340" s="290" t="s">
        <v>147</v>
      </c>
      <c r="E340" s="291" t="s">
        <v>3</v>
      </c>
      <c r="F340" s="292" t="s">
        <v>367</v>
      </c>
      <c r="G340" s="289"/>
      <c r="H340" s="291" t="s">
        <v>3</v>
      </c>
      <c r="I340" s="153"/>
      <c r="L340" s="151"/>
      <c r="M340" s="154"/>
      <c r="N340" s="155"/>
      <c r="O340" s="155"/>
      <c r="P340" s="155"/>
      <c r="Q340" s="155"/>
      <c r="R340" s="155"/>
      <c r="S340" s="155"/>
      <c r="T340" s="156"/>
      <c r="AT340" s="152" t="s">
        <v>147</v>
      </c>
      <c r="AU340" s="152" t="s">
        <v>137</v>
      </c>
      <c r="AV340" s="12" t="s">
        <v>81</v>
      </c>
      <c r="AW340" s="12" t="s">
        <v>34</v>
      </c>
      <c r="AX340" s="12" t="s">
        <v>73</v>
      </c>
      <c r="AY340" s="152" t="s">
        <v>128</v>
      </c>
    </row>
    <row r="341" spans="1:65" s="13" customFormat="1">
      <c r="B341" s="157"/>
      <c r="C341" s="293"/>
      <c r="D341" s="290" t="s">
        <v>147</v>
      </c>
      <c r="E341" s="294" t="s">
        <v>3</v>
      </c>
      <c r="F341" s="295" t="s">
        <v>432</v>
      </c>
      <c r="G341" s="293"/>
      <c r="H341" s="296">
        <v>2.04</v>
      </c>
      <c r="I341" s="159"/>
      <c r="L341" s="157"/>
      <c r="M341" s="160"/>
      <c r="N341" s="161"/>
      <c r="O341" s="161"/>
      <c r="P341" s="161"/>
      <c r="Q341" s="161"/>
      <c r="R341" s="161"/>
      <c r="S341" s="161"/>
      <c r="T341" s="162"/>
      <c r="AT341" s="158" t="s">
        <v>147</v>
      </c>
      <c r="AU341" s="158" t="s">
        <v>137</v>
      </c>
      <c r="AV341" s="13" t="s">
        <v>137</v>
      </c>
      <c r="AW341" s="13" t="s">
        <v>34</v>
      </c>
      <c r="AX341" s="13" t="s">
        <v>73</v>
      </c>
      <c r="AY341" s="158" t="s">
        <v>128</v>
      </c>
    </row>
    <row r="342" spans="1:65" s="12" customFormat="1">
      <c r="B342" s="151"/>
      <c r="C342" s="289"/>
      <c r="D342" s="290" t="s">
        <v>147</v>
      </c>
      <c r="E342" s="291" t="s">
        <v>3</v>
      </c>
      <c r="F342" s="292" t="s">
        <v>369</v>
      </c>
      <c r="G342" s="289"/>
      <c r="H342" s="291" t="s">
        <v>3</v>
      </c>
      <c r="I342" s="153"/>
      <c r="L342" s="151"/>
      <c r="M342" s="154"/>
      <c r="N342" s="155"/>
      <c r="O342" s="155"/>
      <c r="P342" s="155"/>
      <c r="Q342" s="155"/>
      <c r="R342" s="155"/>
      <c r="S342" s="155"/>
      <c r="T342" s="156"/>
      <c r="AT342" s="152" t="s">
        <v>147</v>
      </c>
      <c r="AU342" s="152" t="s">
        <v>137</v>
      </c>
      <c r="AV342" s="12" t="s">
        <v>81</v>
      </c>
      <c r="AW342" s="12" t="s">
        <v>34</v>
      </c>
      <c r="AX342" s="12" t="s">
        <v>73</v>
      </c>
      <c r="AY342" s="152" t="s">
        <v>128</v>
      </c>
    </row>
    <row r="343" spans="1:65" s="13" customFormat="1">
      <c r="B343" s="157"/>
      <c r="C343" s="293"/>
      <c r="D343" s="290" t="s">
        <v>147</v>
      </c>
      <c r="E343" s="294" t="s">
        <v>3</v>
      </c>
      <c r="F343" s="295" t="s">
        <v>433</v>
      </c>
      <c r="G343" s="293"/>
      <c r="H343" s="296">
        <v>0.69599999999999995</v>
      </c>
      <c r="I343" s="159"/>
      <c r="L343" s="157"/>
      <c r="M343" s="160"/>
      <c r="N343" s="161"/>
      <c r="O343" s="161"/>
      <c r="P343" s="161"/>
      <c r="Q343" s="161"/>
      <c r="R343" s="161"/>
      <c r="S343" s="161"/>
      <c r="T343" s="162"/>
      <c r="AT343" s="158" t="s">
        <v>147</v>
      </c>
      <c r="AU343" s="158" t="s">
        <v>137</v>
      </c>
      <c r="AV343" s="13" t="s">
        <v>137</v>
      </c>
      <c r="AW343" s="13" t="s">
        <v>34</v>
      </c>
      <c r="AX343" s="13" t="s">
        <v>73</v>
      </c>
      <c r="AY343" s="158" t="s">
        <v>128</v>
      </c>
    </row>
    <row r="344" spans="1:65" s="12" customFormat="1">
      <c r="B344" s="151"/>
      <c r="C344" s="289"/>
      <c r="D344" s="290" t="s">
        <v>147</v>
      </c>
      <c r="E344" s="291" t="s">
        <v>3</v>
      </c>
      <c r="F344" s="292" t="s">
        <v>371</v>
      </c>
      <c r="G344" s="289"/>
      <c r="H344" s="291" t="s">
        <v>3</v>
      </c>
      <c r="I344" s="153"/>
      <c r="L344" s="151"/>
      <c r="M344" s="154"/>
      <c r="N344" s="155"/>
      <c r="O344" s="155"/>
      <c r="P344" s="155"/>
      <c r="Q344" s="155"/>
      <c r="R344" s="155"/>
      <c r="S344" s="155"/>
      <c r="T344" s="156"/>
      <c r="AT344" s="152" t="s">
        <v>147</v>
      </c>
      <c r="AU344" s="152" t="s">
        <v>137</v>
      </c>
      <c r="AV344" s="12" t="s">
        <v>81</v>
      </c>
      <c r="AW344" s="12" t="s">
        <v>34</v>
      </c>
      <c r="AX344" s="12" t="s">
        <v>73</v>
      </c>
      <c r="AY344" s="152" t="s">
        <v>128</v>
      </c>
    </row>
    <row r="345" spans="1:65" s="13" customFormat="1">
      <c r="B345" s="157"/>
      <c r="C345" s="293"/>
      <c r="D345" s="290" t="s">
        <v>147</v>
      </c>
      <c r="E345" s="294" t="s">
        <v>3</v>
      </c>
      <c r="F345" s="295" t="s">
        <v>434</v>
      </c>
      <c r="G345" s="293"/>
      <c r="H345" s="296">
        <v>1.1399999999999999</v>
      </c>
      <c r="I345" s="159"/>
      <c r="L345" s="157"/>
      <c r="M345" s="160"/>
      <c r="N345" s="161"/>
      <c r="O345" s="161"/>
      <c r="P345" s="161"/>
      <c r="Q345" s="161"/>
      <c r="R345" s="161"/>
      <c r="S345" s="161"/>
      <c r="T345" s="162"/>
      <c r="AT345" s="158" t="s">
        <v>147</v>
      </c>
      <c r="AU345" s="158" t="s">
        <v>137</v>
      </c>
      <c r="AV345" s="13" t="s">
        <v>137</v>
      </c>
      <c r="AW345" s="13" t="s">
        <v>34</v>
      </c>
      <c r="AX345" s="13" t="s">
        <v>73</v>
      </c>
      <c r="AY345" s="158" t="s">
        <v>128</v>
      </c>
    </row>
    <row r="346" spans="1:65" s="12" customFormat="1">
      <c r="B346" s="151"/>
      <c r="C346" s="289"/>
      <c r="D346" s="290" t="s">
        <v>147</v>
      </c>
      <c r="E346" s="291" t="s">
        <v>3</v>
      </c>
      <c r="F346" s="292" t="s">
        <v>387</v>
      </c>
      <c r="G346" s="289"/>
      <c r="H346" s="291" t="s">
        <v>3</v>
      </c>
      <c r="I346" s="153"/>
      <c r="L346" s="151"/>
      <c r="M346" s="154"/>
      <c r="N346" s="155"/>
      <c r="O346" s="155"/>
      <c r="P346" s="155"/>
      <c r="Q346" s="155"/>
      <c r="R346" s="155"/>
      <c r="S346" s="155"/>
      <c r="T346" s="156"/>
      <c r="AT346" s="152" t="s">
        <v>147</v>
      </c>
      <c r="AU346" s="152" t="s">
        <v>137</v>
      </c>
      <c r="AV346" s="12" t="s">
        <v>81</v>
      </c>
      <c r="AW346" s="12" t="s">
        <v>34</v>
      </c>
      <c r="AX346" s="12" t="s">
        <v>73</v>
      </c>
      <c r="AY346" s="152" t="s">
        <v>128</v>
      </c>
    </row>
    <row r="347" spans="1:65" s="13" customFormat="1">
      <c r="B347" s="157"/>
      <c r="C347" s="293"/>
      <c r="D347" s="290" t="s">
        <v>147</v>
      </c>
      <c r="E347" s="294" t="s">
        <v>3</v>
      </c>
      <c r="F347" s="295" t="s">
        <v>435</v>
      </c>
      <c r="G347" s="293"/>
      <c r="H347" s="296">
        <v>10.98</v>
      </c>
      <c r="I347" s="159"/>
      <c r="L347" s="157"/>
      <c r="M347" s="160"/>
      <c r="N347" s="161"/>
      <c r="O347" s="161"/>
      <c r="P347" s="161"/>
      <c r="Q347" s="161"/>
      <c r="R347" s="161"/>
      <c r="S347" s="161"/>
      <c r="T347" s="162"/>
      <c r="AT347" s="158" t="s">
        <v>147</v>
      </c>
      <c r="AU347" s="158" t="s">
        <v>137</v>
      </c>
      <c r="AV347" s="13" t="s">
        <v>137</v>
      </c>
      <c r="AW347" s="13" t="s">
        <v>34</v>
      </c>
      <c r="AX347" s="13" t="s">
        <v>73</v>
      </c>
      <c r="AY347" s="158" t="s">
        <v>128</v>
      </c>
    </row>
    <row r="348" spans="1:65" s="12" customFormat="1">
      <c r="B348" s="151"/>
      <c r="C348" s="289"/>
      <c r="D348" s="290" t="s">
        <v>147</v>
      </c>
      <c r="E348" s="291" t="s">
        <v>3</v>
      </c>
      <c r="F348" s="292" t="s">
        <v>389</v>
      </c>
      <c r="G348" s="289"/>
      <c r="H348" s="291" t="s">
        <v>3</v>
      </c>
      <c r="I348" s="153"/>
      <c r="L348" s="151"/>
      <c r="M348" s="154"/>
      <c r="N348" s="155"/>
      <c r="O348" s="155"/>
      <c r="P348" s="155"/>
      <c r="Q348" s="155"/>
      <c r="R348" s="155"/>
      <c r="S348" s="155"/>
      <c r="T348" s="156"/>
      <c r="AT348" s="152" t="s">
        <v>147</v>
      </c>
      <c r="AU348" s="152" t="s">
        <v>137</v>
      </c>
      <c r="AV348" s="12" t="s">
        <v>81</v>
      </c>
      <c r="AW348" s="12" t="s">
        <v>34</v>
      </c>
      <c r="AX348" s="12" t="s">
        <v>73</v>
      </c>
      <c r="AY348" s="152" t="s">
        <v>128</v>
      </c>
    </row>
    <row r="349" spans="1:65" s="13" customFormat="1">
      <c r="B349" s="157"/>
      <c r="C349" s="293"/>
      <c r="D349" s="290" t="s">
        <v>147</v>
      </c>
      <c r="E349" s="294" t="s">
        <v>3</v>
      </c>
      <c r="F349" s="295" t="s">
        <v>436</v>
      </c>
      <c r="G349" s="293"/>
      <c r="H349" s="296">
        <v>11.555999999999999</v>
      </c>
      <c r="I349" s="159"/>
      <c r="L349" s="157"/>
      <c r="M349" s="160"/>
      <c r="N349" s="161"/>
      <c r="O349" s="161"/>
      <c r="P349" s="161"/>
      <c r="Q349" s="161"/>
      <c r="R349" s="161"/>
      <c r="S349" s="161"/>
      <c r="T349" s="162"/>
      <c r="AT349" s="158" t="s">
        <v>147</v>
      </c>
      <c r="AU349" s="158" t="s">
        <v>137</v>
      </c>
      <c r="AV349" s="13" t="s">
        <v>137</v>
      </c>
      <c r="AW349" s="13" t="s">
        <v>34</v>
      </c>
      <c r="AX349" s="13" t="s">
        <v>73</v>
      </c>
      <c r="AY349" s="158" t="s">
        <v>128</v>
      </c>
    </row>
    <row r="350" spans="1:65" s="14" customFormat="1">
      <c r="B350" s="163"/>
      <c r="C350" s="297"/>
      <c r="D350" s="290" t="s">
        <v>147</v>
      </c>
      <c r="E350" s="298" t="s">
        <v>3</v>
      </c>
      <c r="F350" s="299" t="s">
        <v>165</v>
      </c>
      <c r="G350" s="297"/>
      <c r="H350" s="300">
        <v>41.112000000000002</v>
      </c>
      <c r="I350" s="165"/>
      <c r="L350" s="163"/>
      <c r="M350" s="166"/>
      <c r="N350" s="167"/>
      <c r="O350" s="167"/>
      <c r="P350" s="167"/>
      <c r="Q350" s="167"/>
      <c r="R350" s="167"/>
      <c r="S350" s="167"/>
      <c r="T350" s="168"/>
      <c r="AT350" s="164" t="s">
        <v>147</v>
      </c>
      <c r="AU350" s="164" t="s">
        <v>137</v>
      </c>
      <c r="AV350" s="14" t="s">
        <v>136</v>
      </c>
      <c r="AW350" s="14" t="s">
        <v>34</v>
      </c>
      <c r="AX350" s="14" t="s">
        <v>81</v>
      </c>
      <c r="AY350" s="164" t="s">
        <v>128</v>
      </c>
    </row>
    <row r="351" spans="1:65" s="1" customFormat="1" ht="24.15" customHeight="1">
      <c r="A351" s="33"/>
      <c r="B351" s="136"/>
      <c r="C351" s="281" t="s">
        <v>437</v>
      </c>
      <c r="D351" s="281" t="s">
        <v>131</v>
      </c>
      <c r="E351" s="282" t="s">
        <v>438</v>
      </c>
      <c r="F351" s="283" t="s">
        <v>439</v>
      </c>
      <c r="G351" s="284" t="s">
        <v>440</v>
      </c>
      <c r="H351" s="285">
        <v>4.8550000000000004</v>
      </c>
      <c r="I351" s="138"/>
      <c r="J351" s="139">
        <f>ROUND(I351*H351,2)</f>
        <v>0</v>
      </c>
      <c r="K351" s="137" t="s">
        <v>135</v>
      </c>
      <c r="L351" s="34"/>
      <c r="M351" s="140" t="s">
        <v>3</v>
      </c>
      <c r="N351" s="141" t="s">
        <v>45</v>
      </c>
      <c r="O351" s="54"/>
      <c r="P351" s="142">
        <f>O351*H351</f>
        <v>0</v>
      </c>
      <c r="Q351" s="142">
        <v>0</v>
      </c>
      <c r="R351" s="142">
        <f>Q351*H351</f>
        <v>0</v>
      </c>
      <c r="S351" s="142">
        <v>0</v>
      </c>
      <c r="T351" s="143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44" t="s">
        <v>136</v>
      </c>
      <c r="AT351" s="144" t="s">
        <v>131</v>
      </c>
      <c r="AU351" s="144" t="s">
        <v>137</v>
      </c>
      <c r="AY351" s="18" t="s">
        <v>128</v>
      </c>
      <c r="BE351" s="145">
        <f>IF(N351="základní",J351,0)</f>
        <v>0</v>
      </c>
      <c r="BF351" s="145">
        <f>IF(N351="snížená",J351,0)</f>
        <v>0</v>
      </c>
      <c r="BG351" s="145">
        <f>IF(N351="zákl. přenesená",J351,0)</f>
        <v>0</v>
      </c>
      <c r="BH351" s="145">
        <f>IF(N351="sníž. přenesená",J351,0)</f>
        <v>0</v>
      </c>
      <c r="BI351" s="145">
        <f>IF(N351="nulová",J351,0)</f>
        <v>0</v>
      </c>
      <c r="BJ351" s="18" t="s">
        <v>137</v>
      </c>
      <c r="BK351" s="145">
        <f>ROUND(I351*H351,2)</f>
        <v>0</v>
      </c>
      <c r="BL351" s="18" t="s">
        <v>136</v>
      </c>
      <c r="BM351" s="144" t="s">
        <v>441</v>
      </c>
    </row>
    <row r="352" spans="1:65" s="1" customFormat="1">
      <c r="A352" s="33"/>
      <c r="B352" s="34"/>
      <c r="C352" s="286"/>
      <c r="D352" s="287" t="s">
        <v>139</v>
      </c>
      <c r="E352" s="286"/>
      <c r="F352" s="288" t="s">
        <v>442</v>
      </c>
      <c r="G352" s="286"/>
      <c r="H352" s="286"/>
      <c r="I352" s="148"/>
      <c r="J352" s="33"/>
      <c r="K352" s="33"/>
      <c r="L352" s="34"/>
      <c r="M352" s="149"/>
      <c r="N352" s="150"/>
      <c r="O352" s="54"/>
      <c r="P352" s="54"/>
      <c r="Q352" s="54"/>
      <c r="R352" s="54"/>
      <c r="S352" s="54"/>
      <c r="T352" s="55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T352" s="18" t="s">
        <v>139</v>
      </c>
      <c r="AU352" s="18" t="s">
        <v>137</v>
      </c>
    </row>
    <row r="353" spans="1:65" s="12" customFormat="1">
      <c r="B353" s="151"/>
      <c r="C353" s="289"/>
      <c r="D353" s="290" t="s">
        <v>147</v>
      </c>
      <c r="E353" s="291" t="s">
        <v>3</v>
      </c>
      <c r="F353" s="292" t="s">
        <v>443</v>
      </c>
      <c r="G353" s="289"/>
      <c r="H353" s="291" t="s">
        <v>3</v>
      </c>
      <c r="I353" s="153"/>
      <c r="L353" s="151"/>
      <c r="M353" s="154"/>
      <c r="N353" s="155"/>
      <c r="O353" s="155"/>
      <c r="P353" s="155"/>
      <c r="Q353" s="155"/>
      <c r="R353" s="155"/>
      <c r="S353" s="155"/>
      <c r="T353" s="156"/>
      <c r="AT353" s="152" t="s">
        <v>147</v>
      </c>
      <c r="AU353" s="152" t="s">
        <v>137</v>
      </c>
      <c r="AV353" s="12" t="s">
        <v>81</v>
      </c>
      <c r="AW353" s="12" t="s">
        <v>34</v>
      </c>
      <c r="AX353" s="12" t="s">
        <v>73</v>
      </c>
      <c r="AY353" s="152" t="s">
        <v>128</v>
      </c>
    </row>
    <row r="354" spans="1:65" s="13" customFormat="1">
      <c r="B354" s="157"/>
      <c r="C354" s="293"/>
      <c r="D354" s="290" t="s">
        <v>147</v>
      </c>
      <c r="E354" s="294" t="s">
        <v>3</v>
      </c>
      <c r="F354" s="295" t="s">
        <v>444</v>
      </c>
      <c r="G354" s="293"/>
      <c r="H354" s="296">
        <v>4.8550000000000004</v>
      </c>
      <c r="I354" s="159"/>
      <c r="L354" s="157"/>
      <c r="M354" s="160"/>
      <c r="N354" s="161"/>
      <c r="O354" s="161"/>
      <c r="P354" s="161"/>
      <c r="Q354" s="161"/>
      <c r="R354" s="161"/>
      <c r="S354" s="161"/>
      <c r="T354" s="162"/>
      <c r="AT354" s="158" t="s">
        <v>147</v>
      </c>
      <c r="AU354" s="158" t="s">
        <v>137</v>
      </c>
      <c r="AV354" s="13" t="s">
        <v>137</v>
      </c>
      <c r="AW354" s="13" t="s">
        <v>34</v>
      </c>
      <c r="AX354" s="13" t="s">
        <v>81</v>
      </c>
      <c r="AY354" s="158" t="s">
        <v>128</v>
      </c>
    </row>
    <row r="355" spans="1:65" s="1" customFormat="1" ht="21.75" customHeight="1">
      <c r="A355" s="33"/>
      <c r="B355" s="136"/>
      <c r="C355" s="281" t="s">
        <v>445</v>
      </c>
      <c r="D355" s="281" t="s">
        <v>131</v>
      </c>
      <c r="E355" s="282" t="s">
        <v>446</v>
      </c>
      <c r="F355" s="283" t="s">
        <v>447</v>
      </c>
      <c r="G355" s="284" t="s">
        <v>440</v>
      </c>
      <c r="H355" s="285">
        <v>4.8550000000000004</v>
      </c>
      <c r="I355" s="138"/>
      <c r="J355" s="139">
        <f>ROUND(I355*H355,2)</f>
        <v>0</v>
      </c>
      <c r="K355" s="137" t="s">
        <v>135</v>
      </c>
      <c r="L355" s="34"/>
      <c r="M355" s="140" t="s">
        <v>3</v>
      </c>
      <c r="N355" s="141" t="s">
        <v>45</v>
      </c>
      <c r="O355" s="54"/>
      <c r="P355" s="142">
        <f>O355*H355</f>
        <v>0</v>
      </c>
      <c r="Q355" s="142">
        <v>0</v>
      </c>
      <c r="R355" s="142">
        <f>Q355*H355</f>
        <v>0</v>
      </c>
      <c r="S355" s="142">
        <v>0</v>
      </c>
      <c r="T355" s="143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44" t="s">
        <v>136</v>
      </c>
      <c r="AT355" s="144" t="s">
        <v>131</v>
      </c>
      <c r="AU355" s="144" t="s">
        <v>137</v>
      </c>
      <c r="AY355" s="18" t="s">
        <v>128</v>
      </c>
      <c r="BE355" s="145">
        <f>IF(N355="základní",J355,0)</f>
        <v>0</v>
      </c>
      <c r="BF355" s="145">
        <f>IF(N355="snížená",J355,0)</f>
        <v>0</v>
      </c>
      <c r="BG355" s="145">
        <f>IF(N355="zákl. přenesená",J355,0)</f>
        <v>0</v>
      </c>
      <c r="BH355" s="145">
        <f>IF(N355="sníž. přenesená",J355,0)</f>
        <v>0</v>
      </c>
      <c r="BI355" s="145">
        <f>IF(N355="nulová",J355,0)</f>
        <v>0</v>
      </c>
      <c r="BJ355" s="18" t="s">
        <v>137</v>
      </c>
      <c r="BK355" s="145">
        <f>ROUND(I355*H355,2)</f>
        <v>0</v>
      </c>
      <c r="BL355" s="18" t="s">
        <v>136</v>
      </c>
      <c r="BM355" s="144" t="s">
        <v>448</v>
      </c>
    </row>
    <row r="356" spans="1:65" s="1" customFormat="1">
      <c r="A356" s="33"/>
      <c r="B356" s="34"/>
      <c r="C356" s="286"/>
      <c r="D356" s="287" t="s">
        <v>139</v>
      </c>
      <c r="E356" s="286"/>
      <c r="F356" s="288" t="s">
        <v>449</v>
      </c>
      <c r="G356" s="286"/>
      <c r="H356" s="286"/>
      <c r="I356" s="148"/>
      <c r="J356" s="33"/>
      <c r="K356" s="33"/>
      <c r="L356" s="34"/>
      <c r="M356" s="149"/>
      <c r="N356" s="150"/>
      <c r="O356" s="54"/>
      <c r="P356" s="54"/>
      <c r="Q356" s="54"/>
      <c r="R356" s="54"/>
      <c r="S356" s="54"/>
      <c r="T356" s="55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T356" s="18" t="s">
        <v>139</v>
      </c>
      <c r="AU356" s="18" t="s">
        <v>137</v>
      </c>
    </row>
    <row r="357" spans="1:65" s="13" customFormat="1">
      <c r="B357" s="157"/>
      <c r="C357" s="293"/>
      <c r="D357" s="290" t="s">
        <v>147</v>
      </c>
      <c r="E357" s="294" t="s">
        <v>3</v>
      </c>
      <c r="F357" s="295" t="s">
        <v>444</v>
      </c>
      <c r="G357" s="293"/>
      <c r="H357" s="296">
        <v>4.8550000000000004</v>
      </c>
      <c r="I357" s="159"/>
      <c r="L357" s="157"/>
      <c r="M357" s="160"/>
      <c r="N357" s="161"/>
      <c r="O357" s="161"/>
      <c r="P357" s="161"/>
      <c r="Q357" s="161"/>
      <c r="R357" s="161"/>
      <c r="S357" s="161"/>
      <c r="T357" s="162"/>
      <c r="AT357" s="158" t="s">
        <v>147</v>
      </c>
      <c r="AU357" s="158" t="s">
        <v>137</v>
      </c>
      <c r="AV357" s="13" t="s">
        <v>137</v>
      </c>
      <c r="AW357" s="13" t="s">
        <v>34</v>
      </c>
      <c r="AX357" s="13" t="s">
        <v>81</v>
      </c>
      <c r="AY357" s="158" t="s">
        <v>128</v>
      </c>
    </row>
    <row r="358" spans="1:65" s="1" customFormat="1" ht="24.15" customHeight="1">
      <c r="A358" s="33"/>
      <c r="B358" s="136"/>
      <c r="C358" s="281" t="s">
        <v>450</v>
      </c>
      <c r="D358" s="281" t="s">
        <v>131</v>
      </c>
      <c r="E358" s="282" t="s">
        <v>451</v>
      </c>
      <c r="F358" s="283" t="s">
        <v>452</v>
      </c>
      <c r="G358" s="284" t="s">
        <v>440</v>
      </c>
      <c r="H358" s="285">
        <v>92.245000000000005</v>
      </c>
      <c r="I358" s="138"/>
      <c r="J358" s="139">
        <f>ROUND(I358*H358,2)</f>
        <v>0</v>
      </c>
      <c r="K358" s="137" t="s">
        <v>135</v>
      </c>
      <c r="L358" s="34"/>
      <c r="M358" s="140" t="s">
        <v>3</v>
      </c>
      <c r="N358" s="141" t="s">
        <v>45</v>
      </c>
      <c r="O358" s="54"/>
      <c r="P358" s="142">
        <f>O358*H358</f>
        <v>0</v>
      </c>
      <c r="Q358" s="142">
        <v>0</v>
      </c>
      <c r="R358" s="142">
        <f>Q358*H358</f>
        <v>0</v>
      </c>
      <c r="S358" s="142">
        <v>0</v>
      </c>
      <c r="T358" s="143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44" t="s">
        <v>136</v>
      </c>
      <c r="AT358" s="144" t="s">
        <v>131</v>
      </c>
      <c r="AU358" s="144" t="s">
        <v>137</v>
      </c>
      <c r="AY358" s="18" t="s">
        <v>128</v>
      </c>
      <c r="BE358" s="145">
        <f>IF(N358="základní",J358,0)</f>
        <v>0</v>
      </c>
      <c r="BF358" s="145">
        <f>IF(N358="snížená",J358,0)</f>
        <v>0</v>
      </c>
      <c r="BG358" s="145">
        <f>IF(N358="zákl. přenesená",J358,0)</f>
        <v>0</v>
      </c>
      <c r="BH358" s="145">
        <f>IF(N358="sníž. přenesená",J358,0)</f>
        <v>0</v>
      </c>
      <c r="BI358" s="145">
        <f>IF(N358="nulová",J358,0)</f>
        <v>0</v>
      </c>
      <c r="BJ358" s="18" t="s">
        <v>137</v>
      </c>
      <c r="BK358" s="145">
        <f>ROUND(I358*H358,2)</f>
        <v>0</v>
      </c>
      <c r="BL358" s="18" t="s">
        <v>136</v>
      </c>
      <c r="BM358" s="144" t="s">
        <v>453</v>
      </c>
    </row>
    <row r="359" spans="1:65" s="1" customFormat="1">
      <c r="A359" s="33"/>
      <c r="B359" s="34"/>
      <c r="C359" s="286"/>
      <c r="D359" s="287" t="s">
        <v>139</v>
      </c>
      <c r="E359" s="286"/>
      <c r="F359" s="288" t="s">
        <v>454</v>
      </c>
      <c r="G359" s="286"/>
      <c r="H359" s="286"/>
      <c r="I359" s="148"/>
      <c r="J359" s="33"/>
      <c r="K359" s="33"/>
      <c r="L359" s="34"/>
      <c r="M359" s="149"/>
      <c r="N359" s="150"/>
      <c r="O359" s="54"/>
      <c r="P359" s="54"/>
      <c r="Q359" s="54"/>
      <c r="R359" s="54"/>
      <c r="S359" s="54"/>
      <c r="T359" s="55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T359" s="18" t="s">
        <v>139</v>
      </c>
      <c r="AU359" s="18" t="s">
        <v>137</v>
      </c>
    </row>
    <row r="360" spans="1:65" s="13" customFormat="1">
      <c r="B360" s="157"/>
      <c r="C360" s="293"/>
      <c r="D360" s="290" t="s">
        <v>147</v>
      </c>
      <c r="E360" s="294" t="s">
        <v>3</v>
      </c>
      <c r="F360" s="295" t="s">
        <v>455</v>
      </c>
      <c r="G360" s="293"/>
      <c r="H360" s="296">
        <v>92.245000000000005</v>
      </c>
      <c r="I360" s="159"/>
      <c r="L360" s="157"/>
      <c r="M360" s="160"/>
      <c r="N360" s="161"/>
      <c r="O360" s="161"/>
      <c r="P360" s="161"/>
      <c r="Q360" s="161"/>
      <c r="R360" s="161"/>
      <c r="S360" s="161"/>
      <c r="T360" s="162"/>
      <c r="AT360" s="158" t="s">
        <v>147</v>
      </c>
      <c r="AU360" s="158" t="s">
        <v>137</v>
      </c>
      <c r="AV360" s="13" t="s">
        <v>137</v>
      </c>
      <c r="AW360" s="13" t="s">
        <v>34</v>
      </c>
      <c r="AX360" s="13" t="s">
        <v>81</v>
      </c>
      <c r="AY360" s="158" t="s">
        <v>128</v>
      </c>
    </row>
    <row r="361" spans="1:65" s="1" customFormat="1" ht="24.15" customHeight="1">
      <c r="A361" s="33"/>
      <c r="B361" s="136"/>
      <c r="C361" s="281" t="s">
        <v>456</v>
      </c>
      <c r="D361" s="281" t="s">
        <v>131</v>
      </c>
      <c r="E361" s="282" t="s">
        <v>457</v>
      </c>
      <c r="F361" s="283" t="s">
        <v>458</v>
      </c>
      <c r="G361" s="284" t="s">
        <v>440</v>
      </c>
      <c r="H361" s="285">
        <v>4.8550000000000004</v>
      </c>
      <c r="I361" s="138"/>
      <c r="J361" s="139">
        <f>ROUND(I361*H361,2)</f>
        <v>0</v>
      </c>
      <c r="K361" s="137" t="s">
        <v>135</v>
      </c>
      <c r="L361" s="34"/>
      <c r="M361" s="140" t="s">
        <v>3</v>
      </c>
      <c r="N361" s="141" t="s">
        <v>45</v>
      </c>
      <c r="O361" s="54"/>
      <c r="P361" s="142">
        <f>O361*H361</f>
        <v>0</v>
      </c>
      <c r="Q361" s="142">
        <v>0</v>
      </c>
      <c r="R361" s="142">
        <f>Q361*H361</f>
        <v>0</v>
      </c>
      <c r="S361" s="142">
        <v>0</v>
      </c>
      <c r="T361" s="143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44" t="s">
        <v>136</v>
      </c>
      <c r="AT361" s="144" t="s">
        <v>131</v>
      </c>
      <c r="AU361" s="144" t="s">
        <v>137</v>
      </c>
      <c r="AY361" s="18" t="s">
        <v>128</v>
      </c>
      <c r="BE361" s="145">
        <f>IF(N361="základní",J361,0)</f>
        <v>0</v>
      </c>
      <c r="BF361" s="145">
        <f>IF(N361="snížená",J361,0)</f>
        <v>0</v>
      </c>
      <c r="BG361" s="145">
        <f>IF(N361="zákl. přenesená",J361,0)</f>
        <v>0</v>
      </c>
      <c r="BH361" s="145">
        <f>IF(N361="sníž. přenesená",J361,0)</f>
        <v>0</v>
      </c>
      <c r="BI361" s="145">
        <f>IF(N361="nulová",J361,0)</f>
        <v>0</v>
      </c>
      <c r="BJ361" s="18" t="s">
        <v>137</v>
      </c>
      <c r="BK361" s="145">
        <f>ROUND(I361*H361,2)</f>
        <v>0</v>
      </c>
      <c r="BL361" s="18" t="s">
        <v>136</v>
      </c>
      <c r="BM361" s="144" t="s">
        <v>459</v>
      </c>
    </row>
    <row r="362" spans="1:65" s="1" customFormat="1">
      <c r="A362" s="33"/>
      <c r="B362" s="34"/>
      <c r="C362" s="286"/>
      <c r="D362" s="287" t="s">
        <v>139</v>
      </c>
      <c r="E362" s="286"/>
      <c r="F362" s="288" t="s">
        <v>460</v>
      </c>
      <c r="G362" s="286"/>
      <c r="H362" s="286"/>
      <c r="I362" s="148"/>
      <c r="J362" s="33"/>
      <c r="K362" s="33"/>
      <c r="L362" s="34"/>
      <c r="M362" s="149"/>
      <c r="N362" s="150"/>
      <c r="O362" s="54"/>
      <c r="P362" s="54"/>
      <c r="Q362" s="54"/>
      <c r="R362" s="54"/>
      <c r="S362" s="54"/>
      <c r="T362" s="55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T362" s="18" t="s">
        <v>139</v>
      </c>
      <c r="AU362" s="18" t="s">
        <v>137</v>
      </c>
    </row>
    <row r="363" spans="1:65" s="13" customFormat="1">
      <c r="B363" s="157"/>
      <c r="C363" s="293"/>
      <c r="D363" s="290" t="s">
        <v>147</v>
      </c>
      <c r="E363" s="294" t="s">
        <v>3</v>
      </c>
      <c r="F363" s="295" t="s">
        <v>444</v>
      </c>
      <c r="G363" s="293"/>
      <c r="H363" s="296">
        <v>4.8550000000000004</v>
      </c>
      <c r="I363" s="159"/>
      <c r="L363" s="157"/>
      <c r="M363" s="160"/>
      <c r="N363" s="161"/>
      <c r="O363" s="161"/>
      <c r="P363" s="161"/>
      <c r="Q363" s="161"/>
      <c r="R363" s="161"/>
      <c r="S363" s="161"/>
      <c r="T363" s="162"/>
      <c r="AT363" s="158" t="s">
        <v>147</v>
      </c>
      <c r="AU363" s="158" t="s">
        <v>137</v>
      </c>
      <c r="AV363" s="13" t="s">
        <v>137</v>
      </c>
      <c r="AW363" s="13" t="s">
        <v>34</v>
      </c>
      <c r="AX363" s="13" t="s">
        <v>81</v>
      </c>
      <c r="AY363" s="158" t="s">
        <v>128</v>
      </c>
    </row>
    <row r="364" spans="1:65" s="11" customFormat="1" ht="22.95" customHeight="1">
      <c r="B364" s="125"/>
      <c r="C364" s="277"/>
      <c r="D364" s="278" t="s">
        <v>72</v>
      </c>
      <c r="E364" s="280" t="s">
        <v>461</v>
      </c>
      <c r="F364" s="280" t="s">
        <v>462</v>
      </c>
      <c r="G364" s="277"/>
      <c r="H364" s="277"/>
      <c r="I364" s="127"/>
      <c r="J364" s="135">
        <f>BK364</f>
        <v>0</v>
      </c>
      <c r="L364" s="125"/>
      <c r="M364" s="129"/>
      <c r="N364" s="130"/>
      <c r="O364" s="130"/>
      <c r="P364" s="131">
        <f>SUM(P365:P366)</f>
        <v>0</v>
      </c>
      <c r="Q364" s="130"/>
      <c r="R364" s="131">
        <f>SUM(R365:R366)</f>
        <v>0</v>
      </c>
      <c r="S364" s="130"/>
      <c r="T364" s="132">
        <f>SUM(T365:T366)</f>
        <v>0</v>
      </c>
      <c r="AR364" s="126" t="s">
        <v>81</v>
      </c>
      <c r="AT364" s="133" t="s">
        <v>72</v>
      </c>
      <c r="AU364" s="133" t="s">
        <v>81</v>
      </c>
      <c r="AY364" s="126" t="s">
        <v>128</v>
      </c>
      <c r="BK364" s="134">
        <f>SUM(BK365:BK366)</f>
        <v>0</v>
      </c>
    </row>
    <row r="365" spans="1:65" s="1" customFormat="1" ht="33" customHeight="1">
      <c r="A365" s="33"/>
      <c r="B365" s="136"/>
      <c r="C365" s="281" t="s">
        <v>463</v>
      </c>
      <c r="D365" s="281" t="s">
        <v>131</v>
      </c>
      <c r="E365" s="282" t="s">
        <v>464</v>
      </c>
      <c r="F365" s="283" t="s">
        <v>465</v>
      </c>
      <c r="G365" s="284" t="s">
        <v>440</v>
      </c>
      <c r="H365" s="285">
        <v>15.343999999999999</v>
      </c>
      <c r="I365" s="138"/>
      <c r="J365" s="139">
        <f>ROUND(I365*H365,2)</f>
        <v>0</v>
      </c>
      <c r="K365" s="137" t="s">
        <v>135</v>
      </c>
      <c r="L365" s="34"/>
      <c r="M365" s="140" t="s">
        <v>3</v>
      </c>
      <c r="N365" s="141" t="s">
        <v>45</v>
      </c>
      <c r="O365" s="54"/>
      <c r="P365" s="142">
        <f>O365*H365</f>
        <v>0</v>
      </c>
      <c r="Q365" s="142">
        <v>0</v>
      </c>
      <c r="R365" s="142">
        <f>Q365*H365</f>
        <v>0</v>
      </c>
      <c r="S365" s="142">
        <v>0</v>
      </c>
      <c r="T365" s="143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44" t="s">
        <v>136</v>
      </c>
      <c r="AT365" s="144" t="s">
        <v>131</v>
      </c>
      <c r="AU365" s="144" t="s">
        <v>137</v>
      </c>
      <c r="AY365" s="18" t="s">
        <v>128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18" t="s">
        <v>137</v>
      </c>
      <c r="BK365" s="145">
        <f>ROUND(I365*H365,2)</f>
        <v>0</v>
      </c>
      <c r="BL365" s="18" t="s">
        <v>136</v>
      </c>
      <c r="BM365" s="144" t="s">
        <v>466</v>
      </c>
    </row>
    <row r="366" spans="1:65" s="1" customFormat="1">
      <c r="A366" s="33"/>
      <c r="B366" s="34"/>
      <c r="C366" s="286"/>
      <c r="D366" s="287" t="s">
        <v>139</v>
      </c>
      <c r="E366" s="286"/>
      <c r="F366" s="288" t="s">
        <v>467</v>
      </c>
      <c r="G366" s="286"/>
      <c r="H366" s="286"/>
      <c r="I366" s="148"/>
      <c r="J366" s="33"/>
      <c r="K366" s="33"/>
      <c r="L366" s="34"/>
      <c r="M366" s="149"/>
      <c r="N366" s="150"/>
      <c r="O366" s="54"/>
      <c r="P366" s="54"/>
      <c r="Q366" s="54"/>
      <c r="R366" s="54"/>
      <c r="S366" s="54"/>
      <c r="T366" s="55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T366" s="18" t="s">
        <v>139</v>
      </c>
      <c r="AU366" s="18" t="s">
        <v>137</v>
      </c>
    </row>
    <row r="367" spans="1:65" s="11" customFormat="1" ht="25.95" customHeight="1">
      <c r="B367" s="125"/>
      <c r="C367" s="277"/>
      <c r="D367" s="278" t="s">
        <v>72</v>
      </c>
      <c r="E367" s="279" t="s">
        <v>468</v>
      </c>
      <c r="F367" s="279" t="s">
        <v>469</v>
      </c>
      <c r="G367" s="277"/>
      <c r="H367" s="277"/>
      <c r="I367" s="127"/>
      <c r="J367" s="128">
        <f>BK367</f>
        <v>0</v>
      </c>
      <c r="L367" s="125"/>
      <c r="M367" s="129"/>
      <c r="N367" s="130"/>
      <c r="O367" s="130"/>
      <c r="P367" s="131">
        <f>P368+P395+P484+P517+P575+P851+P876</f>
        <v>0</v>
      </c>
      <c r="Q367" s="130"/>
      <c r="R367" s="131">
        <f>R368+R395+R484+R517+R575+R851+R876</f>
        <v>5.7638390800000012</v>
      </c>
      <c r="S367" s="130"/>
      <c r="T367" s="132">
        <f>T368+T395+T484+T517+T575+T851+T876</f>
        <v>3.084587</v>
      </c>
      <c r="AR367" s="126" t="s">
        <v>137</v>
      </c>
      <c r="AT367" s="133" t="s">
        <v>72</v>
      </c>
      <c r="AU367" s="133" t="s">
        <v>73</v>
      </c>
      <c r="AY367" s="126" t="s">
        <v>128</v>
      </c>
      <c r="BK367" s="134">
        <f>BK368+BK395+BK484+BK517+BK575+BK851+BK876</f>
        <v>0</v>
      </c>
    </row>
    <row r="368" spans="1:65" s="11" customFormat="1" ht="22.95" customHeight="1">
      <c r="B368" s="125"/>
      <c r="C368" s="277"/>
      <c r="D368" s="278" t="s">
        <v>72</v>
      </c>
      <c r="E368" s="280" t="s">
        <v>470</v>
      </c>
      <c r="F368" s="280" t="s">
        <v>471</v>
      </c>
      <c r="G368" s="277"/>
      <c r="H368" s="277"/>
      <c r="I368" s="127"/>
      <c r="J368" s="135">
        <f>BK368</f>
        <v>0</v>
      </c>
      <c r="L368" s="125"/>
      <c r="M368" s="129"/>
      <c r="N368" s="130"/>
      <c r="O368" s="130"/>
      <c r="P368" s="131">
        <f>SUM(P369:P394)</f>
        <v>0</v>
      </c>
      <c r="Q368" s="130"/>
      <c r="R368" s="131">
        <f>SUM(R369:R394)</f>
        <v>0.19627392000000002</v>
      </c>
      <c r="S368" s="130"/>
      <c r="T368" s="132">
        <f>SUM(T369:T394)</f>
        <v>0</v>
      </c>
      <c r="AR368" s="126" t="s">
        <v>137</v>
      </c>
      <c r="AT368" s="133" t="s">
        <v>72</v>
      </c>
      <c r="AU368" s="133" t="s">
        <v>81</v>
      </c>
      <c r="AY368" s="126" t="s">
        <v>128</v>
      </c>
      <c r="BK368" s="134">
        <f>SUM(BK369:BK394)</f>
        <v>0</v>
      </c>
    </row>
    <row r="369" spans="1:65" s="1" customFormat="1" ht="24.15" customHeight="1">
      <c r="A369" s="33"/>
      <c r="B369" s="136"/>
      <c r="C369" s="281" t="s">
        <v>472</v>
      </c>
      <c r="D369" s="281" t="s">
        <v>131</v>
      </c>
      <c r="E369" s="282" t="s">
        <v>473</v>
      </c>
      <c r="F369" s="283" t="s">
        <v>474</v>
      </c>
      <c r="G369" s="284" t="s">
        <v>134</v>
      </c>
      <c r="H369" s="285">
        <v>25.28</v>
      </c>
      <c r="I369" s="138"/>
      <c r="J369" s="139">
        <f>ROUND(I369*H369,2)</f>
        <v>0</v>
      </c>
      <c r="K369" s="137" t="s">
        <v>135</v>
      </c>
      <c r="L369" s="34"/>
      <c r="M369" s="140" t="s">
        <v>3</v>
      </c>
      <c r="N369" s="141" t="s">
        <v>45</v>
      </c>
      <c r="O369" s="54"/>
      <c r="P369" s="142">
        <f>O369*H369</f>
        <v>0</v>
      </c>
      <c r="Q369" s="142">
        <v>2.9999999999999997E-4</v>
      </c>
      <c r="R369" s="142">
        <f>Q369*H369</f>
        <v>7.5839999999999996E-3</v>
      </c>
      <c r="S369" s="142">
        <v>0</v>
      </c>
      <c r="T369" s="143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44" t="s">
        <v>313</v>
      </c>
      <c r="AT369" s="144" t="s">
        <v>131</v>
      </c>
      <c r="AU369" s="144" t="s">
        <v>137</v>
      </c>
      <c r="AY369" s="18" t="s">
        <v>128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8" t="s">
        <v>137</v>
      </c>
      <c r="BK369" s="145">
        <f>ROUND(I369*H369,2)</f>
        <v>0</v>
      </c>
      <c r="BL369" s="18" t="s">
        <v>313</v>
      </c>
      <c r="BM369" s="144" t="s">
        <v>475</v>
      </c>
    </row>
    <row r="370" spans="1:65" s="1" customFormat="1">
      <c r="A370" s="33"/>
      <c r="B370" s="34"/>
      <c r="C370" s="286"/>
      <c r="D370" s="287" t="s">
        <v>139</v>
      </c>
      <c r="E370" s="286"/>
      <c r="F370" s="288" t="s">
        <v>476</v>
      </c>
      <c r="G370" s="286"/>
      <c r="H370" s="286"/>
      <c r="I370" s="148"/>
      <c r="J370" s="33"/>
      <c r="K370" s="33"/>
      <c r="L370" s="34"/>
      <c r="M370" s="149"/>
      <c r="N370" s="150"/>
      <c r="O370" s="54"/>
      <c r="P370" s="54"/>
      <c r="Q370" s="54"/>
      <c r="R370" s="54"/>
      <c r="S370" s="54"/>
      <c r="T370" s="55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T370" s="18" t="s">
        <v>139</v>
      </c>
      <c r="AU370" s="18" t="s">
        <v>137</v>
      </c>
    </row>
    <row r="371" spans="1:65" s="12" customFormat="1">
      <c r="B371" s="151"/>
      <c r="C371" s="289"/>
      <c r="D371" s="290" t="s">
        <v>147</v>
      </c>
      <c r="E371" s="291" t="s">
        <v>3</v>
      </c>
      <c r="F371" s="292" t="s">
        <v>477</v>
      </c>
      <c r="G371" s="289"/>
      <c r="H371" s="291" t="s">
        <v>3</v>
      </c>
      <c r="I371" s="153"/>
      <c r="L371" s="151"/>
      <c r="M371" s="154"/>
      <c r="N371" s="155"/>
      <c r="O371" s="155"/>
      <c r="P371" s="155"/>
      <c r="Q371" s="155"/>
      <c r="R371" s="155"/>
      <c r="S371" s="155"/>
      <c r="T371" s="156"/>
      <c r="AT371" s="152" t="s">
        <v>147</v>
      </c>
      <c r="AU371" s="152" t="s">
        <v>137</v>
      </c>
      <c r="AV371" s="12" t="s">
        <v>81</v>
      </c>
      <c r="AW371" s="12" t="s">
        <v>34</v>
      </c>
      <c r="AX371" s="12" t="s">
        <v>73</v>
      </c>
      <c r="AY371" s="152" t="s">
        <v>128</v>
      </c>
    </row>
    <row r="372" spans="1:65" s="12" customFormat="1">
      <c r="B372" s="151"/>
      <c r="C372" s="289"/>
      <c r="D372" s="290" t="s">
        <v>147</v>
      </c>
      <c r="E372" s="291" t="s">
        <v>3</v>
      </c>
      <c r="F372" s="292" t="s">
        <v>478</v>
      </c>
      <c r="G372" s="289"/>
      <c r="H372" s="291" t="s">
        <v>3</v>
      </c>
      <c r="I372" s="153"/>
      <c r="L372" s="151"/>
      <c r="M372" s="154"/>
      <c r="N372" s="155"/>
      <c r="O372" s="155"/>
      <c r="P372" s="155"/>
      <c r="Q372" s="155"/>
      <c r="R372" s="155"/>
      <c r="S372" s="155"/>
      <c r="T372" s="156"/>
      <c r="AT372" s="152" t="s">
        <v>147</v>
      </c>
      <c r="AU372" s="152" t="s">
        <v>137</v>
      </c>
      <c r="AV372" s="12" t="s">
        <v>81</v>
      </c>
      <c r="AW372" s="12" t="s">
        <v>34</v>
      </c>
      <c r="AX372" s="12" t="s">
        <v>73</v>
      </c>
      <c r="AY372" s="152" t="s">
        <v>128</v>
      </c>
    </row>
    <row r="373" spans="1:65" s="13" customFormat="1">
      <c r="B373" s="157"/>
      <c r="C373" s="293"/>
      <c r="D373" s="290" t="s">
        <v>147</v>
      </c>
      <c r="E373" s="294" t="s">
        <v>3</v>
      </c>
      <c r="F373" s="295" t="s">
        <v>479</v>
      </c>
      <c r="G373" s="293"/>
      <c r="H373" s="296">
        <v>14.16</v>
      </c>
      <c r="I373" s="159"/>
      <c r="L373" s="157"/>
      <c r="M373" s="160"/>
      <c r="N373" s="161"/>
      <c r="O373" s="161"/>
      <c r="P373" s="161"/>
      <c r="Q373" s="161"/>
      <c r="R373" s="161"/>
      <c r="S373" s="161"/>
      <c r="T373" s="162"/>
      <c r="AT373" s="158" t="s">
        <v>147</v>
      </c>
      <c r="AU373" s="158" t="s">
        <v>137</v>
      </c>
      <c r="AV373" s="13" t="s">
        <v>137</v>
      </c>
      <c r="AW373" s="13" t="s">
        <v>34</v>
      </c>
      <c r="AX373" s="13" t="s">
        <v>73</v>
      </c>
      <c r="AY373" s="158" t="s">
        <v>128</v>
      </c>
    </row>
    <row r="374" spans="1:65" s="13" customFormat="1">
      <c r="B374" s="157"/>
      <c r="C374" s="293"/>
      <c r="D374" s="290" t="s">
        <v>147</v>
      </c>
      <c r="E374" s="294" t="s">
        <v>3</v>
      </c>
      <c r="F374" s="295" t="s">
        <v>480</v>
      </c>
      <c r="G374" s="293"/>
      <c r="H374" s="296">
        <v>33.6</v>
      </c>
      <c r="I374" s="159"/>
      <c r="L374" s="157"/>
      <c r="M374" s="160"/>
      <c r="N374" s="161"/>
      <c r="O374" s="161"/>
      <c r="P374" s="161"/>
      <c r="Q374" s="161"/>
      <c r="R374" s="161"/>
      <c r="S374" s="161"/>
      <c r="T374" s="162"/>
      <c r="AT374" s="158" t="s">
        <v>147</v>
      </c>
      <c r="AU374" s="158" t="s">
        <v>137</v>
      </c>
      <c r="AV374" s="13" t="s">
        <v>137</v>
      </c>
      <c r="AW374" s="13" t="s">
        <v>34</v>
      </c>
      <c r="AX374" s="13" t="s">
        <v>73</v>
      </c>
      <c r="AY374" s="158" t="s">
        <v>128</v>
      </c>
    </row>
    <row r="375" spans="1:65" s="13" customFormat="1">
      <c r="B375" s="157"/>
      <c r="C375" s="293"/>
      <c r="D375" s="290" t="s">
        <v>147</v>
      </c>
      <c r="E375" s="294" t="s">
        <v>3</v>
      </c>
      <c r="F375" s="295" t="s">
        <v>481</v>
      </c>
      <c r="G375" s="293"/>
      <c r="H375" s="296">
        <v>3</v>
      </c>
      <c r="I375" s="159"/>
      <c r="L375" s="157"/>
      <c r="M375" s="160"/>
      <c r="N375" s="161"/>
      <c r="O375" s="161"/>
      <c r="P375" s="161"/>
      <c r="Q375" s="161"/>
      <c r="R375" s="161"/>
      <c r="S375" s="161"/>
      <c r="T375" s="162"/>
      <c r="AT375" s="158" t="s">
        <v>147</v>
      </c>
      <c r="AU375" s="158" t="s">
        <v>137</v>
      </c>
      <c r="AV375" s="13" t="s">
        <v>137</v>
      </c>
      <c r="AW375" s="13" t="s">
        <v>34</v>
      </c>
      <c r="AX375" s="13" t="s">
        <v>73</v>
      </c>
      <c r="AY375" s="158" t="s">
        <v>128</v>
      </c>
    </row>
    <row r="376" spans="1:65" s="12" customFormat="1">
      <c r="B376" s="151"/>
      <c r="C376" s="289"/>
      <c r="D376" s="290" t="s">
        <v>147</v>
      </c>
      <c r="E376" s="291" t="s">
        <v>3</v>
      </c>
      <c r="F376" s="292" t="s">
        <v>482</v>
      </c>
      <c r="G376" s="289"/>
      <c r="H376" s="291" t="s">
        <v>3</v>
      </c>
      <c r="I376" s="153"/>
      <c r="L376" s="151"/>
      <c r="M376" s="154"/>
      <c r="N376" s="155"/>
      <c r="O376" s="155"/>
      <c r="P376" s="155"/>
      <c r="Q376" s="155"/>
      <c r="R376" s="155"/>
      <c r="S376" s="155"/>
      <c r="T376" s="156"/>
      <c r="AT376" s="152" t="s">
        <v>147</v>
      </c>
      <c r="AU376" s="152" t="s">
        <v>137</v>
      </c>
      <c r="AV376" s="12" t="s">
        <v>81</v>
      </c>
      <c r="AW376" s="12" t="s">
        <v>34</v>
      </c>
      <c r="AX376" s="12" t="s">
        <v>73</v>
      </c>
      <c r="AY376" s="152" t="s">
        <v>128</v>
      </c>
    </row>
    <row r="377" spans="1:65" s="13" customFormat="1">
      <c r="B377" s="157"/>
      <c r="C377" s="293"/>
      <c r="D377" s="290" t="s">
        <v>147</v>
      </c>
      <c r="E377" s="294" t="s">
        <v>3</v>
      </c>
      <c r="F377" s="295" t="s">
        <v>483</v>
      </c>
      <c r="G377" s="293"/>
      <c r="H377" s="296">
        <v>-8.36</v>
      </c>
      <c r="I377" s="159"/>
      <c r="L377" s="157"/>
      <c r="M377" s="160"/>
      <c r="N377" s="161"/>
      <c r="O377" s="161"/>
      <c r="P377" s="161"/>
      <c r="Q377" s="161"/>
      <c r="R377" s="161"/>
      <c r="S377" s="161"/>
      <c r="T377" s="162"/>
      <c r="AT377" s="158" t="s">
        <v>147</v>
      </c>
      <c r="AU377" s="158" t="s">
        <v>137</v>
      </c>
      <c r="AV377" s="13" t="s">
        <v>137</v>
      </c>
      <c r="AW377" s="13" t="s">
        <v>34</v>
      </c>
      <c r="AX377" s="13" t="s">
        <v>73</v>
      </c>
      <c r="AY377" s="158" t="s">
        <v>128</v>
      </c>
    </row>
    <row r="378" spans="1:65" s="13" customFormat="1">
      <c r="B378" s="157"/>
      <c r="C378" s="293"/>
      <c r="D378" s="290" t="s">
        <v>147</v>
      </c>
      <c r="E378" s="294" t="s">
        <v>3</v>
      </c>
      <c r="F378" s="295" t="s">
        <v>484</v>
      </c>
      <c r="G378" s="293"/>
      <c r="H378" s="296">
        <v>-21.12</v>
      </c>
      <c r="I378" s="159"/>
      <c r="L378" s="157"/>
      <c r="M378" s="160"/>
      <c r="N378" s="161"/>
      <c r="O378" s="161"/>
      <c r="P378" s="161"/>
      <c r="Q378" s="161"/>
      <c r="R378" s="161"/>
      <c r="S378" s="161"/>
      <c r="T378" s="162"/>
      <c r="AT378" s="158" t="s">
        <v>147</v>
      </c>
      <c r="AU378" s="158" t="s">
        <v>137</v>
      </c>
      <c r="AV378" s="13" t="s">
        <v>137</v>
      </c>
      <c r="AW378" s="13" t="s">
        <v>34</v>
      </c>
      <c r="AX378" s="13" t="s">
        <v>73</v>
      </c>
      <c r="AY378" s="158" t="s">
        <v>128</v>
      </c>
    </row>
    <row r="379" spans="1:65" s="12" customFormat="1">
      <c r="B379" s="151"/>
      <c r="C379" s="289"/>
      <c r="D379" s="290" t="s">
        <v>147</v>
      </c>
      <c r="E379" s="291" t="s">
        <v>3</v>
      </c>
      <c r="F379" s="292" t="s">
        <v>485</v>
      </c>
      <c r="G379" s="289"/>
      <c r="H379" s="291" t="s">
        <v>3</v>
      </c>
      <c r="I379" s="153"/>
      <c r="L379" s="151"/>
      <c r="M379" s="154"/>
      <c r="N379" s="155"/>
      <c r="O379" s="155"/>
      <c r="P379" s="155"/>
      <c r="Q379" s="155"/>
      <c r="R379" s="155"/>
      <c r="S379" s="155"/>
      <c r="T379" s="156"/>
      <c r="AT379" s="152" t="s">
        <v>147</v>
      </c>
      <c r="AU379" s="152" t="s">
        <v>137</v>
      </c>
      <c r="AV379" s="12" t="s">
        <v>81</v>
      </c>
      <c r="AW379" s="12" t="s">
        <v>34</v>
      </c>
      <c r="AX379" s="12" t="s">
        <v>73</v>
      </c>
      <c r="AY379" s="152" t="s">
        <v>128</v>
      </c>
    </row>
    <row r="380" spans="1:65" s="13" customFormat="1">
      <c r="B380" s="157"/>
      <c r="C380" s="293"/>
      <c r="D380" s="290" t="s">
        <v>147</v>
      </c>
      <c r="E380" s="294" t="s">
        <v>3</v>
      </c>
      <c r="F380" s="295" t="s">
        <v>486</v>
      </c>
      <c r="G380" s="293"/>
      <c r="H380" s="296">
        <v>1.2</v>
      </c>
      <c r="I380" s="159"/>
      <c r="L380" s="157"/>
      <c r="M380" s="160"/>
      <c r="N380" s="161"/>
      <c r="O380" s="161"/>
      <c r="P380" s="161"/>
      <c r="Q380" s="161"/>
      <c r="R380" s="161"/>
      <c r="S380" s="161"/>
      <c r="T380" s="162"/>
      <c r="AT380" s="158" t="s">
        <v>147</v>
      </c>
      <c r="AU380" s="158" t="s">
        <v>137</v>
      </c>
      <c r="AV380" s="13" t="s">
        <v>137</v>
      </c>
      <c r="AW380" s="13" t="s">
        <v>34</v>
      </c>
      <c r="AX380" s="13" t="s">
        <v>73</v>
      </c>
      <c r="AY380" s="158" t="s">
        <v>128</v>
      </c>
    </row>
    <row r="381" spans="1:65" s="13" customFormat="1">
      <c r="B381" s="157"/>
      <c r="C381" s="293"/>
      <c r="D381" s="290" t="s">
        <v>147</v>
      </c>
      <c r="E381" s="294" t="s">
        <v>3</v>
      </c>
      <c r="F381" s="295" t="s">
        <v>487</v>
      </c>
      <c r="G381" s="293"/>
      <c r="H381" s="296">
        <v>2.8</v>
      </c>
      <c r="I381" s="159"/>
      <c r="L381" s="157"/>
      <c r="M381" s="160"/>
      <c r="N381" s="161"/>
      <c r="O381" s="161"/>
      <c r="P381" s="161"/>
      <c r="Q381" s="161"/>
      <c r="R381" s="161"/>
      <c r="S381" s="161"/>
      <c r="T381" s="162"/>
      <c r="AT381" s="158" t="s">
        <v>147</v>
      </c>
      <c r="AU381" s="158" t="s">
        <v>137</v>
      </c>
      <c r="AV381" s="13" t="s">
        <v>137</v>
      </c>
      <c r="AW381" s="13" t="s">
        <v>34</v>
      </c>
      <c r="AX381" s="13" t="s">
        <v>73</v>
      </c>
      <c r="AY381" s="158" t="s">
        <v>128</v>
      </c>
    </row>
    <row r="382" spans="1:65" s="14" customFormat="1">
      <c r="B382" s="163"/>
      <c r="C382" s="297"/>
      <c r="D382" s="290" t="s">
        <v>147</v>
      </c>
      <c r="E382" s="298" t="s">
        <v>3</v>
      </c>
      <c r="F382" s="299" t="s">
        <v>165</v>
      </c>
      <c r="G382" s="297"/>
      <c r="H382" s="300">
        <v>25.28</v>
      </c>
      <c r="I382" s="165"/>
      <c r="L382" s="163"/>
      <c r="M382" s="166"/>
      <c r="N382" s="167"/>
      <c r="O382" s="167"/>
      <c r="P382" s="167"/>
      <c r="Q382" s="167"/>
      <c r="R382" s="167"/>
      <c r="S382" s="167"/>
      <c r="T382" s="168"/>
      <c r="AT382" s="164" t="s">
        <v>147</v>
      </c>
      <c r="AU382" s="164" t="s">
        <v>137</v>
      </c>
      <c r="AV382" s="14" t="s">
        <v>136</v>
      </c>
      <c r="AW382" s="14" t="s">
        <v>34</v>
      </c>
      <c r="AX382" s="14" t="s">
        <v>81</v>
      </c>
      <c r="AY382" s="164" t="s">
        <v>128</v>
      </c>
    </row>
    <row r="383" spans="1:65" s="1" customFormat="1" ht="16.5" customHeight="1">
      <c r="A383" s="33"/>
      <c r="B383" s="136"/>
      <c r="C383" s="305" t="s">
        <v>488</v>
      </c>
      <c r="D383" s="305" t="s">
        <v>489</v>
      </c>
      <c r="E383" s="306" t="s">
        <v>490</v>
      </c>
      <c r="F383" s="307" t="s">
        <v>491</v>
      </c>
      <c r="G383" s="308" t="s">
        <v>134</v>
      </c>
      <c r="H383" s="309">
        <v>26.544</v>
      </c>
      <c r="I383" s="176"/>
      <c r="J383" s="177">
        <f>ROUND(I383*H383,2)</f>
        <v>0</v>
      </c>
      <c r="K383" s="175" t="s">
        <v>135</v>
      </c>
      <c r="L383" s="178"/>
      <c r="M383" s="179" t="s">
        <v>3</v>
      </c>
      <c r="N383" s="180" t="s">
        <v>45</v>
      </c>
      <c r="O383" s="54"/>
      <c r="P383" s="142">
        <f>O383*H383</f>
        <v>0</v>
      </c>
      <c r="Q383" s="142">
        <v>7.0000000000000001E-3</v>
      </c>
      <c r="R383" s="142">
        <f>Q383*H383</f>
        <v>0.185808</v>
      </c>
      <c r="S383" s="142">
        <v>0</v>
      </c>
      <c r="T383" s="143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44" t="s">
        <v>445</v>
      </c>
      <c r="AT383" s="144" t="s">
        <v>489</v>
      </c>
      <c r="AU383" s="144" t="s">
        <v>137</v>
      </c>
      <c r="AY383" s="18" t="s">
        <v>128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8" t="s">
        <v>137</v>
      </c>
      <c r="BK383" s="145">
        <f>ROUND(I383*H383,2)</f>
        <v>0</v>
      </c>
      <c r="BL383" s="18" t="s">
        <v>313</v>
      </c>
      <c r="BM383" s="144" t="s">
        <v>492</v>
      </c>
    </row>
    <row r="384" spans="1:65" s="13" customFormat="1">
      <c r="B384" s="157"/>
      <c r="C384" s="293"/>
      <c r="D384" s="290" t="s">
        <v>147</v>
      </c>
      <c r="E384" s="293"/>
      <c r="F384" s="295" t="s">
        <v>493</v>
      </c>
      <c r="G384" s="293"/>
      <c r="H384" s="296">
        <v>26.544</v>
      </c>
      <c r="I384" s="159"/>
      <c r="L384" s="157"/>
      <c r="M384" s="160"/>
      <c r="N384" s="161"/>
      <c r="O384" s="161"/>
      <c r="P384" s="161"/>
      <c r="Q384" s="161"/>
      <c r="R384" s="161"/>
      <c r="S384" s="161"/>
      <c r="T384" s="162"/>
      <c r="AT384" s="158" t="s">
        <v>147</v>
      </c>
      <c r="AU384" s="158" t="s">
        <v>137</v>
      </c>
      <c r="AV384" s="13" t="s">
        <v>137</v>
      </c>
      <c r="AW384" s="13" t="s">
        <v>4</v>
      </c>
      <c r="AX384" s="13" t="s">
        <v>81</v>
      </c>
      <c r="AY384" s="158" t="s">
        <v>128</v>
      </c>
    </row>
    <row r="385" spans="1:65" s="1" customFormat="1" ht="24.15" customHeight="1">
      <c r="A385" s="33"/>
      <c r="B385" s="136"/>
      <c r="C385" s="281" t="s">
        <v>494</v>
      </c>
      <c r="D385" s="281" t="s">
        <v>131</v>
      </c>
      <c r="E385" s="282" t="s">
        <v>495</v>
      </c>
      <c r="F385" s="283" t="s">
        <v>496</v>
      </c>
      <c r="G385" s="284" t="s">
        <v>134</v>
      </c>
      <c r="H385" s="285">
        <v>25.28</v>
      </c>
      <c r="I385" s="138"/>
      <c r="J385" s="139">
        <f>ROUND(I385*H385,2)</f>
        <v>0</v>
      </c>
      <c r="K385" s="137" t="s">
        <v>135</v>
      </c>
      <c r="L385" s="34"/>
      <c r="M385" s="140" t="s">
        <v>3</v>
      </c>
      <c r="N385" s="141" t="s">
        <v>45</v>
      </c>
      <c r="O385" s="54"/>
      <c r="P385" s="142">
        <f>O385*H385</f>
        <v>0</v>
      </c>
      <c r="Q385" s="142">
        <v>1.0000000000000001E-5</v>
      </c>
      <c r="R385" s="142">
        <f>Q385*H385</f>
        <v>2.5280000000000002E-4</v>
      </c>
      <c r="S385" s="142">
        <v>0</v>
      </c>
      <c r="T385" s="143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44" t="s">
        <v>313</v>
      </c>
      <c r="AT385" s="144" t="s">
        <v>131</v>
      </c>
      <c r="AU385" s="144" t="s">
        <v>137</v>
      </c>
      <c r="AY385" s="18" t="s">
        <v>128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8" t="s">
        <v>137</v>
      </c>
      <c r="BK385" s="145">
        <f>ROUND(I385*H385,2)</f>
        <v>0</v>
      </c>
      <c r="BL385" s="18" t="s">
        <v>313</v>
      </c>
      <c r="BM385" s="144" t="s">
        <v>497</v>
      </c>
    </row>
    <row r="386" spans="1:65" s="1" customFormat="1">
      <c r="A386" s="33"/>
      <c r="B386" s="34"/>
      <c r="C386" s="286"/>
      <c r="D386" s="287" t="s">
        <v>139</v>
      </c>
      <c r="E386" s="286"/>
      <c r="F386" s="288" t="s">
        <v>498</v>
      </c>
      <c r="G386" s="286"/>
      <c r="H386" s="286"/>
      <c r="I386" s="148"/>
      <c r="J386" s="33"/>
      <c r="K386" s="33"/>
      <c r="L386" s="34"/>
      <c r="M386" s="149"/>
      <c r="N386" s="150"/>
      <c r="O386" s="54"/>
      <c r="P386" s="54"/>
      <c r="Q386" s="54"/>
      <c r="R386" s="54"/>
      <c r="S386" s="54"/>
      <c r="T386" s="55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T386" s="18" t="s">
        <v>139</v>
      </c>
      <c r="AU386" s="18" t="s">
        <v>137</v>
      </c>
    </row>
    <row r="387" spans="1:65" s="12" customFormat="1">
      <c r="B387" s="151"/>
      <c r="C387" s="289"/>
      <c r="D387" s="290" t="s">
        <v>147</v>
      </c>
      <c r="E387" s="291" t="s">
        <v>3</v>
      </c>
      <c r="F387" s="292" t="s">
        <v>499</v>
      </c>
      <c r="G387" s="289"/>
      <c r="H387" s="291" t="s">
        <v>3</v>
      </c>
      <c r="I387" s="153"/>
      <c r="L387" s="151"/>
      <c r="M387" s="154"/>
      <c r="N387" s="155"/>
      <c r="O387" s="155"/>
      <c r="P387" s="155"/>
      <c r="Q387" s="155"/>
      <c r="R387" s="155"/>
      <c r="S387" s="155"/>
      <c r="T387" s="156"/>
      <c r="AT387" s="152" t="s">
        <v>147</v>
      </c>
      <c r="AU387" s="152" t="s">
        <v>137</v>
      </c>
      <c r="AV387" s="12" t="s">
        <v>81</v>
      </c>
      <c r="AW387" s="12" t="s">
        <v>34</v>
      </c>
      <c r="AX387" s="12" t="s">
        <v>73</v>
      </c>
      <c r="AY387" s="152" t="s">
        <v>128</v>
      </c>
    </row>
    <row r="388" spans="1:65" s="13" customFormat="1">
      <c r="B388" s="157"/>
      <c r="C388" s="293"/>
      <c r="D388" s="290" t="s">
        <v>147</v>
      </c>
      <c r="E388" s="294" t="s">
        <v>3</v>
      </c>
      <c r="F388" s="295" t="s">
        <v>500</v>
      </c>
      <c r="G388" s="293"/>
      <c r="H388" s="296">
        <v>25.28</v>
      </c>
      <c r="I388" s="159"/>
      <c r="L388" s="157"/>
      <c r="M388" s="160"/>
      <c r="N388" s="161"/>
      <c r="O388" s="161"/>
      <c r="P388" s="161"/>
      <c r="Q388" s="161"/>
      <c r="R388" s="161"/>
      <c r="S388" s="161"/>
      <c r="T388" s="162"/>
      <c r="AT388" s="158" t="s">
        <v>147</v>
      </c>
      <c r="AU388" s="158" t="s">
        <v>137</v>
      </c>
      <c r="AV388" s="13" t="s">
        <v>137</v>
      </c>
      <c r="AW388" s="13" t="s">
        <v>34</v>
      </c>
      <c r="AX388" s="13" t="s">
        <v>81</v>
      </c>
      <c r="AY388" s="158" t="s">
        <v>128</v>
      </c>
    </row>
    <row r="389" spans="1:65" s="1" customFormat="1" ht="16.5" customHeight="1">
      <c r="A389" s="33"/>
      <c r="B389" s="136"/>
      <c r="C389" s="305" t="s">
        <v>501</v>
      </c>
      <c r="D389" s="305" t="s">
        <v>489</v>
      </c>
      <c r="E389" s="306" t="s">
        <v>502</v>
      </c>
      <c r="F389" s="307" t="s">
        <v>503</v>
      </c>
      <c r="G389" s="308" t="s">
        <v>134</v>
      </c>
      <c r="H389" s="309">
        <v>32.863999999999997</v>
      </c>
      <c r="I389" s="176"/>
      <c r="J389" s="177">
        <f>ROUND(I389*H389,2)</f>
        <v>0</v>
      </c>
      <c r="K389" s="175" t="s">
        <v>135</v>
      </c>
      <c r="L389" s="178"/>
      <c r="M389" s="179" t="s">
        <v>3</v>
      </c>
      <c r="N389" s="180" t="s">
        <v>45</v>
      </c>
      <c r="O389" s="54"/>
      <c r="P389" s="142">
        <f>O389*H389</f>
        <v>0</v>
      </c>
      <c r="Q389" s="142">
        <v>8.0000000000000007E-5</v>
      </c>
      <c r="R389" s="142">
        <f>Q389*H389</f>
        <v>2.62912E-3</v>
      </c>
      <c r="S389" s="142">
        <v>0</v>
      </c>
      <c r="T389" s="143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44" t="s">
        <v>445</v>
      </c>
      <c r="AT389" s="144" t="s">
        <v>489</v>
      </c>
      <c r="AU389" s="144" t="s">
        <v>137</v>
      </c>
      <c r="AY389" s="18" t="s">
        <v>128</v>
      </c>
      <c r="BE389" s="145">
        <f>IF(N389="základní",J389,0)</f>
        <v>0</v>
      </c>
      <c r="BF389" s="145">
        <f>IF(N389="snížená",J389,0)</f>
        <v>0</v>
      </c>
      <c r="BG389" s="145">
        <f>IF(N389="zákl. přenesená",J389,0)</f>
        <v>0</v>
      </c>
      <c r="BH389" s="145">
        <f>IF(N389="sníž. přenesená",J389,0)</f>
        <v>0</v>
      </c>
      <c r="BI389" s="145">
        <f>IF(N389="nulová",J389,0)</f>
        <v>0</v>
      </c>
      <c r="BJ389" s="18" t="s">
        <v>137</v>
      </c>
      <c r="BK389" s="145">
        <f>ROUND(I389*H389,2)</f>
        <v>0</v>
      </c>
      <c r="BL389" s="18" t="s">
        <v>313</v>
      </c>
      <c r="BM389" s="144" t="s">
        <v>504</v>
      </c>
    </row>
    <row r="390" spans="1:65" s="13" customFormat="1">
      <c r="B390" s="157"/>
      <c r="C390" s="293"/>
      <c r="D390" s="290" t="s">
        <v>147</v>
      </c>
      <c r="E390" s="293"/>
      <c r="F390" s="295" t="s">
        <v>505</v>
      </c>
      <c r="G390" s="293"/>
      <c r="H390" s="296">
        <v>32.863999999999997</v>
      </c>
      <c r="I390" s="159"/>
      <c r="L390" s="157"/>
      <c r="M390" s="160"/>
      <c r="N390" s="161"/>
      <c r="O390" s="161"/>
      <c r="P390" s="161"/>
      <c r="Q390" s="161"/>
      <c r="R390" s="161"/>
      <c r="S390" s="161"/>
      <c r="T390" s="162"/>
      <c r="AT390" s="158" t="s">
        <v>147</v>
      </c>
      <c r="AU390" s="158" t="s">
        <v>137</v>
      </c>
      <c r="AV390" s="13" t="s">
        <v>137</v>
      </c>
      <c r="AW390" s="13" t="s">
        <v>4</v>
      </c>
      <c r="AX390" s="13" t="s">
        <v>81</v>
      </c>
      <c r="AY390" s="158" t="s">
        <v>128</v>
      </c>
    </row>
    <row r="391" spans="1:65" s="1" customFormat="1" ht="24.15" customHeight="1">
      <c r="A391" s="33"/>
      <c r="B391" s="136"/>
      <c r="C391" s="281" t="s">
        <v>506</v>
      </c>
      <c r="D391" s="281" t="s">
        <v>131</v>
      </c>
      <c r="E391" s="282" t="s">
        <v>507</v>
      </c>
      <c r="F391" s="283" t="s">
        <v>508</v>
      </c>
      <c r="G391" s="284" t="s">
        <v>440</v>
      </c>
      <c r="H391" s="285">
        <v>0.19600000000000001</v>
      </c>
      <c r="I391" s="138"/>
      <c r="J391" s="139">
        <f>ROUND(I391*H391,2)</f>
        <v>0</v>
      </c>
      <c r="K391" s="137" t="s">
        <v>135</v>
      </c>
      <c r="L391" s="34"/>
      <c r="M391" s="140" t="s">
        <v>3</v>
      </c>
      <c r="N391" s="141" t="s">
        <v>45</v>
      </c>
      <c r="O391" s="54"/>
      <c r="P391" s="142">
        <f>O391*H391</f>
        <v>0</v>
      </c>
      <c r="Q391" s="142">
        <v>0</v>
      </c>
      <c r="R391" s="142">
        <f>Q391*H391</f>
        <v>0</v>
      </c>
      <c r="S391" s="142">
        <v>0</v>
      </c>
      <c r="T391" s="143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44" t="s">
        <v>313</v>
      </c>
      <c r="AT391" s="144" t="s">
        <v>131</v>
      </c>
      <c r="AU391" s="144" t="s">
        <v>137</v>
      </c>
      <c r="AY391" s="18" t="s">
        <v>128</v>
      </c>
      <c r="BE391" s="145">
        <f>IF(N391="základní",J391,0)</f>
        <v>0</v>
      </c>
      <c r="BF391" s="145">
        <f>IF(N391="snížená",J391,0)</f>
        <v>0</v>
      </c>
      <c r="BG391" s="145">
        <f>IF(N391="zákl. přenesená",J391,0)</f>
        <v>0</v>
      </c>
      <c r="BH391" s="145">
        <f>IF(N391="sníž. přenesená",J391,0)</f>
        <v>0</v>
      </c>
      <c r="BI391" s="145">
        <f>IF(N391="nulová",J391,0)</f>
        <v>0</v>
      </c>
      <c r="BJ391" s="18" t="s">
        <v>137</v>
      </c>
      <c r="BK391" s="145">
        <f>ROUND(I391*H391,2)</f>
        <v>0</v>
      </c>
      <c r="BL391" s="18" t="s">
        <v>313</v>
      </c>
      <c r="BM391" s="144" t="s">
        <v>509</v>
      </c>
    </row>
    <row r="392" spans="1:65" s="1" customFormat="1">
      <c r="A392" s="33"/>
      <c r="B392" s="34"/>
      <c r="C392" s="286"/>
      <c r="D392" s="287" t="s">
        <v>139</v>
      </c>
      <c r="E392" s="286"/>
      <c r="F392" s="288" t="s">
        <v>510</v>
      </c>
      <c r="G392" s="286"/>
      <c r="H392" s="286"/>
      <c r="I392" s="148"/>
      <c r="J392" s="33"/>
      <c r="K392" s="33"/>
      <c r="L392" s="34"/>
      <c r="M392" s="149"/>
      <c r="N392" s="150"/>
      <c r="O392" s="54"/>
      <c r="P392" s="54"/>
      <c r="Q392" s="54"/>
      <c r="R392" s="54"/>
      <c r="S392" s="54"/>
      <c r="T392" s="55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T392" s="18" t="s">
        <v>139</v>
      </c>
      <c r="AU392" s="18" t="s">
        <v>137</v>
      </c>
    </row>
    <row r="393" spans="1:65" s="1" customFormat="1" ht="24.15" customHeight="1">
      <c r="A393" s="33"/>
      <c r="B393" s="136"/>
      <c r="C393" s="281" t="s">
        <v>511</v>
      </c>
      <c r="D393" s="281" t="s">
        <v>131</v>
      </c>
      <c r="E393" s="282" t="s">
        <v>512</v>
      </c>
      <c r="F393" s="283" t="s">
        <v>513</v>
      </c>
      <c r="G393" s="284" t="s">
        <v>440</v>
      </c>
      <c r="H393" s="285">
        <v>0.19600000000000001</v>
      </c>
      <c r="I393" s="138"/>
      <c r="J393" s="139">
        <f>ROUND(I393*H393,2)</f>
        <v>0</v>
      </c>
      <c r="K393" s="137" t="s">
        <v>135</v>
      </c>
      <c r="L393" s="34"/>
      <c r="M393" s="140" t="s">
        <v>3</v>
      </c>
      <c r="N393" s="141" t="s">
        <v>45</v>
      </c>
      <c r="O393" s="54"/>
      <c r="P393" s="142">
        <f>O393*H393</f>
        <v>0</v>
      </c>
      <c r="Q393" s="142">
        <v>0</v>
      </c>
      <c r="R393" s="142">
        <f>Q393*H393</f>
        <v>0</v>
      </c>
      <c r="S393" s="142">
        <v>0</v>
      </c>
      <c r="T393" s="143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44" t="s">
        <v>313</v>
      </c>
      <c r="AT393" s="144" t="s">
        <v>131</v>
      </c>
      <c r="AU393" s="144" t="s">
        <v>137</v>
      </c>
      <c r="AY393" s="18" t="s">
        <v>128</v>
      </c>
      <c r="BE393" s="145">
        <f>IF(N393="základní",J393,0)</f>
        <v>0</v>
      </c>
      <c r="BF393" s="145">
        <f>IF(N393="snížená",J393,0)</f>
        <v>0</v>
      </c>
      <c r="BG393" s="145">
        <f>IF(N393="zákl. přenesená",J393,0)</f>
        <v>0</v>
      </c>
      <c r="BH393" s="145">
        <f>IF(N393="sníž. přenesená",J393,0)</f>
        <v>0</v>
      </c>
      <c r="BI393" s="145">
        <f>IF(N393="nulová",J393,0)</f>
        <v>0</v>
      </c>
      <c r="BJ393" s="18" t="s">
        <v>137</v>
      </c>
      <c r="BK393" s="145">
        <f>ROUND(I393*H393,2)</f>
        <v>0</v>
      </c>
      <c r="BL393" s="18" t="s">
        <v>313</v>
      </c>
      <c r="BM393" s="144" t="s">
        <v>514</v>
      </c>
    </row>
    <row r="394" spans="1:65" s="1" customFormat="1">
      <c r="A394" s="33"/>
      <c r="B394" s="34"/>
      <c r="C394" s="286"/>
      <c r="D394" s="287" t="s">
        <v>139</v>
      </c>
      <c r="E394" s="286"/>
      <c r="F394" s="288" t="s">
        <v>515</v>
      </c>
      <c r="G394" s="286"/>
      <c r="H394" s="286"/>
      <c r="I394" s="148"/>
      <c r="J394" s="33"/>
      <c r="K394" s="33"/>
      <c r="L394" s="34"/>
      <c r="M394" s="149"/>
      <c r="N394" s="150"/>
      <c r="O394" s="54"/>
      <c r="P394" s="54"/>
      <c r="Q394" s="54"/>
      <c r="R394" s="54"/>
      <c r="S394" s="54"/>
      <c r="T394" s="55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T394" s="18" t="s">
        <v>139</v>
      </c>
      <c r="AU394" s="18" t="s">
        <v>137</v>
      </c>
    </row>
    <row r="395" spans="1:65" s="11" customFormat="1" ht="22.95" customHeight="1">
      <c r="B395" s="125"/>
      <c r="C395" s="277"/>
      <c r="D395" s="278" t="s">
        <v>72</v>
      </c>
      <c r="E395" s="280" t="s">
        <v>516</v>
      </c>
      <c r="F395" s="280" t="s">
        <v>517</v>
      </c>
      <c r="G395" s="277"/>
      <c r="H395" s="277"/>
      <c r="I395" s="127"/>
      <c r="J395" s="135">
        <f>BK395</f>
        <v>0</v>
      </c>
      <c r="L395" s="125"/>
      <c r="M395" s="129"/>
      <c r="N395" s="130"/>
      <c r="O395" s="130"/>
      <c r="P395" s="131">
        <f>SUM(P396:P483)</f>
        <v>0</v>
      </c>
      <c r="Q395" s="130"/>
      <c r="R395" s="131">
        <f>SUM(R396:R483)</f>
        <v>0.87968749999999984</v>
      </c>
      <c r="S395" s="130"/>
      <c r="T395" s="132">
        <f>SUM(T396:T483)</f>
        <v>0.95050000000000001</v>
      </c>
      <c r="AR395" s="126" t="s">
        <v>137</v>
      </c>
      <c r="AT395" s="133" t="s">
        <v>72</v>
      </c>
      <c r="AU395" s="133" t="s">
        <v>81</v>
      </c>
      <c r="AY395" s="126" t="s">
        <v>128</v>
      </c>
      <c r="BK395" s="134">
        <f>SUM(BK396:BK483)</f>
        <v>0</v>
      </c>
    </row>
    <row r="396" spans="1:65" s="1" customFormat="1" ht="24.15" customHeight="1">
      <c r="A396" s="33"/>
      <c r="B396" s="136"/>
      <c r="C396" s="281" t="s">
        <v>518</v>
      </c>
      <c r="D396" s="281" t="s">
        <v>131</v>
      </c>
      <c r="E396" s="282" t="s">
        <v>519</v>
      </c>
      <c r="F396" s="283" t="s">
        <v>520</v>
      </c>
      <c r="G396" s="284" t="s">
        <v>222</v>
      </c>
      <c r="H396" s="285">
        <v>80.05</v>
      </c>
      <c r="I396" s="138"/>
      <c r="J396" s="139">
        <f>ROUND(I396*H396,2)</f>
        <v>0</v>
      </c>
      <c r="K396" s="137" t="s">
        <v>135</v>
      </c>
      <c r="L396" s="34"/>
      <c r="M396" s="140" t="s">
        <v>3</v>
      </c>
      <c r="N396" s="141" t="s">
        <v>45</v>
      </c>
      <c r="O396" s="54"/>
      <c r="P396" s="142">
        <f>O396*H396</f>
        <v>0</v>
      </c>
      <c r="Q396" s="142">
        <v>0</v>
      </c>
      <c r="R396" s="142">
        <f>Q396*H396</f>
        <v>0</v>
      </c>
      <c r="S396" s="142">
        <v>0.01</v>
      </c>
      <c r="T396" s="143">
        <f>S396*H396</f>
        <v>0.80049999999999999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44" t="s">
        <v>313</v>
      </c>
      <c r="AT396" s="144" t="s">
        <v>131</v>
      </c>
      <c r="AU396" s="144" t="s">
        <v>137</v>
      </c>
      <c r="AY396" s="18" t="s">
        <v>128</v>
      </c>
      <c r="BE396" s="145">
        <f>IF(N396="základní",J396,0)</f>
        <v>0</v>
      </c>
      <c r="BF396" s="145">
        <f>IF(N396="snížená",J396,0)</f>
        <v>0</v>
      </c>
      <c r="BG396" s="145">
        <f>IF(N396="zákl. přenesená",J396,0)</f>
        <v>0</v>
      </c>
      <c r="BH396" s="145">
        <f>IF(N396="sníž. přenesená",J396,0)</f>
        <v>0</v>
      </c>
      <c r="BI396" s="145">
        <f>IF(N396="nulová",J396,0)</f>
        <v>0</v>
      </c>
      <c r="BJ396" s="18" t="s">
        <v>137</v>
      </c>
      <c r="BK396" s="145">
        <f>ROUND(I396*H396,2)</f>
        <v>0</v>
      </c>
      <c r="BL396" s="18" t="s">
        <v>313</v>
      </c>
      <c r="BM396" s="144" t="s">
        <v>521</v>
      </c>
    </row>
    <row r="397" spans="1:65" s="1" customFormat="1">
      <c r="A397" s="33"/>
      <c r="B397" s="34"/>
      <c r="C397" s="286"/>
      <c r="D397" s="287" t="s">
        <v>139</v>
      </c>
      <c r="E397" s="286"/>
      <c r="F397" s="288" t="s">
        <v>522</v>
      </c>
      <c r="G397" s="286"/>
      <c r="H397" s="286"/>
      <c r="I397" s="148"/>
      <c r="J397" s="33"/>
      <c r="K397" s="33"/>
      <c r="L397" s="34"/>
      <c r="M397" s="149"/>
      <c r="N397" s="150"/>
      <c r="O397" s="54"/>
      <c r="P397" s="54"/>
      <c r="Q397" s="54"/>
      <c r="R397" s="54"/>
      <c r="S397" s="54"/>
      <c r="T397" s="55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T397" s="18" t="s">
        <v>139</v>
      </c>
      <c r="AU397" s="18" t="s">
        <v>137</v>
      </c>
    </row>
    <row r="398" spans="1:65" s="12" customFormat="1">
      <c r="B398" s="151"/>
      <c r="C398" s="289"/>
      <c r="D398" s="290" t="s">
        <v>147</v>
      </c>
      <c r="E398" s="291" t="s">
        <v>3</v>
      </c>
      <c r="F398" s="292" t="s">
        <v>523</v>
      </c>
      <c r="G398" s="289"/>
      <c r="H398" s="291" t="s">
        <v>3</v>
      </c>
      <c r="I398" s="153"/>
      <c r="L398" s="151"/>
      <c r="M398" s="154"/>
      <c r="N398" s="155"/>
      <c r="O398" s="155"/>
      <c r="P398" s="155"/>
      <c r="Q398" s="155"/>
      <c r="R398" s="155"/>
      <c r="S398" s="155"/>
      <c r="T398" s="156"/>
      <c r="AT398" s="152" t="s">
        <v>147</v>
      </c>
      <c r="AU398" s="152" t="s">
        <v>137</v>
      </c>
      <c r="AV398" s="12" t="s">
        <v>81</v>
      </c>
      <c r="AW398" s="12" t="s">
        <v>34</v>
      </c>
      <c r="AX398" s="12" t="s">
        <v>73</v>
      </c>
      <c r="AY398" s="152" t="s">
        <v>128</v>
      </c>
    </row>
    <row r="399" spans="1:65" s="12" customFormat="1">
      <c r="B399" s="151"/>
      <c r="C399" s="289"/>
      <c r="D399" s="290" t="s">
        <v>147</v>
      </c>
      <c r="E399" s="291" t="s">
        <v>3</v>
      </c>
      <c r="F399" s="292" t="s">
        <v>524</v>
      </c>
      <c r="G399" s="289"/>
      <c r="H399" s="291" t="s">
        <v>3</v>
      </c>
      <c r="I399" s="153"/>
      <c r="L399" s="151"/>
      <c r="M399" s="154"/>
      <c r="N399" s="155"/>
      <c r="O399" s="155"/>
      <c r="P399" s="155"/>
      <c r="Q399" s="155"/>
      <c r="R399" s="155"/>
      <c r="S399" s="155"/>
      <c r="T399" s="156"/>
      <c r="AT399" s="152" t="s">
        <v>147</v>
      </c>
      <c r="AU399" s="152" t="s">
        <v>137</v>
      </c>
      <c r="AV399" s="12" t="s">
        <v>81</v>
      </c>
      <c r="AW399" s="12" t="s">
        <v>34</v>
      </c>
      <c r="AX399" s="12" t="s">
        <v>73</v>
      </c>
      <c r="AY399" s="152" t="s">
        <v>128</v>
      </c>
    </row>
    <row r="400" spans="1:65" s="13" customFormat="1">
      <c r="B400" s="157"/>
      <c r="C400" s="293"/>
      <c r="D400" s="290" t="s">
        <v>147</v>
      </c>
      <c r="E400" s="294" t="s">
        <v>3</v>
      </c>
      <c r="F400" s="295" t="s">
        <v>525</v>
      </c>
      <c r="G400" s="293"/>
      <c r="H400" s="296">
        <v>23.25</v>
      </c>
      <c r="I400" s="159"/>
      <c r="L400" s="157"/>
      <c r="M400" s="160"/>
      <c r="N400" s="161"/>
      <c r="O400" s="161"/>
      <c r="P400" s="161"/>
      <c r="Q400" s="161"/>
      <c r="R400" s="161"/>
      <c r="S400" s="161"/>
      <c r="T400" s="162"/>
      <c r="AT400" s="158" t="s">
        <v>147</v>
      </c>
      <c r="AU400" s="158" t="s">
        <v>137</v>
      </c>
      <c r="AV400" s="13" t="s">
        <v>137</v>
      </c>
      <c r="AW400" s="13" t="s">
        <v>34</v>
      </c>
      <c r="AX400" s="13" t="s">
        <v>73</v>
      </c>
      <c r="AY400" s="158" t="s">
        <v>128</v>
      </c>
    </row>
    <row r="401" spans="1:65" s="13" customFormat="1">
      <c r="B401" s="157"/>
      <c r="C401" s="293"/>
      <c r="D401" s="290" t="s">
        <v>147</v>
      </c>
      <c r="E401" s="294" t="s">
        <v>3</v>
      </c>
      <c r="F401" s="295" t="s">
        <v>526</v>
      </c>
      <c r="G401" s="293"/>
      <c r="H401" s="296">
        <v>49.8</v>
      </c>
      <c r="I401" s="159"/>
      <c r="L401" s="157"/>
      <c r="M401" s="160"/>
      <c r="N401" s="161"/>
      <c r="O401" s="161"/>
      <c r="P401" s="161"/>
      <c r="Q401" s="161"/>
      <c r="R401" s="161"/>
      <c r="S401" s="161"/>
      <c r="T401" s="162"/>
      <c r="AT401" s="158" t="s">
        <v>147</v>
      </c>
      <c r="AU401" s="158" t="s">
        <v>137</v>
      </c>
      <c r="AV401" s="13" t="s">
        <v>137</v>
      </c>
      <c r="AW401" s="13" t="s">
        <v>34</v>
      </c>
      <c r="AX401" s="13" t="s">
        <v>73</v>
      </c>
      <c r="AY401" s="158" t="s">
        <v>128</v>
      </c>
    </row>
    <row r="402" spans="1:65" s="13" customFormat="1">
      <c r="B402" s="157"/>
      <c r="C402" s="293"/>
      <c r="D402" s="290" t="s">
        <v>147</v>
      </c>
      <c r="E402" s="294" t="s">
        <v>3</v>
      </c>
      <c r="F402" s="295" t="s">
        <v>527</v>
      </c>
      <c r="G402" s="293"/>
      <c r="H402" s="296">
        <v>7</v>
      </c>
      <c r="I402" s="159"/>
      <c r="L402" s="157"/>
      <c r="M402" s="160"/>
      <c r="N402" s="161"/>
      <c r="O402" s="161"/>
      <c r="P402" s="161"/>
      <c r="Q402" s="161"/>
      <c r="R402" s="161"/>
      <c r="S402" s="161"/>
      <c r="T402" s="162"/>
      <c r="AT402" s="158" t="s">
        <v>147</v>
      </c>
      <c r="AU402" s="158" t="s">
        <v>137</v>
      </c>
      <c r="AV402" s="13" t="s">
        <v>137</v>
      </c>
      <c r="AW402" s="13" t="s">
        <v>34</v>
      </c>
      <c r="AX402" s="13" t="s">
        <v>73</v>
      </c>
      <c r="AY402" s="158" t="s">
        <v>128</v>
      </c>
    </row>
    <row r="403" spans="1:65" s="14" customFormat="1">
      <c r="B403" s="163"/>
      <c r="C403" s="297"/>
      <c r="D403" s="290" t="s">
        <v>147</v>
      </c>
      <c r="E403" s="298" t="s">
        <v>3</v>
      </c>
      <c r="F403" s="299" t="s">
        <v>165</v>
      </c>
      <c r="G403" s="297"/>
      <c r="H403" s="300">
        <v>80.05</v>
      </c>
      <c r="I403" s="165"/>
      <c r="L403" s="163"/>
      <c r="M403" s="166"/>
      <c r="N403" s="167"/>
      <c r="O403" s="167"/>
      <c r="P403" s="167"/>
      <c r="Q403" s="167"/>
      <c r="R403" s="167"/>
      <c r="S403" s="167"/>
      <c r="T403" s="168"/>
      <c r="AT403" s="164" t="s">
        <v>147</v>
      </c>
      <c r="AU403" s="164" t="s">
        <v>137</v>
      </c>
      <c r="AV403" s="14" t="s">
        <v>136</v>
      </c>
      <c r="AW403" s="14" t="s">
        <v>34</v>
      </c>
      <c r="AX403" s="14" t="s">
        <v>81</v>
      </c>
      <c r="AY403" s="164" t="s">
        <v>128</v>
      </c>
    </row>
    <row r="404" spans="1:65" s="1" customFormat="1" ht="16.5" customHeight="1">
      <c r="A404" s="33"/>
      <c r="B404" s="136"/>
      <c r="C404" s="281" t="s">
        <v>528</v>
      </c>
      <c r="D404" s="281" t="s">
        <v>131</v>
      </c>
      <c r="E404" s="282" t="s">
        <v>529</v>
      </c>
      <c r="F404" s="283" t="s">
        <v>530</v>
      </c>
      <c r="G404" s="284" t="s">
        <v>531</v>
      </c>
      <c r="H404" s="285">
        <v>30</v>
      </c>
      <c r="I404" s="138"/>
      <c r="J404" s="139">
        <f>ROUND(I404*H404,2)</f>
        <v>0</v>
      </c>
      <c r="K404" s="137" t="s">
        <v>135</v>
      </c>
      <c r="L404" s="34"/>
      <c r="M404" s="140" t="s">
        <v>3</v>
      </c>
      <c r="N404" s="141" t="s">
        <v>45</v>
      </c>
      <c r="O404" s="54"/>
      <c r="P404" s="142">
        <f>O404*H404</f>
        <v>0</v>
      </c>
      <c r="Q404" s="142">
        <v>0</v>
      </c>
      <c r="R404" s="142">
        <f>Q404*H404</f>
        <v>0</v>
      </c>
      <c r="S404" s="142">
        <v>5.0000000000000001E-3</v>
      </c>
      <c r="T404" s="143">
        <f>S404*H404</f>
        <v>0.15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44" t="s">
        <v>313</v>
      </c>
      <c r="AT404" s="144" t="s">
        <v>131</v>
      </c>
      <c r="AU404" s="144" t="s">
        <v>137</v>
      </c>
      <c r="AY404" s="18" t="s">
        <v>128</v>
      </c>
      <c r="BE404" s="145">
        <f>IF(N404="základní",J404,0)</f>
        <v>0</v>
      </c>
      <c r="BF404" s="145">
        <f>IF(N404="snížená",J404,0)</f>
        <v>0</v>
      </c>
      <c r="BG404" s="145">
        <f>IF(N404="zákl. přenesená",J404,0)</f>
        <v>0</v>
      </c>
      <c r="BH404" s="145">
        <f>IF(N404="sníž. přenesená",J404,0)</f>
        <v>0</v>
      </c>
      <c r="BI404" s="145">
        <f>IF(N404="nulová",J404,0)</f>
        <v>0</v>
      </c>
      <c r="BJ404" s="18" t="s">
        <v>137</v>
      </c>
      <c r="BK404" s="145">
        <f>ROUND(I404*H404,2)</f>
        <v>0</v>
      </c>
      <c r="BL404" s="18" t="s">
        <v>313</v>
      </c>
      <c r="BM404" s="144" t="s">
        <v>532</v>
      </c>
    </row>
    <row r="405" spans="1:65" s="1" customFormat="1">
      <c r="A405" s="33"/>
      <c r="B405" s="34"/>
      <c r="C405" s="286"/>
      <c r="D405" s="287" t="s">
        <v>139</v>
      </c>
      <c r="E405" s="286"/>
      <c r="F405" s="288" t="s">
        <v>533</v>
      </c>
      <c r="G405" s="286"/>
      <c r="H405" s="286"/>
      <c r="I405" s="148"/>
      <c r="J405" s="33"/>
      <c r="K405" s="33"/>
      <c r="L405" s="34"/>
      <c r="M405" s="149"/>
      <c r="N405" s="150"/>
      <c r="O405" s="54"/>
      <c r="P405" s="54"/>
      <c r="Q405" s="54"/>
      <c r="R405" s="54"/>
      <c r="S405" s="54"/>
      <c r="T405" s="55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T405" s="18" t="s">
        <v>139</v>
      </c>
      <c r="AU405" s="18" t="s">
        <v>137</v>
      </c>
    </row>
    <row r="406" spans="1:65" s="12" customFormat="1">
      <c r="B406" s="151"/>
      <c r="C406" s="289"/>
      <c r="D406" s="290" t="s">
        <v>147</v>
      </c>
      <c r="E406" s="291" t="s">
        <v>3</v>
      </c>
      <c r="F406" s="292" t="s">
        <v>534</v>
      </c>
      <c r="G406" s="289"/>
      <c r="H406" s="291" t="s">
        <v>3</v>
      </c>
      <c r="I406" s="153"/>
      <c r="L406" s="151"/>
      <c r="M406" s="154"/>
      <c r="N406" s="155"/>
      <c r="O406" s="155"/>
      <c r="P406" s="155"/>
      <c r="Q406" s="155"/>
      <c r="R406" s="155"/>
      <c r="S406" s="155"/>
      <c r="T406" s="156"/>
      <c r="AT406" s="152" t="s">
        <v>147</v>
      </c>
      <c r="AU406" s="152" t="s">
        <v>137</v>
      </c>
      <c r="AV406" s="12" t="s">
        <v>81</v>
      </c>
      <c r="AW406" s="12" t="s">
        <v>34</v>
      </c>
      <c r="AX406" s="12" t="s">
        <v>73</v>
      </c>
      <c r="AY406" s="152" t="s">
        <v>128</v>
      </c>
    </row>
    <row r="407" spans="1:65" s="12" customFormat="1">
      <c r="B407" s="151"/>
      <c r="C407" s="289"/>
      <c r="D407" s="290" t="s">
        <v>147</v>
      </c>
      <c r="E407" s="291" t="s">
        <v>3</v>
      </c>
      <c r="F407" s="292" t="s">
        <v>535</v>
      </c>
      <c r="G407" s="289"/>
      <c r="H407" s="291" t="s">
        <v>3</v>
      </c>
      <c r="I407" s="153"/>
      <c r="L407" s="151"/>
      <c r="M407" s="154"/>
      <c r="N407" s="155"/>
      <c r="O407" s="155"/>
      <c r="P407" s="155"/>
      <c r="Q407" s="155"/>
      <c r="R407" s="155"/>
      <c r="S407" s="155"/>
      <c r="T407" s="156"/>
      <c r="AT407" s="152" t="s">
        <v>147</v>
      </c>
      <c r="AU407" s="152" t="s">
        <v>137</v>
      </c>
      <c r="AV407" s="12" t="s">
        <v>81</v>
      </c>
      <c r="AW407" s="12" t="s">
        <v>34</v>
      </c>
      <c r="AX407" s="12" t="s">
        <v>73</v>
      </c>
      <c r="AY407" s="152" t="s">
        <v>128</v>
      </c>
    </row>
    <row r="408" spans="1:65" s="13" customFormat="1">
      <c r="B408" s="157"/>
      <c r="C408" s="293"/>
      <c r="D408" s="290" t="s">
        <v>147</v>
      </c>
      <c r="E408" s="294" t="s">
        <v>3</v>
      </c>
      <c r="F408" s="295" t="s">
        <v>424</v>
      </c>
      <c r="G408" s="293"/>
      <c r="H408" s="296">
        <v>30</v>
      </c>
      <c r="I408" s="159"/>
      <c r="L408" s="157"/>
      <c r="M408" s="160"/>
      <c r="N408" s="161"/>
      <c r="O408" s="161"/>
      <c r="P408" s="161"/>
      <c r="Q408" s="161"/>
      <c r="R408" s="161"/>
      <c r="S408" s="161"/>
      <c r="T408" s="162"/>
      <c r="AT408" s="158" t="s">
        <v>147</v>
      </c>
      <c r="AU408" s="158" t="s">
        <v>137</v>
      </c>
      <c r="AV408" s="13" t="s">
        <v>137</v>
      </c>
      <c r="AW408" s="13" t="s">
        <v>34</v>
      </c>
      <c r="AX408" s="13" t="s">
        <v>81</v>
      </c>
      <c r="AY408" s="158" t="s">
        <v>128</v>
      </c>
    </row>
    <row r="409" spans="1:65" s="1" customFormat="1" ht="24.15" customHeight="1">
      <c r="A409" s="33"/>
      <c r="B409" s="136"/>
      <c r="C409" s="281" t="s">
        <v>536</v>
      </c>
      <c r="D409" s="281" t="s">
        <v>131</v>
      </c>
      <c r="E409" s="282" t="s">
        <v>438</v>
      </c>
      <c r="F409" s="283" t="s">
        <v>439</v>
      </c>
      <c r="G409" s="284" t="s">
        <v>440</v>
      </c>
      <c r="H409" s="285">
        <v>0.95099999999999996</v>
      </c>
      <c r="I409" s="138"/>
      <c r="J409" s="139">
        <f>ROUND(I409*H409,2)</f>
        <v>0</v>
      </c>
      <c r="K409" s="137" t="s">
        <v>135</v>
      </c>
      <c r="L409" s="34"/>
      <c r="M409" s="140" t="s">
        <v>3</v>
      </c>
      <c r="N409" s="141" t="s">
        <v>45</v>
      </c>
      <c r="O409" s="54"/>
      <c r="P409" s="142">
        <f>O409*H409</f>
        <v>0</v>
      </c>
      <c r="Q409" s="142">
        <v>0</v>
      </c>
      <c r="R409" s="142">
        <f>Q409*H409</f>
        <v>0</v>
      </c>
      <c r="S409" s="142">
        <v>0</v>
      </c>
      <c r="T409" s="143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44" t="s">
        <v>313</v>
      </c>
      <c r="AT409" s="144" t="s">
        <v>131</v>
      </c>
      <c r="AU409" s="144" t="s">
        <v>137</v>
      </c>
      <c r="AY409" s="18" t="s">
        <v>128</v>
      </c>
      <c r="BE409" s="145">
        <f>IF(N409="základní",J409,0)</f>
        <v>0</v>
      </c>
      <c r="BF409" s="145">
        <f>IF(N409="snížená",J409,0)</f>
        <v>0</v>
      </c>
      <c r="BG409" s="145">
        <f>IF(N409="zákl. přenesená",J409,0)</f>
        <v>0</v>
      </c>
      <c r="BH409" s="145">
        <f>IF(N409="sníž. přenesená",J409,0)</f>
        <v>0</v>
      </c>
      <c r="BI409" s="145">
        <f>IF(N409="nulová",J409,0)</f>
        <v>0</v>
      </c>
      <c r="BJ409" s="18" t="s">
        <v>137</v>
      </c>
      <c r="BK409" s="145">
        <f>ROUND(I409*H409,2)</f>
        <v>0</v>
      </c>
      <c r="BL409" s="18" t="s">
        <v>313</v>
      </c>
      <c r="BM409" s="144" t="s">
        <v>537</v>
      </c>
    </row>
    <row r="410" spans="1:65" s="1" customFormat="1">
      <c r="A410" s="33"/>
      <c r="B410" s="34"/>
      <c r="C410" s="286"/>
      <c r="D410" s="287" t="s">
        <v>139</v>
      </c>
      <c r="E410" s="286"/>
      <c r="F410" s="288" t="s">
        <v>442</v>
      </c>
      <c r="G410" s="286"/>
      <c r="H410" s="286"/>
      <c r="I410" s="148"/>
      <c r="J410" s="33"/>
      <c r="K410" s="33"/>
      <c r="L410" s="34"/>
      <c r="M410" s="149"/>
      <c r="N410" s="150"/>
      <c r="O410" s="54"/>
      <c r="P410" s="54"/>
      <c r="Q410" s="54"/>
      <c r="R410" s="54"/>
      <c r="S410" s="54"/>
      <c r="T410" s="55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T410" s="18" t="s">
        <v>139</v>
      </c>
      <c r="AU410" s="18" t="s">
        <v>137</v>
      </c>
    </row>
    <row r="411" spans="1:65" s="12" customFormat="1">
      <c r="B411" s="151"/>
      <c r="C411" s="289"/>
      <c r="D411" s="290" t="s">
        <v>147</v>
      </c>
      <c r="E411" s="291" t="s">
        <v>3</v>
      </c>
      <c r="F411" s="292" t="s">
        <v>443</v>
      </c>
      <c r="G411" s="289"/>
      <c r="H411" s="291" t="s">
        <v>3</v>
      </c>
      <c r="I411" s="153"/>
      <c r="L411" s="151"/>
      <c r="M411" s="154"/>
      <c r="N411" s="155"/>
      <c r="O411" s="155"/>
      <c r="P411" s="155"/>
      <c r="Q411" s="155"/>
      <c r="R411" s="155"/>
      <c r="S411" s="155"/>
      <c r="T411" s="156"/>
      <c r="AT411" s="152" t="s">
        <v>147</v>
      </c>
      <c r="AU411" s="152" t="s">
        <v>137</v>
      </c>
      <c r="AV411" s="12" t="s">
        <v>81</v>
      </c>
      <c r="AW411" s="12" t="s">
        <v>34</v>
      </c>
      <c r="AX411" s="12" t="s">
        <v>73</v>
      </c>
      <c r="AY411" s="152" t="s">
        <v>128</v>
      </c>
    </row>
    <row r="412" spans="1:65" s="13" customFormat="1">
      <c r="B412" s="157"/>
      <c r="C412" s="293"/>
      <c r="D412" s="290" t="s">
        <v>147</v>
      </c>
      <c r="E412" s="294" t="s">
        <v>3</v>
      </c>
      <c r="F412" s="295" t="s">
        <v>538</v>
      </c>
      <c r="G412" s="293"/>
      <c r="H412" s="296">
        <v>0.95099999999999996</v>
      </c>
      <c r="I412" s="159"/>
      <c r="L412" s="157"/>
      <c r="M412" s="160"/>
      <c r="N412" s="161"/>
      <c r="O412" s="161"/>
      <c r="P412" s="161"/>
      <c r="Q412" s="161"/>
      <c r="R412" s="161"/>
      <c r="S412" s="161"/>
      <c r="T412" s="162"/>
      <c r="AT412" s="158" t="s">
        <v>147</v>
      </c>
      <c r="AU412" s="158" t="s">
        <v>137</v>
      </c>
      <c r="AV412" s="13" t="s">
        <v>137</v>
      </c>
      <c r="AW412" s="13" t="s">
        <v>34</v>
      </c>
      <c r="AX412" s="13" t="s">
        <v>81</v>
      </c>
      <c r="AY412" s="158" t="s">
        <v>128</v>
      </c>
    </row>
    <row r="413" spans="1:65" s="1" customFormat="1" ht="21.75" customHeight="1">
      <c r="A413" s="33"/>
      <c r="B413" s="136"/>
      <c r="C413" s="281" t="s">
        <v>539</v>
      </c>
      <c r="D413" s="281" t="s">
        <v>131</v>
      </c>
      <c r="E413" s="282" t="s">
        <v>446</v>
      </c>
      <c r="F413" s="283" t="s">
        <v>447</v>
      </c>
      <c r="G413" s="284" t="s">
        <v>440</v>
      </c>
      <c r="H413" s="285">
        <v>0.95099999999999996</v>
      </c>
      <c r="I413" s="138"/>
      <c r="J413" s="139">
        <f>ROUND(I413*H413,2)</f>
        <v>0</v>
      </c>
      <c r="K413" s="137" t="s">
        <v>135</v>
      </c>
      <c r="L413" s="34"/>
      <c r="M413" s="140" t="s">
        <v>3</v>
      </c>
      <c r="N413" s="141" t="s">
        <v>45</v>
      </c>
      <c r="O413" s="54"/>
      <c r="P413" s="142">
        <f>O413*H413</f>
        <v>0</v>
      </c>
      <c r="Q413" s="142">
        <v>0</v>
      </c>
      <c r="R413" s="142">
        <f>Q413*H413</f>
        <v>0</v>
      </c>
      <c r="S413" s="142">
        <v>0</v>
      </c>
      <c r="T413" s="143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44" t="s">
        <v>313</v>
      </c>
      <c r="AT413" s="144" t="s">
        <v>131</v>
      </c>
      <c r="AU413" s="144" t="s">
        <v>137</v>
      </c>
      <c r="AY413" s="18" t="s">
        <v>128</v>
      </c>
      <c r="BE413" s="145">
        <f>IF(N413="základní",J413,0)</f>
        <v>0</v>
      </c>
      <c r="BF413" s="145">
        <f>IF(N413="snížená",J413,0)</f>
        <v>0</v>
      </c>
      <c r="BG413" s="145">
        <f>IF(N413="zákl. přenesená",J413,0)</f>
        <v>0</v>
      </c>
      <c r="BH413" s="145">
        <f>IF(N413="sníž. přenesená",J413,0)</f>
        <v>0</v>
      </c>
      <c r="BI413" s="145">
        <f>IF(N413="nulová",J413,0)</f>
        <v>0</v>
      </c>
      <c r="BJ413" s="18" t="s">
        <v>137</v>
      </c>
      <c r="BK413" s="145">
        <f>ROUND(I413*H413,2)</f>
        <v>0</v>
      </c>
      <c r="BL413" s="18" t="s">
        <v>313</v>
      </c>
      <c r="BM413" s="144" t="s">
        <v>540</v>
      </c>
    </row>
    <row r="414" spans="1:65" s="1" customFormat="1">
      <c r="A414" s="33"/>
      <c r="B414" s="34"/>
      <c r="C414" s="286"/>
      <c r="D414" s="287" t="s">
        <v>139</v>
      </c>
      <c r="E414" s="286"/>
      <c r="F414" s="288" t="s">
        <v>449</v>
      </c>
      <c r="G414" s="286"/>
      <c r="H414" s="286"/>
      <c r="I414" s="148"/>
      <c r="J414" s="33"/>
      <c r="K414" s="33"/>
      <c r="L414" s="34"/>
      <c r="M414" s="149"/>
      <c r="N414" s="150"/>
      <c r="O414" s="54"/>
      <c r="P414" s="54"/>
      <c r="Q414" s="54"/>
      <c r="R414" s="54"/>
      <c r="S414" s="54"/>
      <c r="T414" s="55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T414" s="18" t="s">
        <v>139</v>
      </c>
      <c r="AU414" s="18" t="s">
        <v>137</v>
      </c>
    </row>
    <row r="415" spans="1:65" s="12" customFormat="1">
      <c r="B415" s="151"/>
      <c r="C415" s="289"/>
      <c r="D415" s="290" t="s">
        <v>147</v>
      </c>
      <c r="E415" s="291" t="s">
        <v>3</v>
      </c>
      <c r="F415" s="292" t="s">
        <v>541</v>
      </c>
      <c r="G415" s="289"/>
      <c r="H415" s="291" t="s">
        <v>3</v>
      </c>
      <c r="I415" s="153"/>
      <c r="L415" s="151"/>
      <c r="M415" s="154"/>
      <c r="N415" s="155"/>
      <c r="O415" s="155"/>
      <c r="P415" s="155"/>
      <c r="Q415" s="155"/>
      <c r="R415" s="155"/>
      <c r="S415" s="155"/>
      <c r="T415" s="156"/>
      <c r="AT415" s="152" t="s">
        <v>147</v>
      </c>
      <c r="AU415" s="152" t="s">
        <v>137</v>
      </c>
      <c r="AV415" s="12" t="s">
        <v>81</v>
      </c>
      <c r="AW415" s="12" t="s">
        <v>34</v>
      </c>
      <c r="AX415" s="12" t="s">
        <v>73</v>
      </c>
      <c r="AY415" s="152" t="s">
        <v>128</v>
      </c>
    </row>
    <row r="416" spans="1:65" s="13" customFormat="1">
      <c r="B416" s="157"/>
      <c r="C416" s="293"/>
      <c r="D416" s="290" t="s">
        <v>147</v>
      </c>
      <c r="E416" s="294" t="s">
        <v>3</v>
      </c>
      <c r="F416" s="295" t="s">
        <v>538</v>
      </c>
      <c r="G416" s="293"/>
      <c r="H416" s="296">
        <v>0.95099999999999996</v>
      </c>
      <c r="I416" s="159"/>
      <c r="L416" s="157"/>
      <c r="M416" s="160"/>
      <c r="N416" s="161"/>
      <c r="O416" s="161"/>
      <c r="P416" s="161"/>
      <c r="Q416" s="161"/>
      <c r="R416" s="161"/>
      <c r="S416" s="161"/>
      <c r="T416" s="162"/>
      <c r="AT416" s="158" t="s">
        <v>147</v>
      </c>
      <c r="AU416" s="158" t="s">
        <v>137</v>
      </c>
      <c r="AV416" s="13" t="s">
        <v>137</v>
      </c>
      <c r="AW416" s="13" t="s">
        <v>34</v>
      </c>
      <c r="AX416" s="13" t="s">
        <v>81</v>
      </c>
      <c r="AY416" s="158" t="s">
        <v>128</v>
      </c>
    </row>
    <row r="417" spans="1:65" s="1" customFormat="1" ht="24.15" customHeight="1">
      <c r="A417" s="33"/>
      <c r="B417" s="136"/>
      <c r="C417" s="281" t="s">
        <v>542</v>
      </c>
      <c r="D417" s="281" t="s">
        <v>131</v>
      </c>
      <c r="E417" s="282" t="s">
        <v>451</v>
      </c>
      <c r="F417" s="283" t="s">
        <v>452</v>
      </c>
      <c r="G417" s="284" t="s">
        <v>440</v>
      </c>
      <c r="H417" s="285">
        <v>18.068999999999999</v>
      </c>
      <c r="I417" s="138"/>
      <c r="J417" s="139">
        <f>ROUND(I417*H417,2)</f>
        <v>0</v>
      </c>
      <c r="K417" s="137" t="s">
        <v>135</v>
      </c>
      <c r="L417" s="34"/>
      <c r="M417" s="140" t="s">
        <v>3</v>
      </c>
      <c r="N417" s="141" t="s">
        <v>45</v>
      </c>
      <c r="O417" s="54"/>
      <c r="P417" s="142">
        <f>O417*H417</f>
        <v>0</v>
      </c>
      <c r="Q417" s="142">
        <v>0</v>
      </c>
      <c r="R417" s="142">
        <f>Q417*H417</f>
        <v>0</v>
      </c>
      <c r="S417" s="142">
        <v>0</v>
      </c>
      <c r="T417" s="143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44" t="s">
        <v>313</v>
      </c>
      <c r="AT417" s="144" t="s">
        <v>131</v>
      </c>
      <c r="AU417" s="144" t="s">
        <v>137</v>
      </c>
      <c r="AY417" s="18" t="s">
        <v>128</v>
      </c>
      <c r="BE417" s="145">
        <f>IF(N417="základní",J417,0)</f>
        <v>0</v>
      </c>
      <c r="BF417" s="145">
        <f>IF(N417="snížená",J417,0)</f>
        <v>0</v>
      </c>
      <c r="BG417" s="145">
        <f>IF(N417="zákl. přenesená",J417,0)</f>
        <v>0</v>
      </c>
      <c r="BH417" s="145">
        <f>IF(N417="sníž. přenesená",J417,0)</f>
        <v>0</v>
      </c>
      <c r="BI417" s="145">
        <f>IF(N417="nulová",J417,0)</f>
        <v>0</v>
      </c>
      <c r="BJ417" s="18" t="s">
        <v>137</v>
      </c>
      <c r="BK417" s="145">
        <f>ROUND(I417*H417,2)</f>
        <v>0</v>
      </c>
      <c r="BL417" s="18" t="s">
        <v>313</v>
      </c>
      <c r="BM417" s="144" t="s">
        <v>543</v>
      </c>
    </row>
    <row r="418" spans="1:65" s="1" customFormat="1">
      <c r="A418" s="33"/>
      <c r="B418" s="34"/>
      <c r="C418" s="286"/>
      <c r="D418" s="287" t="s">
        <v>139</v>
      </c>
      <c r="E418" s="286"/>
      <c r="F418" s="288" t="s">
        <v>454</v>
      </c>
      <c r="G418" s="286"/>
      <c r="H418" s="286"/>
      <c r="I418" s="148"/>
      <c r="J418" s="33"/>
      <c r="K418" s="33"/>
      <c r="L418" s="34"/>
      <c r="M418" s="149"/>
      <c r="N418" s="150"/>
      <c r="O418" s="54"/>
      <c r="P418" s="54"/>
      <c r="Q418" s="54"/>
      <c r="R418" s="54"/>
      <c r="S418" s="54"/>
      <c r="T418" s="55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T418" s="18" t="s">
        <v>139</v>
      </c>
      <c r="AU418" s="18" t="s">
        <v>137</v>
      </c>
    </row>
    <row r="419" spans="1:65" s="13" customFormat="1">
      <c r="B419" s="157"/>
      <c r="C419" s="293"/>
      <c r="D419" s="290" t="s">
        <v>147</v>
      </c>
      <c r="E419" s="294" t="s">
        <v>3</v>
      </c>
      <c r="F419" s="295" t="s">
        <v>544</v>
      </c>
      <c r="G419" s="293"/>
      <c r="H419" s="296">
        <v>18.068999999999999</v>
      </c>
      <c r="I419" s="159"/>
      <c r="L419" s="157"/>
      <c r="M419" s="160"/>
      <c r="N419" s="161"/>
      <c r="O419" s="161"/>
      <c r="P419" s="161"/>
      <c r="Q419" s="161"/>
      <c r="R419" s="161"/>
      <c r="S419" s="161"/>
      <c r="T419" s="162"/>
      <c r="AT419" s="158" t="s">
        <v>147</v>
      </c>
      <c r="AU419" s="158" t="s">
        <v>137</v>
      </c>
      <c r="AV419" s="13" t="s">
        <v>137</v>
      </c>
      <c r="AW419" s="13" t="s">
        <v>34</v>
      </c>
      <c r="AX419" s="13" t="s">
        <v>81</v>
      </c>
      <c r="AY419" s="158" t="s">
        <v>128</v>
      </c>
    </row>
    <row r="420" spans="1:65" s="1" customFormat="1" ht="24.15" customHeight="1">
      <c r="A420" s="33"/>
      <c r="B420" s="136"/>
      <c r="C420" s="281" t="s">
        <v>545</v>
      </c>
      <c r="D420" s="281" t="s">
        <v>131</v>
      </c>
      <c r="E420" s="282" t="s">
        <v>457</v>
      </c>
      <c r="F420" s="283" t="s">
        <v>458</v>
      </c>
      <c r="G420" s="284" t="s">
        <v>440</v>
      </c>
      <c r="H420" s="285">
        <v>0.80100000000000005</v>
      </c>
      <c r="I420" s="138"/>
      <c r="J420" s="139">
        <f>ROUND(I420*H420,2)</f>
        <v>0</v>
      </c>
      <c r="K420" s="137" t="s">
        <v>135</v>
      </c>
      <c r="L420" s="34"/>
      <c r="M420" s="140" t="s">
        <v>3</v>
      </c>
      <c r="N420" s="141" t="s">
        <v>45</v>
      </c>
      <c r="O420" s="54"/>
      <c r="P420" s="142">
        <f>O420*H420</f>
        <v>0</v>
      </c>
      <c r="Q420" s="142">
        <v>0</v>
      </c>
      <c r="R420" s="142">
        <f>Q420*H420</f>
        <v>0</v>
      </c>
      <c r="S420" s="142">
        <v>0</v>
      </c>
      <c r="T420" s="143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44" t="s">
        <v>313</v>
      </c>
      <c r="AT420" s="144" t="s">
        <v>131</v>
      </c>
      <c r="AU420" s="144" t="s">
        <v>137</v>
      </c>
      <c r="AY420" s="18" t="s">
        <v>128</v>
      </c>
      <c r="BE420" s="145">
        <f>IF(N420="základní",J420,0)</f>
        <v>0</v>
      </c>
      <c r="BF420" s="145">
        <f>IF(N420="snížená",J420,0)</f>
        <v>0</v>
      </c>
      <c r="BG420" s="145">
        <f>IF(N420="zákl. přenesená",J420,0)</f>
        <v>0</v>
      </c>
      <c r="BH420" s="145">
        <f>IF(N420="sníž. přenesená",J420,0)</f>
        <v>0</v>
      </c>
      <c r="BI420" s="145">
        <f>IF(N420="nulová",J420,0)</f>
        <v>0</v>
      </c>
      <c r="BJ420" s="18" t="s">
        <v>137</v>
      </c>
      <c r="BK420" s="145">
        <f>ROUND(I420*H420,2)</f>
        <v>0</v>
      </c>
      <c r="BL420" s="18" t="s">
        <v>313</v>
      </c>
      <c r="BM420" s="144" t="s">
        <v>546</v>
      </c>
    </row>
    <row r="421" spans="1:65" s="1" customFormat="1">
      <c r="A421" s="33"/>
      <c r="B421" s="34"/>
      <c r="C421" s="286"/>
      <c r="D421" s="287" t="s">
        <v>139</v>
      </c>
      <c r="E421" s="286"/>
      <c r="F421" s="288" t="s">
        <v>460</v>
      </c>
      <c r="G421" s="286"/>
      <c r="H421" s="286"/>
      <c r="I421" s="148"/>
      <c r="J421" s="33"/>
      <c r="K421" s="33"/>
      <c r="L421" s="34"/>
      <c r="M421" s="149"/>
      <c r="N421" s="150"/>
      <c r="O421" s="54"/>
      <c r="P421" s="54"/>
      <c r="Q421" s="54"/>
      <c r="R421" s="54"/>
      <c r="S421" s="54"/>
      <c r="T421" s="55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T421" s="18" t="s">
        <v>139</v>
      </c>
      <c r="AU421" s="18" t="s">
        <v>137</v>
      </c>
    </row>
    <row r="422" spans="1:65" s="13" customFormat="1">
      <c r="B422" s="157"/>
      <c r="C422" s="293"/>
      <c r="D422" s="290" t="s">
        <v>147</v>
      </c>
      <c r="E422" s="294" t="s">
        <v>3</v>
      </c>
      <c r="F422" s="295" t="s">
        <v>547</v>
      </c>
      <c r="G422" s="293"/>
      <c r="H422" s="296">
        <v>0.80100000000000005</v>
      </c>
      <c r="I422" s="159"/>
      <c r="L422" s="157"/>
      <c r="M422" s="160"/>
      <c r="N422" s="161"/>
      <c r="O422" s="161"/>
      <c r="P422" s="161"/>
      <c r="Q422" s="161"/>
      <c r="R422" s="161"/>
      <c r="S422" s="161"/>
      <c r="T422" s="162"/>
      <c r="AT422" s="158" t="s">
        <v>147</v>
      </c>
      <c r="AU422" s="158" t="s">
        <v>137</v>
      </c>
      <c r="AV422" s="13" t="s">
        <v>137</v>
      </c>
      <c r="AW422" s="13" t="s">
        <v>34</v>
      </c>
      <c r="AX422" s="13" t="s">
        <v>73</v>
      </c>
      <c r="AY422" s="158" t="s">
        <v>128</v>
      </c>
    </row>
    <row r="423" spans="1:65" s="14" customFormat="1">
      <c r="B423" s="163"/>
      <c r="C423" s="297"/>
      <c r="D423" s="290" t="s">
        <v>147</v>
      </c>
      <c r="E423" s="298" t="s">
        <v>3</v>
      </c>
      <c r="F423" s="299" t="s">
        <v>165</v>
      </c>
      <c r="G423" s="297"/>
      <c r="H423" s="300">
        <v>0.80100000000000005</v>
      </c>
      <c r="I423" s="165"/>
      <c r="L423" s="163"/>
      <c r="M423" s="166"/>
      <c r="N423" s="167"/>
      <c r="O423" s="167"/>
      <c r="P423" s="167"/>
      <c r="Q423" s="167"/>
      <c r="R423" s="167"/>
      <c r="S423" s="167"/>
      <c r="T423" s="168"/>
      <c r="AT423" s="164" t="s">
        <v>147</v>
      </c>
      <c r="AU423" s="164" t="s">
        <v>137</v>
      </c>
      <c r="AV423" s="14" t="s">
        <v>136</v>
      </c>
      <c r="AW423" s="14" t="s">
        <v>34</v>
      </c>
      <c r="AX423" s="14" t="s">
        <v>81</v>
      </c>
      <c r="AY423" s="164" t="s">
        <v>128</v>
      </c>
    </row>
    <row r="424" spans="1:65" s="1" customFormat="1" ht="24.15" customHeight="1">
      <c r="A424" s="33"/>
      <c r="B424" s="136"/>
      <c r="C424" s="281" t="s">
        <v>548</v>
      </c>
      <c r="D424" s="281" t="s">
        <v>131</v>
      </c>
      <c r="E424" s="282" t="s">
        <v>549</v>
      </c>
      <c r="F424" s="283" t="s">
        <v>550</v>
      </c>
      <c r="G424" s="284" t="s">
        <v>222</v>
      </c>
      <c r="H424" s="285">
        <v>48.99</v>
      </c>
      <c r="I424" s="138"/>
      <c r="J424" s="139">
        <f>ROUND(I424*H424,2)</f>
        <v>0</v>
      </c>
      <c r="K424" s="137" t="s">
        <v>135</v>
      </c>
      <c r="L424" s="34"/>
      <c r="M424" s="140" t="s">
        <v>3</v>
      </c>
      <c r="N424" s="141" t="s">
        <v>45</v>
      </c>
      <c r="O424" s="54"/>
      <c r="P424" s="142">
        <f>O424*H424</f>
        <v>0</v>
      </c>
      <c r="Q424" s="142">
        <v>0</v>
      </c>
      <c r="R424" s="142">
        <f>Q424*H424</f>
        <v>0</v>
      </c>
      <c r="S424" s="142">
        <v>0</v>
      </c>
      <c r="T424" s="143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44" t="s">
        <v>313</v>
      </c>
      <c r="AT424" s="144" t="s">
        <v>131</v>
      </c>
      <c r="AU424" s="144" t="s">
        <v>137</v>
      </c>
      <c r="AY424" s="18" t="s">
        <v>128</v>
      </c>
      <c r="BE424" s="145">
        <f>IF(N424="základní",J424,0)</f>
        <v>0</v>
      </c>
      <c r="BF424" s="145">
        <f>IF(N424="snížená",J424,0)</f>
        <v>0</v>
      </c>
      <c r="BG424" s="145">
        <f>IF(N424="zákl. přenesená",J424,0)</f>
        <v>0</v>
      </c>
      <c r="BH424" s="145">
        <f>IF(N424="sníž. přenesená",J424,0)</f>
        <v>0</v>
      </c>
      <c r="BI424" s="145">
        <f>IF(N424="nulová",J424,0)</f>
        <v>0</v>
      </c>
      <c r="BJ424" s="18" t="s">
        <v>137</v>
      </c>
      <c r="BK424" s="145">
        <f>ROUND(I424*H424,2)</f>
        <v>0</v>
      </c>
      <c r="BL424" s="18" t="s">
        <v>313</v>
      </c>
      <c r="BM424" s="144" t="s">
        <v>551</v>
      </c>
    </row>
    <row r="425" spans="1:65" s="1" customFormat="1">
      <c r="A425" s="33"/>
      <c r="B425" s="34"/>
      <c r="C425" s="286"/>
      <c r="D425" s="287" t="s">
        <v>139</v>
      </c>
      <c r="E425" s="286"/>
      <c r="F425" s="288" t="s">
        <v>552</v>
      </c>
      <c r="G425" s="286"/>
      <c r="H425" s="286"/>
      <c r="I425" s="148"/>
      <c r="J425" s="33"/>
      <c r="K425" s="33"/>
      <c r="L425" s="34"/>
      <c r="M425" s="149"/>
      <c r="N425" s="150"/>
      <c r="O425" s="54"/>
      <c r="P425" s="54"/>
      <c r="Q425" s="54"/>
      <c r="R425" s="54"/>
      <c r="S425" s="54"/>
      <c r="T425" s="55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T425" s="18" t="s">
        <v>139</v>
      </c>
      <c r="AU425" s="18" t="s">
        <v>137</v>
      </c>
    </row>
    <row r="426" spans="1:65" s="12" customFormat="1">
      <c r="B426" s="151"/>
      <c r="C426" s="289"/>
      <c r="D426" s="290" t="s">
        <v>147</v>
      </c>
      <c r="E426" s="291" t="s">
        <v>3</v>
      </c>
      <c r="F426" s="292" t="s">
        <v>553</v>
      </c>
      <c r="G426" s="289"/>
      <c r="H426" s="291" t="s">
        <v>3</v>
      </c>
      <c r="I426" s="153"/>
      <c r="L426" s="151"/>
      <c r="M426" s="154"/>
      <c r="N426" s="155"/>
      <c r="O426" s="155"/>
      <c r="P426" s="155"/>
      <c r="Q426" s="155"/>
      <c r="R426" s="155"/>
      <c r="S426" s="155"/>
      <c r="T426" s="156"/>
      <c r="AT426" s="152" t="s">
        <v>147</v>
      </c>
      <c r="AU426" s="152" t="s">
        <v>137</v>
      </c>
      <c r="AV426" s="12" t="s">
        <v>81</v>
      </c>
      <c r="AW426" s="12" t="s">
        <v>34</v>
      </c>
      <c r="AX426" s="12" t="s">
        <v>73</v>
      </c>
      <c r="AY426" s="152" t="s">
        <v>128</v>
      </c>
    </row>
    <row r="427" spans="1:65" s="12" customFormat="1">
      <c r="B427" s="151"/>
      <c r="C427" s="289"/>
      <c r="D427" s="290" t="s">
        <v>147</v>
      </c>
      <c r="E427" s="291" t="s">
        <v>3</v>
      </c>
      <c r="F427" s="292" t="s">
        <v>554</v>
      </c>
      <c r="G427" s="289"/>
      <c r="H427" s="291" t="s">
        <v>3</v>
      </c>
      <c r="I427" s="153"/>
      <c r="L427" s="151"/>
      <c r="M427" s="154"/>
      <c r="N427" s="155"/>
      <c r="O427" s="155"/>
      <c r="P427" s="155"/>
      <c r="Q427" s="155"/>
      <c r="R427" s="155"/>
      <c r="S427" s="155"/>
      <c r="T427" s="156"/>
      <c r="AT427" s="152" t="s">
        <v>147</v>
      </c>
      <c r="AU427" s="152" t="s">
        <v>137</v>
      </c>
      <c r="AV427" s="12" t="s">
        <v>81</v>
      </c>
      <c r="AW427" s="12" t="s">
        <v>34</v>
      </c>
      <c r="AX427" s="12" t="s">
        <v>73</v>
      </c>
      <c r="AY427" s="152" t="s">
        <v>128</v>
      </c>
    </row>
    <row r="428" spans="1:65" s="12" customFormat="1">
      <c r="B428" s="151"/>
      <c r="C428" s="289"/>
      <c r="D428" s="290" t="s">
        <v>147</v>
      </c>
      <c r="E428" s="291" t="s">
        <v>3</v>
      </c>
      <c r="F428" s="292" t="s">
        <v>555</v>
      </c>
      <c r="G428" s="289"/>
      <c r="H428" s="291" t="s">
        <v>3</v>
      </c>
      <c r="I428" s="153"/>
      <c r="L428" s="151"/>
      <c r="M428" s="154"/>
      <c r="N428" s="155"/>
      <c r="O428" s="155"/>
      <c r="P428" s="155"/>
      <c r="Q428" s="155"/>
      <c r="R428" s="155"/>
      <c r="S428" s="155"/>
      <c r="T428" s="156"/>
      <c r="AT428" s="152" t="s">
        <v>147</v>
      </c>
      <c r="AU428" s="152" t="s">
        <v>137</v>
      </c>
      <c r="AV428" s="12" t="s">
        <v>81</v>
      </c>
      <c r="AW428" s="12" t="s">
        <v>34</v>
      </c>
      <c r="AX428" s="12" t="s">
        <v>73</v>
      </c>
      <c r="AY428" s="152" t="s">
        <v>128</v>
      </c>
    </row>
    <row r="429" spans="1:65" s="13" customFormat="1">
      <c r="B429" s="157"/>
      <c r="C429" s="293"/>
      <c r="D429" s="290" t="s">
        <v>147</v>
      </c>
      <c r="E429" s="294" t="s">
        <v>3</v>
      </c>
      <c r="F429" s="295" t="s">
        <v>556</v>
      </c>
      <c r="G429" s="293"/>
      <c r="H429" s="296">
        <v>16.29</v>
      </c>
      <c r="I429" s="159"/>
      <c r="L429" s="157"/>
      <c r="M429" s="160"/>
      <c r="N429" s="161"/>
      <c r="O429" s="161"/>
      <c r="P429" s="161"/>
      <c r="Q429" s="161"/>
      <c r="R429" s="161"/>
      <c r="S429" s="161"/>
      <c r="T429" s="162"/>
      <c r="AT429" s="158" t="s">
        <v>147</v>
      </c>
      <c r="AU429" s="158" t="s">
        <v>137</v>
      </c>
      <c r="AV429" s="13" t="s">
        <v>137</v>
      </c>
      <c r="AW429" s="13" t="s">
        <v>34</v>
      </c>
      <c r="AX429" s="13" t="s">
        <v>73</v>
      </c>
      <c r="AY429" s="158" t="s">
        <v>128</v>
      </c>
    </row>
    <row r="430" spans="1:65" s="13" customFormat="1">
      <c r="B430" s="157"/>
      <c r="C430" s="293"/>
      <c r="D430" s="290" t="s">
        <v>147</v>
      </c>
      <c r="E430" s="294" t="s">
        <v>3</v>
      </c>
      <c r="F430" s="295" t="s">
        <v>557</v>
      </c>
      <c r="G430" s="293"/>
      <c r="H430" s="296">
        <v>32.700000000000003</v>
      </c>
      <c r="I430" s="159"/>
      <c r="L430" s="157"/>
      <c r="M430" s="160"/>
      <c r="N430" s="161"/>
      <c r="O430" s="161"/>
      <c r="P430" s="161"/>
      <c r="Q430" s="161"/>
      <c r="R430" s="161"/>
      <c r="S430" s="161"/>
      <c r="T430" s="162"/>
      <c r="AT430" s="158" t="s">
        <v>147</v>
      </c>
      <c r="AU430" s="158" t="s">
        <v>137</v>
      </c>
      <c r="AV430" s="13" t="s">
        <v>137</v>
      </c>
      <c r="AW430" s="13" t="s">
        <v>34</v>
      </c>
      <c r="AX430" s="13" t="s">
        <v>73</v>
      </c>
      <c r="AY430" s="158" t="s">
        <v>128</v>
      </c>
    </row>
    <row r="431" spans="1:65" s="14" customFormat="1">
      <c r="B431" s="163"/>
      <c r="C431" s="297"/>
      <c r="D431" s="290" t="s">
        <v>147</v>
      </c>
      <c r="E431" s="298" t="s">
        <v>3</v>
      </c>
      <c r="F431" s="299" t="s">
        <v>165</v>
      </c>
      <c r="G431" s="297"/>
      <c r="H431" s="300">
        <v>48.99</v>
      </c>
      <c r="I431" s="165"/>
      <c r="L431" s="163"/>
      <c r="M431" s="166"/>
      <c r="N431" s="167"/>
      <c r="O431" s="167"/>
      <c r="P431" s="167"/>
      <c r="Q431" s="167"/>
      <c r="R431" s="167"/>
      <c r="S431" s="167"/>
      <c r="T431" s="168"/>
      <c r="AT431" s="164" t="s">
        <v>147</v>
      </c>
      <c r="AU431" s="164" t="s">
        <v>137</v>
      </c>
      <c r="AV431" s="14" t="s">
        <v>136</v>
      </c>
      <c r="AW431" s="14" t="s">
        <v>34</v>
      </c>
      <c r="AX431" s="14" t="s">
        <v>81</v>
      </c>
      <c r="AY431" s="164" t="s">
        <v>128</v>
      </c>
    </row>
    <row r="432" spans="1:65" s="1" customFormat="1" ht="16.5" customHeight="1">
      <c r="A432" s="33"/>
      <c r="B432" s="136"/>
      <c r="C432" s="305" t="s">
        <v>558</v>
      </c>
      <c r="D432" s="305" t="s">
        <v>489</v>
      </c>
      <c r="E432" s="306" t="s">
        <v>559</v>
      </c>
      <c r="F432" s="307" t="s">
        <v>560</v>
      </c>
      <c r="G432" s="308" t="s">
        <v>561</v>
      </c>
      <c r="H432" s="309">
        <v>1.056</v>
      </c>
      <c r="I432" s="176"/>
      <c r="J432" s="177">
        <f>ROUND(I432*H432,2)</f>
        <v>0</v>
      </c>
      <c r="K432" s="175" t="s">
        <v>135</v>
      </c>
      <c r="L432" s="178"/>
      <c r="M432" s="179" t="s">
        <v>3</v>
      </c>
      <c r="N432" s="180" t="s">
        <v>45</v>
      </c>
      <c r="O432" s="54"/>
      <c r="P432" s="142">
        <f>O432*H432</f>
        <v>0</v>
      </c>
      <c r="Q432" s="142">
        <v>0.44</v>
      </c>
      <c r="R432" s="142">
        <f>Q432*H432</f>
        <v>0.46464</v>
      </c>
      <c r="S432" s="142">
        <v>0</v>
      </c>
      <c r="T432" s="143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44" t="s">
        <v>445</v>
      </c>
      <c r="AT432" s="144" t="s">
        <v>489</v>
      </c>
      <c r="AU432" s="144" t="s">
        <v>137</v>
      </c>
      <c r="AY432" s="18" t="s">
        <v>128</v>
      </c>
      <c r="BE432" s="145">
        <f>IF(N432="základní",J432,0)</f>
        <v>0</v>
      </c>
      <c r="BF432" s="145">
        <f>IF(N432="snížená",J432,0)</f>
        <v>0</v>
      </c>
      <c r="BG432" s="145">
        <f>IF(N432="zákl. přenesená",J432,0)</f>
        <v>0</v>
      </c>
      <c r="BH432" s="145">
        <f>IF(N432="sníž. přenesená",J432,0)</f>
        <v>0</v>
      </c>
      <c r="BI432" s="145">
        <f>IF(N432="nulová",J432,0)</f>
        <v>0</v>
      </c>
      <c r="BJ432" s="18" t="s">
        <v>137</v>
      </c>
      <c r="BK432" s="145">
        <f>ROUND(I432*H432,2)</f>
        <v>0</v>
      </c>
      <c r="BL432" s="18" t="s">
        <v>313</v>
      </c>
      <c r="BM432" s="144" t="s">
        <v>562</v>
      </c>
    </row>
    <row r="433" spans="1:65" s="13" customFormat="1">
      <c r="B433" s="157"/>
      <c r="C433" s="293"/>
      <c r="D433" s="290" t="s">
        <v>147</v>
      </c>
      <c r="E433" s="294" t="s">
        <v>3</v>
      </c>
      <c r="F433" s="295" t="s">
        <v>563</v>
      </c>
      <c r="G433" s="293"/>
      <c r="H433" s="296">
        <v>0.96</v>
      </c>
      <c r="I433" s="159"/>
      <c r="L433" s="157"/>
      <c r="M433" s="160"/>
      <c r="N433" s="161"/>
      <c r="O433" s="161"/>
      <c r="P433" s="161"/>
      <c r="Q433" s="161"/>
      <c r="R433" s="161"/>
      <c r="S433" s="161"/>
      <c r="T433" s="162"/>
      <c r="AT433" s="158" t="s">
        <v>147</v>
      </c>
      <c r="AU433" s="158" t="s">
        <v>137</v>
      </c>
      <c r="AV433" s="13" t="s">
        <v>137</v>
      </c>
      <c r="AW433" s="13" t="s">
        <v>34</v>
      </c>
      <c r="AX433" s="13" t="s">
        <v>81</v>
      </c>
      <c r="AY433" s="158" t="s">
        <v>128</v>
      </c>
    </row>
    <row r="434" spans="1:65" s="13" customFormat="1">
      <c r="B434" s="157"/>
      <c r="C434" s="293"/>
      <c r="D434" s="290" t="s">
        <v>147</v>
      </c>
      <c r="E434" s="293"/>
      <c r="F434" s="295" t="s">
        <v>564</v>
      </c>
      <c r="G434" s="293"/>
      <c r="H434" s="296">
        <v>1.056</v>
      </c>
      <c r="I434" s="159"/>
      <c r="L434" s="157"/>
      <c r="M434" s="160"/>
      <c r="N434" s="161"/>
      <c r="O434" s="161"/>
      <c r="P434" s="161"/>
      <c r="Q434" s="161"/>
      <c r="R434" s="161"/>
      <c r="S434" s="161"/>
      <c r="T434" s="162"/>
      <c r="AT434" s="158" t="s">
        <v>147</v>
      </c>
      <c r="AU434" s="158" t="s">
        <v>137</v>
      </c>
      <c r="AV434" s="13" t="s">
        <v>137</v>
      </c>
      <c r="AW434" s="13" t="s">
        <v>4</v>
      </c>
      <c r="AX434" s="13" t="s">
        <v>81</v>
      </c>
      <c r="AY434" s="158" t="s">
        <v>128</v>
      </c>
    </row>
    <row r="435" spans="1:65" s="1" customFormat="1" ht="24.15" customHeight="1">
      <c r="A435" s="33"/>
      <c r="B435" s="136"/>
      <c r="C435" s="281" t="s">
        <v>565</v>
      </c>
      <c r="D435" s="281" t="s">
        <v>131</v>
      </c>
      <c r="E435" s="282" t="s">
        <v>566</v>
      </c>
      <c r="F435" s="283" t="s">
        <v>567</v>
      </c>
      <c r="G435" s="284" t="s">
        <v>222</v>
      </c>
      <c r="H435" s="285">
        <v>40.200000000000003</v>
      </c>
      <c r="I435" s="138"/>
      <c r="J435" s="139">
        <f>ROUND(I435*H435,2)</f>
        <v>0</v>
      </c>
      <c r="K435" s="137" t="s">
        <v>135</v>
      </c>
      <c r="L435" s="34"/>
      <c r="M435" s="140" t="s">
        <v>3</v>
      </c>
      <c r="N435" s="141" t="s">
        <v>45</v>
      </c>
      <c r="O435" s="54"/>
      <c r="P435" s="142">
        <f>O435*H435</f>
        <v>0</v>
      </c>
      <c r="Q435" s="142">
        <v>0</v>
      </c>
      <c r="R435" s="142">
        <f>Q435*H435</f>
        <v>0</v>
      </c>
      <c r="S435" s="142">
        <v>0</v>
      </c>
      <c r="T435" s="143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44" t="s">
        <v>313</v>
      </c>
      <c r="AT435" s="144" t="s">
        <v>131</v>
      </c>
      <c r="AU435" s="144" t="s">
        <v>137</v>
      </c>
      <c r="AY435" s="18" t="s">
        <v>128</v>
      </c>
      <c r="BE435" s="145">
        <f>IF(N435="základní",J435,0)</f>
        <v>0</v>
      </c>
      <c r="BF435" s="145">
        <f>IF(N435="snížená",J435,0)</f>
        <v>0</v>
      </c>
      <c r="BG435" s="145">
        <f>IF(N435="zákl. přenesená",J435,0)</f>
        <v>0</v>
      </c>
      <c r="BH435" s="145">
        <f>IF(N435="sníž. přenesená",J435,0)</f>
        <v>0</v>
      </c>
      <c r="BI435" s="145">
        <f>IF(N435="nulová",J435,0)</f>
        <v>0</v>
      </c>
      <c r="BJ435" s="18" t="s">
        <v>137</v>
      </c>
      <c r="BK435" s="145">
        <f>ROUND(I435*H435,2)</f>
        <v>0</v>
      </c>
      <c r="BL435" s="18" t="s">
        <v>313</v>
      </c>
      <c r="BM435" s="144" t="s">
        <v>568</v>
      </c>
    </row>
    <row r="436" spans="1:65" s="1" customFormat="1">
      <c r="A436" s="33"/>
      <c r="B436" s="34"/>
      <c r="C436" s="286"/>
      <c r="D436" s="287" t="s">
        <v>139</v>
      </c>
      <c r="E436" s="286"/>
      <c r="F436" s="288" t="s">
        <v>569</v>
      </c>
      <c r="G436" s="286"/>
      <c r="H436" s="286"/>
      <c r="I436" s="148"/>
      <c r="J436" s="33"/>
      <c r="K436" s="33"/>
      <c r="L436" s="34"/>
      <c r="M436" s="149"/>
      <c r="N436" s="150"/>
      <c r="O436" s="54"/>
      <c r="P436" s="54"/>
      <c r="Q436" s="54"/>
      <c r="R436" s="54"/>
      <c r="S436" s="54"/>
      <c r="T436" s="55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T436" s="18" t="s">
        <v>139</v>
      </c>
      <c r="AU436" s="18" t="s">
        <v>137</v>
      </c>
    </row>
    <row r="437" spans="1:65" s="12" customFormat="1">
      <c r="B437" s="151"/>
      <c r="C437" s="289"/>
      <c r="D437" s="290" t="s">
        <v>147</v>
      </c>
      <c r="E437" s="291" t="s">
        <v>3</v>
      </c>
      <c r="F437" s="292" t="s">
        <v>553</v>
      </c>
      <c r="G437" s="289"/>
      <c r="H437" s="291" t="s">
        <v>3</v>
      </c>
      <c r="I437" s="153"/>
      <c r="L437" s="151"/>
      <c r="M437" s="154"/>
      <c r="N437" s="155"/>
      <c r="O437" s="155"/>
      <c r="P437" s="155"/>
      <c r="Q437" s="155"/>
      <c r="R437" s="155"/>
      <c r="S437" s="155"/>
      <c r="T437" s="156"/>
      <c r="AT437" s="152" t="s">
        <v>147</v>
      </c>
      <c r="AU437" s="152" t="s">
        <v>137</v>
      </c>
      <c r="AV437" s="12" t="s">
        <v>81</v>
      </c>
      <c r="AW437" s="12" t="s">
        <v>34</v>
      </c>
      <c r="AX437" s="12" t="s">
        <v>73</v>
      </c>
      <c r="AY437" s="152" t="s">
        <v>128</v>
      </c>
    </row>
    <row r="438" spans="1:65" s="12" customFormat="1">
      <c r="B438" s="151"/>
      <c r="C438" s="289"/>
      <c r="D438" s="290" t="s">
        <v>147</v>
      </c>
      <c r="E438" s="291" t="s">
        <v>3</v>
      </c>
      <c r="F438" s="292" t="s">
        <v>570</v>
      </c>
      <c r="G438" s="289"/>
      <c r="H438" s="291" t="s">
        <v>3</v>
      </c>
      <c r="I438" s="153"/>
      <c r="L438" s="151"/>
      <c r="M438" s="154"/>
      <c r="N438" s="155"/>
      <c r="O438" s="155"/>
      <c r="P438" s="155"/>
      <c r="Q438" s="155"/>
      <c r="R438" s="155"/>
      <c r="S438" s="155"/>
      <c r="T438" s="156"/>
      <c r="AT438" s="152" t="s">
        <v>147</v>
      </c>
      <c r="AU438" s="152" t="s">
        <v>137</v>
      </c>
      <c r="AV438" s="12" t="s">
        <v>81</v>
      </c>
      <c r="AW438" s="12" t="s">
        <v>34</v>
      </c>
      <c r="AX438" s="12" t="s">
        <v>73</v>
      </c>
      <c r="AY438" s="152" t="s">
        <v>128</v>
      </c>
    </row>
    <row r="439" spans="1:65" s="12" customFormat="1">
      <c r="B439" s="151"/>
      <c r="C439" s="289"/>
      <c r="D439" s="290" t="s">
        <v>147</v>
      </c>
      <c r="E439" s="291" t="s">
        <v>3</v>
      </c>
      <c r="F439" s="292" t="s">
        <v>555</v>
      </c>
      <c r="G439" s="289"/>
      <c r="H439" s="291" t="s">
        <v>3</v>
      </c>
      <c r="I439" s="153"/>
      <c r="L439" s="151"/>
      <c r="M439" s="154"/>
      <c r="N439" s="155"/>
      <c r="O439" s="155"/>
      <c r="P439" s="155"/>
      <c r="Q439" s="155"/>
      <c r="R439" s="155"/>
      <c r="S439" s="155"/>
      <c r="T439" s="156"/>
      <c r="AT439" s="152" t="s">
        <v>147</v>
      </c>
      <c r="AU439" s="152" t="s">
        <v>137</v>
      </c>
      <c r="AV439" s="12" t="s">
        <v>81</v>
      </c>
      <c r="AW439" s="12" t="s">
        <v>34</v>
      </c>
      <c r="AX439" s="12" t="s">
        <v>73</v>
      </c>
      <c r="AY439" s="152" t="s">
        <v>128</v>
      </c>
    </row>
    <row r="440" spans="1:65" s="13" customFormat="1">
      <c r="B440" s="157"/>
      <c r="C440" s="293"/>
      <c r="D440" s="290" t="s">
        <v>147</v>
      </c>
      <c r="E440" s="294" t="s">
        <v>3</v>
      </c>
      <c r="F440" s="295" t="s">
        <v>571</v>
      </c>
      <c r="G440" s="293"/>
      <c r="H440" s="296">
        <v>11.4</v>
      </c>
      <c r="I440" s="159"/>
      <c r="L440" s="157"/>
      <c r="M440" s="160"/>
      <c r="N440" s="161"/>
      <c r="O440" s="161"/>
      <c r="P440" s="161"/>
      <c r="Q440" s="161"/>
      <c r="R440" s="161"/>
      <c r="S440" s="161"/>
      <c r="T440" s="162"/>
      <c r="AT440" s="158" t="s">
        <v>147</v>
      </c>
      <c r="AU440" s="158" t="s">
        <v>137</v>
      </c>
      <c r="AV440" s="13" t="s">
        <v>137</v>
      </c>
      <c r="AW440" s="13" t="s">
        <v>34</v>
      </c>
      <c r="AX440" s="13" t="s">
        <v>73</v>
      </c>
      <c r="AY440" s="158" t="s">
        <v>128</v>
      </c>
    </row>
    <row r="441" spans="1:65" s="13" customFormat="1">
      <c r="B441" s="157"/>
      <c r="C441" s="293"/>
      <c r="D441" s="290" t="s">
        <v>147</v>
      </c>
      <c r="E441" s="294" t="s">
        <v>3</v>
      </c>
      <c r="F441" s="295" t="s">
        <v>572</v>
      </c>
      <c r="G441" s="293"/>
      <c r="H441" s="296">
        <v>28.8</v>
      </c>
      <c r="I441" s="159"/>
      <c r="L441" s="157"/>
      <c r="M441" s="160"/>
      <c r="N441" s="161"/>
      <c r="O441" s="161"/>
      <c r="P441" s="161"/>
      <c r="Q441" s="161"/>
      <c r="R441" s="161"/>
      <c r="S441" s="161"/>
      <c r="T441" s="162"/>
      <c r="AT441" s="158" t="s">
        <v>147</v>
      </c>
      <c r="AU441" s="158" t="s">
        <v>137</v>
      </c>
      <c r="AV441" s="13" t="s">
        <v>137</v>
      </c>
      <c r="AW441" s="13" t="s">
        <v>34</v>
      </c>
      <c r="AX441" s="13" t="s">
        <v>73</v>
      </c>
      <c r="AY441" s="158" t="s">
        <v>128</v>
      </c>
    </row>
    <row r="442" spans="1:65" s="14" customFormat="1">
      <c r="B442" s="163"/>
      <c r="C442" s="297"/>
      <c r="D442" s="290" t="s">
        <v>147</v>
      </c>
      <c r="E442" s="298" t="s">
        <v>3</v>
      </c>
      <c r="F442" s="299" t="s">
        <v>165</v>
      </c>
      <c r="G442" s="297"/>
      <c r="H442" s="300">
        <v>40.200000000000003</v>
      </c>
      <c r="I442" s="165"/>
      <c r="L442" s="163"/>
      <c r="M442" s="166"/>
      <c r="N442" s="167"/>
      <c r="O442" s="167"/>
      <c r="P442" s="167"/>
      <c r="Q442" s="167"/>
      <c r="R442" s="167"/>
      <c r="S442" s="167"/>
      <c r="T442" s="168"/>
      <c r="AT442" s="164" t="s">
        <v>147</v>
      </c>
      <c r="AU442" s="164" t="s">
        <v>137</v>
      </c>
      <c r="AV442" s="14" t="s">
        <v>136</v>
      </c>
      <c r="AW442" s="14" t="s">
        <v>34</v>
      </c>
      <c r="AX442" s="14" t="s">
        <v>81</v>
      </c>
      <c r="AY442" s="164" t="s">
        <v>128</v>
      </c>
    </row>
    <row r="443" spans="1:65" s="1" customFormat="1" ht="16.5" customHeight="1">
      <c r="A443" s="33"/>
      <c r="B443" s="136"/>
      <c r="C443" s="305" t="s">
        <v>573</v>
      </c>
      <c r="D443" s="305" t="s">
        <v>489</v>
      </c>
      <c r="E443" s="306" t="s">
        <v>574</v>
      </c>
      <c r="F443" s="307" t="s">
        <v>575</v>
      </c>
      <c r="G443" s="308" t="s">
        <v>561</v>
      </c>
      <c r="H443" s="309">
        <v>0.372</v>
      </c>
      <c r="I443" s="176"/>
      <c r="J443" s="177">
        <f>ROUND(I443*H443,2)</f>
        <v>0</v>
      </c>
      <c r="K443" s="175" t="s">
        <v>135</v>
      </c>
      <c r="L443" s="178"/>
      <c r="M443" s="179" t="s">
        <v>3</v>
      </c>
      <c r="N443" s="180" t="s">
        <v>45</v>
      </c>
      <c r="O443" s="54"/>
      <c r="P443" s="142">
        <f>O443*H443</f>
        <v>0</v>
      </c>
      <c r="Q443" s="142">
        <v>0.44</v>
      </c>
      <c r="R443" s="142">
        <f>Q443*H443</f>
        <v>0.16367999999999999</v>
      </c>
      <c r="S443" s="142">
        <v>0</v>
      </c>
      <c r="T443" s="143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44" t="s">
        <v>445</v>
      </c>
      <c r="AT443" s="144" t="s">
        <v>489</v>
      </c>
      <c r="AU443" s="144" t="s">
        <v>137</v>
      </c>
      <c r="AY443" s="18" t="s">
        <v>128</v>
      </c>
      <c r="BE443" s="145">
        <f>IF(N443="základní",J443,0)</f>
        <v>0</v>
      </c>
      <c r="BF443" s="145">
        <f>IF(N443="snížená",J443,0)</f>
        <v>0</v>
      </c>
      <c r="BG443" s="145">
        <f>IF(N443="zákl. přenesená",J443,0)</f>
        <v>0</v>
      </c>
      <c r="BH443" s="145">
        <f>IF(N443="sníž. přenesená",J443,0)</f>
        <v>0</v>
      </c>
      <c r="BI443" s="145">
        <f>IF(N443="nulová",J443,0)</f>
        <v>0</v>
      </c>
      <c r="BJ443" s="18" t="s">
        <v>137</v>
      </c>
      <c r="BK443" s="145">
        <f>ROUND(I443*H443,2)</f>
        <v>0</v>
      </c>
      <c r="BL443" s="18" t="s">
        <v>313</v>
      </c>
      <c r="BM443" s="144" t="s">
        <v>576</v>
      </c>
    </row>
    <row r="444" spans="1:65" s="13" customFormat="1">
      <c r="B444" s="157"/>
      <c r="C444" s="293"/>
      <c r="D444" s="290" t="s">
        <v>147</v>
      </c>
      <c r="E444" s="294" t="s">
        <v>3</v>
      </c>
      <c r="F444" s="295" t="s">
        <v>577</v>
      </c>
      <c r="G444" s="293"/>
      <c r="H444" s="296">
        <v>0.33800000000000002</v>
      </c>
      <c r="I444" s="159"/>
      <c r="L444" s="157"/>
      <c r="M444" s="160"/>
      <c r="N444" s="161"/>
      <c r="O444" s="161"/>
      <c r="P444" s="161"/>
      <c r="Q444" s="161"/>
      <c r="R444" s="161"/>
      <c r="S444" s="161"/>
      <c r="T444" s="162"/>
      <c r="AT444" s="158" t="s">
        <v>147</v>
      </c>
      <c r="AU444" s="158" t="s">
        <v>137</v>
      </c>
      <c r="AV444" s="13" t="s">
        <v>137</v>
      </c>
      <c r="AW444" s="13" t="s">
        <v>34</v>
      </c>
      <c r="AX444" s="13" t="s">
        <v>81</v>
      </c>
      <c r="AY444" s="158" t="s">
        <v>128</v>
      </c>
    </row>
    <row r="445" spans="1:65" s="13" customFormat="1">
      <c r="B445" s="157"/>
      <c r="C445" s="293"/>
      <c r="D445" s="290" t="s">
        <v>147</v>
      </c>
      <c r="E445" s="293"/>
      <c r="F445" s="295" t="s">
        <v>578</v>
      </c>
      <c r="G445" s="293"/>
      <c r="H445" s="296">
        <v>0.372</v>
      </c>
      <c r="I445" s="159"/>
      <c r="L445" s="157"/>
      <c r="M445" s="160"/>
      <c r="N445" s="161"/>
      <c r="O445" s="161"/>
      <c r="P445" s="161"/>
      <c r="Q445" s="161"/>
      <c r="R445" s="161"/>
      <c r="S445" s="161"/>
      <c r="T445" s="162"/>
      <c r="AT445" s="158" t="s">
        <v>147</v>
      </c>
      <c r="AU445" s="158" t="s">
        <v>137</v>
      </c>
      <c r="AV445" s="13" t="s">
        <v>137</v>
      </c>
      <c r="AW445" s="13" t="s">
        <v>4</v>
      </c>
      <c r="AX445" s="13" t="s">
        <v>81</v>
      </c>
      <c r="AY445" s="158" t="s">
        <v>128</v>
      </c>
    </row>
    <row r="446" spans="1:65" s="1" customFormat="1" ht="24.15" customHeight="1">
      <c r="A446" s="33"/>
      <c r="B446" s="136"/>
      <c r="C446" s="281" t="s">
        <v>579</v>
      </c>
      <c r="D446" s="281" t="s">
        <v>131</v>
      </c>
      <c r="E446" s="282" t="s">
        <v>580</v>
      </c>
      <c r="F446" s="283" t="s">
        <v>581</v>
      </c>
      <c r="G446" s="284" t="s">
        <v>561</v>
      </c>
      <c r="H446" s="285">
        <v>1.45</v>
      </c>
      <c r="I446" s="138"/>
      <c r="J446" s="139">
        <f>ROUND(I446*H446,2)</f>
        <v>0</v>
      </c>
      <c r="K446" s="137" t="s">
        <v>135</v>
      </c>
      <c r="L446" s="34"/>
      <c r="M446" s="140" t="s">
        <v>3</v>
      </c>
      <c r="N446" s="141" t="s">
        <v>45</v>
      </c>
      <c r="O446" s="54"/>
      <c r="P446" s="142">
        <f>O446*H446</f>
        <v>0</v>
      </c>
      <c r="Q446" s="142">
        <v>1.08E-3</v>
      </c>
      <c r="R446" s="142">
        <f>Q446*H446</f>
        <v>1.5659999999999999E-3</v>
      </c>
      <c r="S446" s="142">
        <v>0</v>
      </c>
      <c r="T446" s="143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44" t="s">
        <v>313</v>
      </c>
      <c r="AT446" s="144" t="s">
        <v>131</v>
      </c>
      <c r="AU446" s="144" t="s">
        <v>137</v>
      </c>
      <c r="AY446" s="18" t="s">
        <v>128</v>
      </c>
      <c r="BE446" s="145">
        <f>IF(N446="základní",J446,0)</f>
        <v>0</v>
      </c>
      <c r="BF446" s="145">
        <f>IF(N446="snížená",J446,0)</f>
        <v>0</v>
      </c>
      <c r="BG446" s="145">
        <f>IF(N446="zákl. přenesená",J446,0)</f>
        <v>0</v>
      </c>
      <c r="BH446" s="145">
        <f>IF(N446="sníž. přenesená",J446,0)</f>
        <v>0</v>
      </c>
      <c r="BI446" s="145">
        <f>IF(N446="nulová",J446,0)</f>
        <v>0</v>
      </c>
      <c r="BJ446" s="18" t="s">
        <v>137</v>
      </c>
      <c r="BK446" s="145">
        <f>ROUND(I446*H446,2)</f>
        <v>0</v>
      </c>
      <c r="BL446" s="18" t="s">
        <v>313</v>
      </c>
      <c r="BM446" s="144" t="s">
        <v>582</v>
      </c>
    </row>
    <row r="447" spans="1:65" s="1" customFormat="1">
      <c r="A447" s="33"/>
      <c r="B447" s="34"/>
      <c r="C447" s="286"/>
      <c r="D447" s="287" t="s">
        <v>139</v>
      </c>
      <c r="E447" s="286"/>
      <c r="F447" s="288" t="s">
        <v>583</v>
      </c>
      <c r="G447" s="286"/>
      <c r="H447" s="286"/>
      <c r="I447" s="148"/>
      <c r="J447" s="33"/>
      <c r="K447" s="33"/>
      <c r="L447" s="34"/>
      <c r="M447" s="149"/>
      <c r="N447" s="150"/>
      <c r="O447" s="54"/>
      <c r="P447" s="54"/>
      <c r="Q447" s="54"/>
      <c r="R447" s="54"/>
      <c r="S447" s="54"/>
      <c r="T447" s="55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T447" s="18" t="s">
        <v>139</v>
      </c>
      <c r="AU447" s="18" t="s">
        <v>137</v>
      </c>
    </row>
    <row r="448" spans="1:65" s="12" customFormat="1">
      <c r="B448" s="151"/>
      <c r="C448" s="289"/>
      <c r="D448" s="290" t="s">
        <v>147</v>
      </c>
      <c r="E448" s="291" t="s">
        <v>3</v>
      </c>
      <c r="F448" s="292" t="s">
        <v>584</v>
      </c>
      <c r="G448" s="289"/>
      <c r="H448" s="291" t="s">
        <v>3</v>
      </c>
      <c r="I448" s="153"/>
      <c r="L448" s="151"/>
      <c r="M448" s="154"/>
      <c r="N448" s="155"/>
      <c r="O448" s="155"/>
      <c r="P448" s="155"/>
      <c r="Q448" s="155"/>
      <c r="R448" s="155"/>
      <c r="S448" s="155"/>
      <c r="T448" s="156"/>
      <c r="AT448" s="152" t="s">
        <v>147</v>
      </c>
      <c r="AU448" s="152" t="s">
        <v>137</v>
      </c>
      <c r="AV448" s="12" t="s">
        <v>81</v>
      </c>
      <c r="AW448" s="12" t="s">
        <v>34</v>
      </c>
      <c r="AX448" s="12" t="s">
        <v>73</v>
      </c>
      <c r="AY448" s="152" t="s">
        <v>128</v>
      </c>
    </row>
    <row r="449" spans="1:65" s="13" customFormat="1">
      <c r="B449" s="157"/>
      <c r="C449" s="293"/>
      <c r="D449" s="290" t="s">
        <v>147</v>
      </c>
      <c r="E449" s="294" t="s">
        <v>3</v>
      </c>
      <c r="F449" s="295" t="s">
        <v>585</v>
      </c>
      <c r="G449" s="293"/>
      <c r="H449" s="296">
        <v>1.298</v>
      </c>
      <c r="I449" s="159"/>
      <c r="L449" s="157"/>
      <c r="M449" s="160"/>
      <c r="N449" s="161"/>
      <c r="O449" s="161"/>
      <c r="P449" s="161"/>
      <c r="Q449" s="161"/>
      <c r="R449" s="161"/>
      <c r="S449" s="161"/>
      <c r="T449" s="162"/>
      <c r="AT449" s="158" t="s">
        <v>147</v>
      </c>
      <c r="AU449" s="158" t="s">
        <v>137</v>
      </c>
      <c r="AV449" s="13" t="s">
        <v>137</v>
      </c>
      <c r="AW449" s="13" t="s">
        <v>34</v>
      </c>
      <c r="AX449" s="13" t="s">
        <v>73</v>
      </c>
      <c r="AY449" s="158" t="s">
        <v>128</v>
      </c>
    </row>
    <row r="450" spans="1:65" s="12" customFormat="1">
      <c r="B450" s="151"/>
      <c r="C450" s="289"/>
      <c r="D450" s="290" t="s">
        <v>147</v>
      </c>
      <c r="E450" s="291" t="s">
        <v>3</v>
      </c>
      <c r="F450" s="292" t="s">
        <v>586</v>
      </c>
      <c r="G450" s="289"/>
      <c r="H450" s="291" t="s">
        <v>3</v>
      </c>
      <c r="I450" s="153"/>
      <c r="L450" s="151"/>
      <c r="M450" s="154"/>
      <c r="N450" s="155"/>
      <c r="O450" s="155"/>
      <c r="P450" s="155"/>
      <c r="Q450" s="155"/>
      <c r="R450" s="155"/>
      <c r="S450" s="155"/>
      <c r="T450" s="156"/>
      <c r="AT450" s="152" t="s">
        <v>147</v>
      </c>
      <c r="AU450" s="152" t="s">
        <v>137</v>
      </c>
      <c r="AV450" s="12" t="s">
        <v>81</v>
      </c>
      <c r="AW450" s="12" t="s">
        <v>34</v>
      </c>
      <c r="AX450" s="12" t="s">
        <v>73</v>
      </c>
      <c r="AY450" s="152" t="s">
        <v>128</v>
      </c>
    </row>
    <row r="451" spans="1:65" s="13" customFormat="1">
      <c r="B451" s="157"/>
      <c r="C451" s="293"/>
      <c r="D451" s="290" t="s">
        <v>147</v>
      </c>
      <c r="E451" s="294" t="s">
        <v>3</v>
      </c>
      <c r="F451" s="295" t="s">
        <v>587</v>
      </c>
      <c r="G451" s="293"/>
      <c r="H451" s="296">
        <v>0.152</v>
      </c>
      <c r="I451" s="159"/>
      <c r="L451" s="157"/>
      <c r="M451" s="160"/>
      <c r="N451" s="161"/>
      <c r="O451" s="161"/>
      <c r="P451" s="161"/>
      <c r="Q451" s="161"/>
      <c r="R451" s="161"/>
      <c r="S451" s="161"/>
      <c r="T451" s="162"/>
      <c r="AT451" s="158" t="s">
        <v>147</v>
      </c>
      <c r="AU451" s="158" t="s">
        <v>137</v>
      </c>
      <c r="AV451" s="13" t="s">
        <v>137</v>
      </c>
      <c r="AW451" s="13" t="s">
        <v>34</v>
      </c>
      <c r="AX451" s="13" t="s">
        <v>73</v>
      </c>
      <c r="AY451" s="158" t="s">
        <v>128</v>
      </c>
    </row>
    <row r="452" spans="1:65" s="14" customFormat="1">
      <c r="B452" s="163"/>
      <c r="C452" s="297"/>
      <c r="D452" s="290" t="s">
        <v>147</v>
      </c>
      <c r="E452" s="298" t="s">
        <v>3</v>
      </c>
      <c r="F452" s="299" t="s">
        <v>165</v>
      </c>
      <c r="G452" s="297"/>
      <c r="H452" s="300">
        <v>1.45</v>
      </c>
      <c r="I452" s="165"/>
      <c r="L452" s="163"/>
      <c r="M452" s="166"/>
      <c r="N452" s="167"/>
      <c r="O452" s="167"/>
      <c r="P452" s="167"/>
      <c r="Q452" s="167"/>
      <c r="R452" s="167"/>
      <c r="S452" s="167"/>
      <c r="T452" s="168"/>
      <c r="AT452" s="164" t="s">
        <v>147</v>
      </c>
      <c r="AU452" s="164" t="s">
        <v>137</v>
      </c>
      <c r="AV452" s="14" t="s">
        <v>136</v>
      </c>
      <c r="AW452" s="14" t="s">
        <v>34</v>
      </c>
      <c r="AX452" s="14" t="s">
        <v>81</v>
      </c>
      <c r="AY452" s="164" t="s">
        <v>128</v>
      </c>
    </row>
    <row r="453" spans="1:65" s="1" customFormat="1" ht="16.5" customHeight="1">
      <c r="A453" s="33"/>
      <c r="B453" s="136"/>
      <c r="C453" s="281" t="s">
        <v>588</v>
      </c>
      <c r="D453" s="281" t="s">
        <v>131</v>
      </c>
      <c r="E453" s="282" t="s">
        <v>589</v>
      </c>
      <c r="F453" s="283" t="s">
        <v>590</v>
      </c>
      <c r="G453" s="284" t="s">
        <v>561</v>
      </c>
      <c r="H453" s="285">
        <v>1.45</v>
      </c>
      <c r="I453" s="138"/>
      <c r="J453" s="139">
        <f>ROUND(I453*H453,2)</f>
        <v>0</v>
      </c>
      <c r="K453" s="137" t="s">
        <v>135</v>
      </c>
      <c r="L453" s="34"/>
      <c r="M453" s="140" t="s">
        <v>3</v>
      </c>
      <c r="N453" s="141" t="s">
        <v>45</v>
      </c>
      <c r="O453" s="54"/>
      <c r="P453" s="142">
        <f>O453*H453</f>
        <v>0</v>
      </c>
      <c r="Q453" s="142">
        <v>2.4469999999999999E-2</v>
      </c>
      <c r="R453" s="142">
        <f>Q453*H453</f>
        <v>3.5481499999999999E-2</v>
      </c>
      <c r="S453" s="142">
        <v>0</v>
      </c>
      <c r="T453" s="143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44" t="s">
        <v>313</v>
      </c>
      <c r="AT453" s="144" t="s">
        <v>131</v>
      </c>
      <c r="AU453" s="144" t="s">
        <v>137</v>
      </c>
      <c r="AY453" s="18" t="s">
        <v>128</v>
      </c>
      <c r="BE453" s="145">
        <f>IF(N453="základní",J453,0)</f>
        <v>0</v>
      </c>
      <c r="BF453" s="145">
        <f>IF(N453="snížená",J453,0)</f>
        <v>0</v>
      </c>
      <c r="BG453" s="145">
        <f>IF(N453="zákl. přenesená",J453,0)</f>
        <v>0</v>
      </c>
      <c r="BH453" s="145">
        <f>IF(N453="sníž. přenesená",J453,0)</f>
        <v>0</v>
      </c>
      <c r="BI453" s="145">
        <f>IF(N453="nulová",J453,0)</f>
        <v>0</v>
      </c>
      <c r="BJ453" s="18" t="s">
        <v>137</v>
      </c>
      <c r="BK453" s="145">
        <f>ROUND(I453*H453,2)</f>
        <v>0</v>
      </c>
      <c r="BL453" s="18" t="s">
        <v>313</v>
      </c>
      <c r="BM453" s="144" t="s">
        <v>591</v>
      </c>
    </row>
    <row r="454" spans="1:65" s="1" customFormat="1">
      <c r="A454" s="33"/>
      <c r="B454" s="34"/>
      <c r="C454" s="286"/>
      <c r="D454" s="287" t="s">
        <v>139</v>
      </c>
      <c r="E454" s="286"/>
      <c r="F454" s="288" t="s">
        <v>592</v>
      </c>
      <c r="G454" s="286"/>
      <c r="H454" s="286"/>
      <c r="I454" s="148"/>
      <c r="J454" s="33"/>
      <c r="K454" s="33"/>
      <c r="L454" s="34"/>
      <c r="M454" s="149"/>
      <c r="N454" s="150"/>
      <c r="O454" s="54"/>
      <c r="P454" s="54"/>
      <c r="Q454" s="54"/>
      <c r="R454" s="54"/>
      <c r="S454" s="54"/>
      <c r="T454" s="55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T454" s="18" t="s">
        <v>139</v>
      </c>
      <c r="AU454" s="18" t="s">
        <v>137</v>
      </c>
    </row>
    <row r="455" spans="1:65" s="1" customFormat="1" ht="24.15" customHeight="1">
      <c r="A455" s="33"/>
      <c r="B455" s="136"/>
      <c r="C455" s="281" t="s">
        <v>593</v>
      </c>
      <c r="D455" s="281" t="s">
        <v>131</v>
      </c>
      <c r="E455" s="282" t="s">
        <v>594</v>
      </c>
      <c r="F455" s="283" t="s">
        <v>595</v>
      </c>
      <c r="G455" s="284" t="s">
        <v>531</v>
      </c>
      <c r="H455" s="285">
        <v>78</v>
      </c>
      <c r="I455" s="138"/>
      <c r="J455" s="139">
        <f>ROUND(I455*H455,2)</f>
        <v>0</v>
      </c>
      <c r="K455" s="137" t="s">
        <v>3</v>
      </c>
      <c r="L455" s="34"/>
      <c r="M455" s="140" t="s">
        <v>3</v>
      </c>
      <c r="N455" s="141" t="s">
        <v>45</v>
      </c>
      <c r="O455" s="54"/>
      <c r="P455" s="142">
        <f>O455*H455</f>
        <v>0</v>
      </c>
      <c r="Q455" s="142">
        <v>2.6700000000000001E-3</v>
      </c>
      <c r="R455" s="142">
        <f>Q455*H455</f>
        <v>0.20826</v>
      </c>
      <c r="S455" s="142">
        <v>0</v>
      </c>
      <c r="T455" s="143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44" t="s">
        <v>313</v>
      </c>
      <c r="AT455" s="144" t="s">
        <v>131</v>
      </c>
      <c r="AU455" s="144" t="s">
        <v>137</v>
      </c>
      <c r="AY455" s="18" t="s">
        <v>128</v>
      </c>
      <c r="BE455" s="145">
        <f>IF(N455="základní",J455,0)</f>
        <v>0</v>
      </c>
      <c r="BF455" s="145">
        <f>IF(N455="snížená",J455,0)</f>
        <v>0</v>
      </c>
      <c r="BG455" s="145">
        <f>IF(N455="zákl. přenesená",J455,0)</f>
        <v>0</v>
      </c>
      <c r="BH455" s="145">
        <f>IF(N455="sníž. přenesená",J455,0)</f>
        <v>0</v>
      </c>
      <c r="BI455" s="145">
        <f>IF(N455="nulová",J455,0)</f>
        <v>0</v>
      </c>
      <c r="BJ455" s="18" t="s">
        <v>137</v>
      </c>
      <c r="BK455" s="145">
        <f>ROUND(I455*H455,2)</f>
        <v>0</v>
      </c>
      <c r="BL455" s="18" t="s">
        <v>313</v>
      </c>
      <c r="BM455" s="144" t="s">
        <v>596</v>
      </c>
    </row>
    <row r="456" spans="1:65" s="12" customFormat="1">
      <c r="B456" s="151"/>
      <c r="C456" s="289"/>
      <c r="D456" s="290" t="s">
        <v>147</v>
      </c>
      <c r="E456" s="291" t="s">
        <v>3</v>
      </c>
      <c r="F456" s="292" t="s">
        <v>597</v>
      </c>
      <c r="G456" s="289"/>
      <c r="H456" s="291" t="s">
        <v>3</v>
      </c>
      <c r="I456" s="153"/>
      <c r="L456" s="151"/>
      <c r="M456" s="154"/>
      <c r="N456" s="155"/>
      <c r="O456" s="155"/>
      <c r="P456" s="155"/>
      <c r="Q456" s="155"/>
      <c r="R456" s="155"/>
      <c r="S456" s="155"/>
      <c r="T456" s="156"/>
      <c r="AT456" s="152" t="s">
        <v>147</v>
      </c>
      <c r="AU456" s="152" t="s">
        <v>137</v>
      </c>
      <c r="AV456" s="12" t="s">
        <v>81</v>
      </c>
      <c r="AW456" s="12" t="s">
        <v>34</v>
      </c>
      <c r="AX456" s="12" t="s">
        <v>73</v>
      </c>
      <c r="AY456" s="152" t="s">
        <v>128</v>
      </c>
    </row>
    <row r="457" spans="1:65" s="12" customFormat="1">
      <c r="B457" s="151"/>
      <c r="C457" s="289"/>
      <c r="D457" s="290" t="s">
        <v>147</v>
      </c>
      <c r="E457" s="291" t="s">
        <v>3</v>
      </c>
      <c r="F457" s="292" t="s">
        <v>555</v>
      </c>
      <c r="G457" s="289"/>
      <c r="H457" s="291" t="s">
        <v>3</v>
      </c>
      <c r="I457" s="153"/>
      <c r="L457" s="151"/>
      <c r="M457" s="154"/>
      <c r="N457" s="155"/>
      <c r="O457" s="155"/>
      <c r="P457" s="155"/>
      <c r="Q457" s="155"/>
      <c r="R457" s="155"/>
      <c r="S457" s="155"/>
      <c r="T457" s="156"/>
      <c r="AT457" s="152" t="s">
        <v>147</v>
      </c>
      <c r="AU457" s="152" t="s">
        <v>137</v>
      </c>
      <c r="AV457" s="12" t="s">
        <v>81</v>
      </c>
      <c r="AW457" s="12" t="s">
        <v>34</v>
      </c>
      <c r="AX457" s="12" t="s">
        <v>73</v>
      </c>
      <c r="AY457" s="152" t="s">
        <v>128</v>
      </c>
    </row>
    <row r="458" spans="1:65" s="12" customFormat="1">
      <c r="B458" s="151"/>
      <c r="C458" s="289"/>
      <c r="D458" s="290" t="s">
        <v>147</v>
      </c>
      <c r="E458" s="291" t="s">
        <v>3</v>
      </c>
      <c r="F458" s="292" t="s">
        <v>598</v>
      </c>
      <c r="G458" s="289"/>
      <c r="H458" s="291" t="s">
        <v>3</v>
      </c>
      <c r="I458" s="153"/>
      <c r="L458" s="151"/>
      <c r="M458" s="154"/>
      <c r="N458" s="155"/>
      <c r="O458" s="155"/>
      <c r="P458" s="155"/>
      <c r="Q458" s="155"/>
      <c r="R458" s="155"/>
      <c r="S458" s="155"/>
      <c r="T458" s="156"/>
      <c r="AT458" s="152" t="s">
        <v>147</v>
      </c>
      <c r="AU458" s="152" t="s">
        <v>137</v>
      </c>
      <c r="AV458" s="12" t="s">
        <v>81</v>
      </c>
      <c r="AW458" s="12" t="s">
        <v>34</v>
      </c>
      <c r="AX458" s="12" t="s">
        <v>73</v>
      </c>
      <c r="AY458" s="152" t="s">
        <v>128</v>
      </c>
    </row>
    <row r="459" spans="1:65" s="13" customFormat="1">
      <c r="B459" s="157"/>
      <c r="C459" s="293"/>
      <c r="D459" s="290" t="s">
        <v>147</v>
      </c>
      <c r="E459" s="294" t="s">
        <v>3</v>
      </c>
      <c r="F459" s="295" t="s">
        <v>599</v>
      </c>
      <c r="G459" s="293"/>
      <c r="H459" s="296">
        <v>36</v>
      </c>
      <c r="I459" s="159"/>
      <c r="L459" s="157"/>
      <c r="M459" s="160"/>
      <c r="N459" s="161"/>
      <c r="O459" s="161"/>
      <c r="P459" s="161"/>
      <c r="Q459" s="161"/>
      <c r="R459" s="161"/>
      <c r="S459" s="161"/>
      <c r="T459" s="162"/>
      <c r="AT459" s="158" t="s">
        <v>147</v>
      </c>
      <c r="AU459" s="158" t="s">
        <v>137</v>
      </c>
      <c r="AV459" s="13" t="s">
        <v>137</v>
      </c>
      <c r="AW459" s="13" t="s">
        <v>34</v>
      </c>
      <c r="AX459" s="13" t="s">
        <v>73</v>
      </c>
      <c r="AY459" s="158" t="s">
        <v>128</v>
      </c>
    </row>
    <row r="460" spans="1:65" s="12" customFormat="1">
      <c r="B460" s="151"/>
      <c r="C460" s="289"/>
      <c r="D460" s="290" t="s">
        <v>147</v>
      </c>
      <c r="E460" s="291" t="s">
        <v>3</v>
      </c>
      <c r="F460" s="292" t="s">
        <v>600</v>
      </c>
      <c r="G460" s="289"/>
      <c r="H460" s="291" t="s">
        <v>3</v>
      </c>
      <c r="I460" s="153"/>
      <c r="L460" s="151"/>
      <c r="M460" s="154"/>
      <c r="N460" s="155"/>
      <c r="O460" s="155"/>
      <c r="P460" s="155"/>
      <c r="Q460" s="155"/>
      <c r="R460" s="155"/>
      <c r="S460" s="155"/>
      <c r="T460" s="156"/>
      <c r="AT460" s="152" t="s">
        <v>147</v>
      </c>
      <c r="AU460" s="152" t="s">
        <v>137</v>
      </c>
      <c r="AV460" s="12" t="s">
        <v>81</v>
      </c>
      <c r="AW460" s="12" t="s">
        <v>34</v>
      </c>
      <c r="AX460" s="12" t="s">
        <v>73</v>
      </c>
      <c r="AY460" s="152" t="s">
        <v>128</v>
      </c>
    </row>
    <row r="461" spans="1:65" s="13" customFormat="1">
      <c r="B461" s="157"/>
      <c r="C461" s="293"/>
      <c r="D461" s="290" t="s">
        <v>147</v>
      </c>
      <c r="E461" s="294" t="s">
        <v>3</v>
      </c>
      <c r="F461" s="295" t="s">
        <v>601</v>
      </c>
      <c r="G461" s="293"/>
      <c r="H461" s="296">
        <v>14</v>
      </c>
      <c r="I461" s="159"/>
      <c r="L461" s="157"/>
      <c r="M461" s="160"/>
      <c r="N461" s="161"/>
      <c r="O461" s="161"/>
      <c r="P461" s="161"/>
      <c r="Q461" s="161"/>
      <c r="R461" s="161"/>
      <c r="S461" s="161"/>
      <c r="T461" s="162"/>
      <c r="AT461" s="158" t="s">
        <v>147</v>
      </c>
      <c r="AU461" s="158" t="s">
        <v>137</v>
      </c>
      <c r="AV461" s="13" t="s">
        <v>137</v>
      </c>
      <c r="AW461" s="13" t="s">
        <v>34</v>
      </c>
      <c r="AX461" s="13" t="s">
        <v>73</v>
      </c>
      <c r="AY461" s="158" t="s">
        <v>128</v>
      </c>
    </row>
    <row r="462" spans="1:65" s="13" customFormat="1">
      <c r="B462" s="157"/>
      <c r="C462" s="293"/>
      <c r="D462" s="290" t="s">
        <v>147</v>
      </c>
      <c r="E462" s="294" t="s">
        <v>3</v>
      </c>
      <c r="F462" s="295" t="s">
        <v>602</v>
      </c>
      <c r="G462" s="293"/>
      <c r="H462" s="296">
        <v>28</v>
      </c>
      <c r="I462" s="159"/>
      <c r="L462" s="157"/>
      <c r="M462" s="160"/>
      <c r="N462" s="161"/>
      <c r="O462" s="161"/>
      <c r="P462" s="161"/>
      <c r="Q462" s="161"/>
      <c r="R462" s="161"/>
      <c r="S462" s="161"/>
      <c r="T462" s="162"/>
      <c r="AT462" s="158" t="s">
        <v>147</v>
      </c>
      <c r="AU462" s="158" t="s">
        <v>137</v>
      </c>
      <c r="AV462" s="13" t="s">
        <v>137</v>
      </c>
      <c r="AW462" s="13" t="s">
        <v>34</v>
      </c>
      <c r="AX462" s="13" t="s">
        <v>73</v>
      </c>
      <c r="AY462" s="158" t="s">
        <v>128</v>
      </c>
    </row>
    <row r="463" spans="1:65" s="14" customFormat="1">
      <c r="B463" s="163"/>
      <c r="C463" s="297"/>
      <c r="D463" s="290" t="s">
        <v>147</v>
      </c>
      <c r="E463" s="298" t="s">
        <v>3</v>
      </c>
      <c r="F463" s="299" t="s">
        <v>165</v>
      </c>
      <c r="G463" s="297"/>
      <c r="H463" s="300">
        <v>78</v>
      </c>
      <c r="I463" s="165"/>
      <c r="L463" s="163"/>
      <c r="M463" s="166"/>
      <c r="N463" s="167"/>
      <c r="O463" s="167"/>
      <c r="P463" s="167"/>
      <c r="Q463" s="167"/>
      <c r="R463" s="167"/>
      <c r="S463" s="167"/>
      <c r="T463" s="168"/>
      <c r="AT463" s="164" t="s">
        <v>147</v>
      </c>
      <c r="AU463" s="164" t="s">
        <v>137</v>
      </c>
      <c r="AV463" s="14" t="s">
        <v>136</v>
      </c>
      <c r="AW463" s="14" t="s">
        <v>34</v>
      </c>
      <c r="AX463" s="14" t="s">
        <v>81</v>
      </c>
      <c r="AY463" s="164" t="s">
        <v>128</v>
      </c>
    </row>
    <row r="464" spans="1:65" s="1" customFormat="1" ht="16.5" customHeight="1">
      <c r="A464" s="33"/>
      <c r="B464" s="136"/>
      <c r="C464" s="281" t="s">
        <v>603</v>
      </c>
      <c r="D464" s="281" t="s">
        <v>131</v>
      </c>
      <c r="E464" s="282" t="s">
        <v>604</v>
      </c>
      <c r="F464" s="283" t="s">
        <v>605</v>
      </c>
      <c r="G464" s="284" t="s">
        <v>531</v>
      </c>
      <c r="H464" s="285">
        <v>18</v>
      </c>
      <c r="I464" s="138"/>
      <c r="J464" s="139">
        <f>ROUND(I464*H464,2)</f>
        <v>0</v>
      </c>
      <c r="K464" s="137" t="s">
        <v>135</v>
      </c>
      <c r="L464" s="34"/>
      <c r="M464" s="140" t="s">
        <v>3</v>
      </c>
      <c r="N464" s="141" t="s">
        <v>45</v>
      </c>
      <c r="O464" s="54"/>
      <c r="P464" s="142">
        <f>O464*H464</f>
        <v>0</v>
      </c>
      <c r="Q464" s="142">
        <v>2.0000000000000002E-5</v>
      </c>
      <c r="R464" s="142">
        <f>Q464*H464</f>
        <v>3.6000000000000002E-4</v>
      </c>
      <c r="S464" s="142">
        <v>0</v>
      </c>
      <c r="T464" s="143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44" t="s">
        <v>313</v>
      </c>
      <c r="AT464" s="144" t="s">
        <v>131</v>
      </c>
      <c r="AU464" s="144" t="s">
        <v>137</v>
      </c>
      <c r="AY464" s="18" t="s">
        <v>128</v>
      </c>
      <c r="BE464" s="145">
        <f>IF(N464="základní",J464,0)</f>
        <v>0</v>
      </c>
      <c r="BF464" s="145">
        <f>IF(N464="snížená",J464,0)</f>
        <v>0</v>
      </c>
      <c r="BG464" s="145">
        <f>IF(N464="zákl. přenesená",J464,0)</f>
        <v>0</v>
      </c>
      <c r="BH464" s="145">
        <f>IF(N464="sníž. přenesená",J464,0)</f>
        <v>0</v>
      </c>
      <c r="BI464" s="145">
        <f>IF(N464="nulová",J464,0)</f>
        <v>0</v>
      </c>
      <c r="BJ464" s="18" t="s">
        <v>137</v>
      </c>
      <c r="BK464" s="145">
        <f>ROUND(I464*H464,2)</f>
        <v>0</v>
      </c>
      <c r="BL464" s="18" t="s">
        <v>313</v>
      </c>
      <c r="BM464" s="144" t="s">
        <v>606</v>
      </c>
    </row>
    <row r="465" spans="1:65" s="1" customFormat="1">
      <c r="A465" s="33"/>
      <c r="B465" s="34"/>
      <c r="C465" s="286"/>
      <c r="D465" s="287" t="s">
        <v>139</v>
      </c>
      <c r="E465" s="286"/>
      <c r="F465" s="288" t="s">
        <v>607</v>
      </c>
      <c r="G465" s="286"/>
      <c r="H465" s="286"/>
      <c r="I465" s="148"/>
      <c r="J465" s="33"/>
      <c r="K465" s="33"/>
      <c r="L465" s="34"/>
      <c r="M465" s="149"/>
      <c r="N465" s="150"/>
      <c r="O465" s="54"/>
      <c r="P465" s="54"/>
      <c r="Q465" s="54"/>
      <c r="R465" s="54"/>
      <c r="S465" s="54"/>
      <c r="T465" s="55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T465" s="18" t="s">
        <v>139</v>
      </c>
      <c r="AU465" s="18" t="s">
        <v>137</v>
      </c>
    </row>
    <row r="466" spans="1:65" s="12" customFormat="1">
      <c r="B466" s="151"/>
      <c r="C466" s="289"/>
      <c r="D466" s="290" t="s">
        <v>147</v>
      </c>
      <c r="E466" s="291" t="s">
        <v>3</v>
      </c>
      <c r="F466" s="292" t="s">
        <v>608</v>
      </c>
      <c r="G466" s="289"/>
      <c r="H466" s="291" t="s">
        <v>3</v>
      </c>
      <c r="I466" s="153"/>
      <c r="L466" s="151"/>
      <c r="M466" s="154"/>
      <c r="N466" s="155"/>
      <c r="O466" s="155"/>
      <c r="P466" s="155"/>
      <c r="Q466" s="155"/>
      <c r="R466" s="155"/>
      <c r="S466" s="155"/>
      <c r="T466" s="156"/>
      <c r="AT466" s="152" t="s">
        <v>147</v>
      </c>
      <c r="AU466" s="152" t="s">
        <v>137</v>
      </c>
      <c r="AV466" s="12" t="s">
        <v>81</v>
      </c>
      <c r="AW466" s="12" t="s">
        <v>34</v>
      </c>
      <c r="AX466" s="12" t="s">
        <v>73</v>
      </c>
      <c r="AY466" s="152" t="s">
        <v>128</v>
      </c>
    </row>
    <row r="467" spans="1:65" s="13" customFormat="1">
      <c r="B467" s="157"/>
      <c r="C467" s="293"/>
      <c r="D467" s="290" t="s">
        <v>147</v>
      </c>
      <c r="E467" s="294" t="s">
        <v>3</v>
      </c>
      <c r="F467" s="295" t="s">
        <v>609</v>
      </c>
      <c r="G467" s="293"/>
      <c r="H467" s="296">
        <v>6</v>
      </c>
      <c r="I467" s="159"/>
      <c r="L467" s="157"/>
      <c r="M467" s="160"/>
      <c r="N467" s="161"/>
      <c r="O467" s="161"/>
      <c r="P467" s="161"/>
      <c r="Q467" s="161"/>
      <c r="R467" s="161"/>
      <c r="S467" s="161"/>
      <c r="T467" s="162"/>
      <c r="AT467" s="158" t="s">
        <v>147</v>
      </c>
      <c r="AU467" s="158" t="s">
        <v>137</v>
      </c>
      <c r="AV467" s="13" t="s">
        <v>137</v>
      </c>
      <c r="AW467" s="13" t="s">
        <v>34</v>
      </c>
      <c r="AX467" s="13" t="s">
        <v>73</v>
      </c>
      <c r="AY467" s="158" t="s">
        <v>128</v>
      </c>
    </row>
    <row r="468" spans="1:65" s="13" customFormat="1">
      <c r="B468" s="157"/>
      <c r="C468" s="293"/>
      <c r="D468" s="290" t="s">
        <v>147</v>
      </c>
      <c r="E468" s="294" t="s">
        <v>3</v>
      </c>
      <c r="F468" s="295" t="s">
        <v>610</v>
      </c>
      <c r="G468" s="293"/>
      <c r="H468" s="296">
        <v>12</v>
      </c>
      <c r="I468" s="159"/>
      <c r="L468" s="157"/>
      <c r="M468" s="160"/>
      <c r="N468" s="161"/>
      <c r="O468" s="161"/>
      <c r="P468" s="161"/>
      <c r="Q468" s="161"/>
      <c r="R468" s="161"/>
      <c r="S468" s="161"/>
      <c r="T468" s="162"/>
      <c r="AT468" s="158" t="s">
        <v>147</v>
      </c>
      <c r="AU468" s="158" t="s">
        <v>137</v>
      </c>
      <c r="AV468" s="13" t="s">
        <v>137</v>
      </c>
      <c r="AW468" s="13" t="s">
        <v>34</v>
      </c>
      <c r="AX468" s="13" t="s">
        <v>73</v>
      </c>
      <c r="AY468" s="158" t="s">
        <v>128</v>
      </c>
    </row>
    <row r="469" spans="1:65" s="14" customFormat="1">
      <c r="B469" s="163"/>
      <c r="C469" s="297"/>
      <c r="D469" s="290" t="s">
        <v>147</v>
      </c>
      <c r="E469" s="298" t="s">
        <v>3</v>
      </c>
      <c r="F469" s="299" t="s">
        <v>165</v>
      </c>
      <c r="G469" s="297"/>
      <c r="H469" s="300">
        <v>18</v>
      </c>
      <c r="I469" s="165"/>
      <c r="L469" s="163"/>
      <c r="M469" s="166"/>
      <c r="N469" s="167"/>
      <c r="O469" s="167"/>
      <c r="P469" s="167"/>
      <c r="Q469" s="167"/>
      <c r="R469" s="167"/>
      <c r="S469" s="167"/>
      <c r="T469" s="168"/>
      <c r="AT469" s="164" t="s">
        <v>147</v>
      </c>
      <c r="AU469" s="164" t="s">
        <v>137</v>
      </c>
      <c r="AV469" s="14" t="s">
        <v>136</v>
      </c>
      <c r="AW469" s="14" t="s">
        <v>34</v>
      </c>
      <c r="AX469" s="14" t="s">
        <v>81</v>
      </c>
      <c r="AY469" s="164" t="s">
        <v>128</v>
      </c>
    </row>
    <row r="470" spans="1:65" s="1" customFormat="1" ht="21.75" customHeight="1">
      <c r="A470" s="33"/>
      <c r="B470" s="136"/>
      <c r="C470" s="281" t="s">
        <v>611</v>
      </c>
      <c r="D470" s="281" t="s">
        <v>131</v>
      </c>
      <c r="E470" s="282" t="s">
        <v>612</v>
      </c>
      <c r="F470" s="283" t="s">
        <v>613</v>
      </c>
      <c r="G470" s="284" t="s">
        <v>531</v>
      </c>
      <c r="H470" s="285">
        <v>18</v>
      </c>
      <c r="I470" s="138"/>
      <c r="J470" s="139">
        <f>ROUND(I470*H470,2)</f>
        <v>0</v>
      </c>
      <c r="K470" s="137" t="s">
        <v>135</v>
      </c>
      <c r="L470" s="34"/>
      <c r="M470" s="140" t="s">
        <v>3</v>
      </c>
      <c r="N470" s="141" t="s">
        <v>45</v>
      </c>
      <c r="O470" s="54"/>
      <c r="P470" s="142">
        <f>O470*H470</f>
        <v>0</v>
      </c>
      <c r="Q470" s="142">
        <v>1.7000000000000001E-4</v>
      </c>
      <c r="R470" s="142">
        <f>Q470*H470</f>
        <v>3.0600000000000002E-3</v>
      </c>
      <c r="S470" s="142">
        <v>0</v>
      </c>
      <c r="T470" s="143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44" t="s">
        <v>313</v>
      </c>
      <c r="AT470" s="144" t="s">
        <v>131</v>
      </c>
      <c r="AU470" s="144" t="s">
        <v>137</v>
      </c>
      <c r="AY470" s="18" t="s">
        <v>128</v>
      </c>
      <c r="BE470" s="145">
        <f>IF(N470="základní",J470,0)</f>
        <v>0</v>
      </c>
      <c r="BF470" s="145">
        <f>IF(N470="snížená",J470,0)</f>
        <v>0</v>
      </c>
      <c r="BG470" s="145">
        <f>IF(N470="zákl. přenesená",J470,0)</f>
        <v>0</v>
      </c>
      <c r="BH470" s="145">
        <f>IF(N470="sníž. přenesená",J470,0)</f>
        <v>0</v>
      </c>
      <c r="BI470" s="145">
        <f>IF(N470="nulová",J470,0)</f>
        <v>0</v>
      </c>
      <c r="BJ470" s="18" t="s">
        <v>137</v>
      </c>
      <c r="BK470" s="145">
        <f>ROUND(I470*H470,2)</f>
        <v>0</v>
      </c>
      <c r="BL470" s="18" t="s">
        <v>313</v>
      </c>
      <c r="BM470" s="144" t="s">
        <v>614</v>
      </c>
    </row>
    <row r="471" spans="1:65" s="1" customFormat="1">
      <c r="A471" s="33"/>
      <c r="B471" s="34"/>
      <c r="C471" s="286"/>
      <c r="D471" s="287" t="s">
        <v>139</v>
      </c>
      <c r="E471" s="286"/>
      <c r="F471" s="288" t="s">
        <v>615</v>
      </c>
      <c r="G471" s="286"/>
      <c r="H471" s="286"/>
      <c r="I471" s="148"/>
      <c r="J471" s="33"/>
      <c r="K471" s="33"/>
      <c r="L471" s="34"/>
      <c r="M471" s="149"/>
      <c r="N471" s="150"/>
      <c r="O471" s="54"/>
      <c r="P471" s="54"/>
      <c r="Q471" s="54"/>
      <c r="R471" s="54"/>
      <c r="S471" s="54"/>
      <c r="T471" s="55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T471" s="18" t="s">
        <v>139</v>
      </c>
      <c r="AU471" s="18" t="s">
        <v>137</v>
      </c>
    </row>
    <row r="472" spans="1:65" s="1" customFormat="1" ht="16.5" customHeight="1">
      <c r="A472" s="33"/>
      <c r="B472" s="136"/>
      <c r="C472" s="281" t="s">
        <v>616</v>
      </c>
      <c r="D472" s="281" t="s">
        <v>131</v>
      </c>
      <c r="E472" s="282" t="s">
        <v>617</v>
      </c>
      <c r="F472" s="283" t="s">
        <v>618</v>
      </c>
      <c r="G472" s="284" t="s">
        <v>531</v>
      </c>
      <c r="H472" s="285">
        <v>24</v>
      </c>
      <c r="I472" s="138"/>
      <c r="J472" s="139">
        <f>ROUND(I472*H472,2)</f>
        <v>0</v>
      </c>
      <c r="K472" s="137" t="s">
        <v>135</v>
      </c>
      <c r="L472" s="34"/>
      <c r="M472" s="140" t="s">
        <v>3</v>
      </c>
      <c r="N472" s="141" t="s">
        <v>45</v>
      </c>
      <c r="O472" s="54"/>
      <c r="P472" s="142">
        <f>O472*H472</f>
        <v>0</v>
      </c>
      <c r="Q472" s="142">
        <v>1.0000000000000001E-5</v>
      </c>
      <c r="R472" s="142">
        <f>Q472*H472</f>
        <v>2.4000000000000003E-4</v>
      </c>
      <c r="S472" s="142">
        <v>0</v>
      </c>
      <c r="T472" s="143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44" t="s">
        <v>313</v>
      </c>
      <c r="AT472" s="144" t="s">
        <v>131</v>
      </c>
      <c r="AU472" s="144" t="s">
        <v>137</v>
      </c>
      <c r="AY472" s="18" t="s">
        <v>128</v>
      </c>
      <c r="BE472" s="145">
        <f>IF(N472="základní",J472,0)</f>
        <v>0</v>
      </c>
      <c r="BF472" s="145">
        <f>IF(N472="snížená",J472,0)</f>
        <v>0</v>
      </c>
      <c r="BG472" s="145">
        <f>IF(N472="zákl. přenesená",J472,0)</f>
        <v>0</v>
      </c>
      <c r="BH472" s="145">
        <f>IF(N472="sníž. přenesená",J472,0)</f>
        <v>0</v>
      </c>
      <c r="BI472" s="145">
        <f>IF(N472="nulová",J472,0)</f>
        <v>0</v>
      </c>
      <c r="BJ472" s="18" t="s">
        <v>137</v>
      </c>
      <c r="BK472" s="145">
        <f>ROUND(I472*H472,2)</f>
        <v>0</v>
      </c>
      <c r="BL472" s="18" t="s">
        <v>313</v>
      </c>
      <c r="BM472" s="144" t="s">
        <v>619</v>
      </c>
    </row>
    <row r="473" spans="1:65" s="1" customFormat="1">
      <c r="A473" s="33"/>
      <c r="B473" s="34"/>
      <c r="C473" s="286"/>
      <c r="D473" s="287" t="s">
        <v>139</v>
      </c>
      <c r="E473" s="286"/>
      <c r="F473" s="288" t="s">
        <v>620</v>
      </c>
      <c r="G473" s="286"/>
      <c r="H473" s="286"/>
      <c r="I473" s="148"/>
      <c r="J473" s="33"/>
      <c r="K473" s="33"/>
      <c r="L473" s="34"/>
      <c r="M473" s="149"/>
      <c r="N473" s="150"/>
      <c r="O473" s="54"/>
      <c r="P473" s="54"/>
      <c r="Q473" s="54"/>
      <c r="R473" s="54"/>
      <c r="S473" s="54"/>
      <c r="T473" s="55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T473" s="18" t="s">
        <v>139</v>
      </c>
      <c r="AU473" s="18" t="s">
        <v>137</v>
      </c>
    </row>
    <row r="474" spans="1:65" s="13" customFormat="1">
      <c r="B474" s="157"/>
      <c r="C474" s="293"/>
      <c r="D474" s="290" t="s">
        <v>147</v>
      </c>
      <c r="E474" s="294" t="s">
        <v>3</v>
      </c>
      <c r="F474" s="295" t="s">
        <v>621</v>
      </c>
      <c r="G474" s="293"/>
      <c r="H474" s="296">
        <v>8</v>
      </c>
      <c r="I474" s="159"/>
      <c r="L474" s="157"/>
      <c r="M474" s="160"/>
      <c r="N474" s="161"/>
      <c r="O474" s="161"/>
      <c r="P474" s="161"/>
      <c r="Q474" s="161"/>
      <c r="R474" s="161"/>
      <c r="S474" s="161"/>
      <c r="T474" s="162"/>
      <c r="AT474" s="158" t="s">
        <v>147</v>
      </c>
      <c r="AU474" s="158" t="s">
        <v>137</v>
      </c>
      <c r="AV474" s="13" t="s">
        <v>137</v>
      </c>
      <c r="AW474" s="13" t="s">
        <v>34</v>
      </c>
      <c r="AX474" s="13" t="s">
        <v>73</v>
      </c>
      <c r="AY474" s="158" t="s">
        <v>128</v>
      </c>
    </row>
    <row r="475" spans="1:65" s="13" customFormat="1">
      <c r="B475" s="157"/>
      <c r="C475" s="293"/>
      <c r="D475" s="290" t="s">
        <v>147</v>
      </c>
      <c r="E475" s="294" t="s">
        <v>3</v>
      </c>
      <c r="F475" s="295" t="s">
        <v>622</v>
      </c>
      <c r="G475" s="293"/>
      <c r="H475" s="296">
        <v>16</v>
      </c>
      <c r="I475" s="159"/>
      <c r="L475" s="157"/>
      <c r="M475" s="160"/>
      <c r="N475" s="161"/>
      <c r="O475" s="161"/>
      <c r="P475" s="161"/>
      <c r="Q475" s="161"/>
      <c r="R475" s="161"/>
      <c r="S475" s="161"/>
      <c r="T475" s="162"/>
      <c r="AT475" s="158" t="s">
        <v>147</v>
      </c>
      <c r="AU475" s="158" t="s">
        <v>137</v>
      </c>
      <c r="AV475" s="13" t="s">
        <v>137</v>
      </c>
      <c r="AW475" s="13" t="s">
        <v>34</v>
      </c>
      <c r="AX475" s="13" t="s">
        <v>73</v>
      </c>
      <c r="AY475" s="158" t="s">
        <v>128</v>
      </c>
    </row>
    <row r="476" spans="1:65" s="14" customFormat="1">
      <c r="B476" s="163"/>
      <c r="C476" s="297"/>
      <c r="D476" s="290" t="s">
        <v>147</v>
      </c>
      <c r="E476" s="298" t="s">
        <v>3</v>
      </c>
      <c r="F476" s="299" t="s">
        <v>165</v>
      </c>
      <c r="G476" s="297"/>
      <c r="H476" s="300">
        <v>24</v>
      </c>
      <c r="I476" s="165"/>
      <c r="L476" s="163"/>
      <c r="M476" s="166"/>
      <c r="N476" s="167"/>
      <c r="O476" s="167"/>
      <c r="P476" s="167"/>
      <c r="Q476" s="167"/>
      <c r="R476" s="167"/>
      <c r="S476" s="167"/>
      <c r="T476" s="168"/>
      <c r="AT476" s="164" t="s">
        <v>147</v>
      </c>
      <c r="AU476" s="164" t="s">
        <v>137</v>
      </c>
      <c r="AV476" s="14" t="s">
        <v>136</v>
      </c>
      <c r="AW476" s="14" t="s">
        <v>34</v>
      </c>
      <c r="AX476" s="14" t="s">
        <v>81</v>
      </c>
      <c r="AY476" s="164" t="s">
        <v>128</v>
      </c>
    </row>
    <row r="477" spans="1:65" s="1" customFormat="1" ht="21.75" customHeight="1">
      <c r="A477" s="33"/>
      <c r="B477" s="136"/>
      <c r="C477" s="281" t="s">
        <v>623</v>
      </c>
      <c r="D477" s="281" t="s">
        <v>131</v>
      </c>
      <c r="E477" s="282" t="s">
        <v>624</v>
      </c>
      <c r="F477" s="283" t="s">
        <v>625</v>
      </c>
      <c r="G477" s="284" t="s">
        <v>531</v>
      </c>
      <c r="H477" s="285">
        <v>24</v>
      </c>
      <c r="I477" s="138"/>
      <c r="J477" s="139">
        <f>ROUND(I477*H477,2)</f>
        <v>0</v>
      </c>
      <c r="K477" s="137" t="s">
        <v>135</v>
      </c>
      <c r="L477" s="34"/>
      <c r="M477" s="140" t="s">
        <v>3</v>
      </c>
      <c r="N477" s="141" t="s">
        <v>45</v>
      </c>
      <c r="O477" s="54"/>
      <c r="P477" s="142">
        <f>O477*H477</f>
        <v>0</v>
      </c>
      <c r="Q477" s="142">
        <v>1E-4</v>
      </c>
      <c r="R477" s="142">
        <f>Q477*H477</f>
        <v>2.4000000000000002E-3</v>
      </c>
      <c r="S477" s="142">
        <v>0</v>
      </c>
      <c r="T477" s="143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44" t="s">
        <v>313</v>
      </c>
      <c r="AT477" s="144" t="s">
        <v>131</v>
      </c>
      <c r="AU477" s="144" t="s">
        <v>137</v>
      </c>
      <c r="AY477" s="18" t="s">
        <v>128</v>
      </c>
      <c r="BE477" s="145">
        <f>IF(N477="základní",J477,0)</f>
        <v>0</v>
      </c>
      <c r="BF477" s="145">
        <f>IF(N477="snížená",J477,0)</f>
        <v>0</v>
      </c>
      <c r="BG477" s="145">
        <f>IF(N477="zákl. přenesená",J477,0)</f>
        <v>0</v>
      </c>
      <c r="BH477" s="145">
        <f>IF(N477="sníž. přenesená",J477,0)</f>
        <v>0</v>
      </c>
      <c r="BI477" s="145">
        <f>IF(N477="nulová",J477,0)</f>
        <v>0</v>
      </c>
      <c r="BJ477" s="18" t="s">
        <v>137</v>
      </c>
      <c r="BK477" s="145">
        <f>ROUND(I477*H477,2)</f>
        <v>0</v>
      </c>
      <c r="BL477" s="18" t="s">
        <v>313</v>
      </c>
      <c r="BM477" s="144" t="s">
        <v>626</v>
      </c>
    </row>
    <row r="478" spans="1:65" s="1" customFormat="1">
      <c r="A478" s="33"/>
      <c r="B478" s="34"/>
      <c r="C478" s="286"/>
      <c r="D478" s="287" t="s">
        <v>139</v>
      </c>
      <c r="E478" s="286"/>
      <c r="F478" s="288" t="s">
        <v>627</v>
      </c>
      <c r="G478" s="286"/>
      <c r="H478" s="286"/>
      <c r="I478" s="148"/>
      <c r="J478" s="33"/>
      <c r="K478" s="33"/>
      <c r="L478" s="34"/>
      <c r="M478" s="149"/>
      <c r="N478" s="150"/>
      <c r="O478" s="54"/>
      <c r="P478" s="54"/>
      <c r="Q478" s="54"/>
      <c r="R478" s="54"/>
      <c r="S478" s="54"/>
      <c r="T478" s="55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T478" s="18" t="s">
        <v>139</v>
      </c>
      <c r="AU478" s="18" t="s">
        <v>137</v>
      </c>
    </row>
    <row r="479" spans="1:65" s="1" customFormat="1" ht="21.75" customHeight="1">
      <c r="A479" s="33"/>
      <c r="B479" s="136"/>
      <c r="C479" s="281" t="s">
        <v>628</v>
      </c>
      <c r="D479" s="281" t="s">
        <v>131</v>
      </c>
      <c r="E479" s="282" t="s">
        <v>629</v>
      </c>
      <c r="F479" s="283" t="s">
        <v>630</v>
      </c>
      <c r="G479" s="284" t="s">
        <v>631</v>
      </c>
      <c r="H479" s="285">
        <v>1</v>
      </c>
      <c r="I479" s="138"/>
      <c r="J479" s="139">
        <f>ROUND(I479*H479,2)</f>
        <v>0</v>
      </c>
      <c r="K479" s="137" t="s">
        <v>3</v>
      </c>
      <c r="L479" s="34"/>
      <c r="M479" s="140" t="s">
        <v>3</v>
      </c>
      <c r="N479" s="141" t="s">
        <v>45</v>
      </c>
      <c r="O479" s="54"/>
      <c r="P479" s="142">
        <f>O479*H479</f>
        <v>0</v>
      </c>
      <c r="Q479" s="142">
        <v>0</v>
      </c>
      <c r="R479" s="142">
        <f>Q479*H479</f>
        <v>0</v>
      </c>
      <c r="S479" s="142">
        <v>0</v>
      </c>
      <c r="T479" s="143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44" t="s">
        <v>313</v>
      </c>
      <c r="AT479" s="144" t="s">
        <v>131</v>
      </c>
      <c r="AU479" s="144" t="s">
        <v>137</v>
      </c>
      <c r="AY479" s="18" t="s">
        <v>128</v>
      </c>
      <c r="BE479" s="145">
        <f>IF(N479="základní",J479,0)</f>
        <v>0</v>
      </c>
      <c r="BF479" s="145">
        <f>IF(N479="snížená",J479,0)</f>
        <v>0</v>
      </c>
      <c r="BG479" s="145">
        <f>IF(N479="zákl. přenesená",J479,0)</f>
        <v>0</v>
      </c>
      <c r="BH479" s="145">
        <f>IF(N479="sníž. přenesená",J479,0)</f>
        <v>0</v>
      </c>
      <c r="BI479" s="145">
        <f>IF(N479="nulová",J479,0)</f>
        <v>0</v>
      </c>
      <c r="BJ479" s="18" t="s">
        <v>137</v>
      </c>
      <c r="BK479" s="145">
        <f>ROUND(I479*H479,2)</f>
        <v>0</v>
      </c>
      <c r="BL479" s="18" t="s">
        <v>313</v>
      </c>
      <c r="BM479" s="144" t="s">
        <v>632</v>
      </c>
    </row>
    <row r="480" spans="1:65" s="1" customFormat="1" ht="24.15" customHeight="1">
      <c r="A480" s="33"/>
      <c r="B480" s="136"/>
      <c r="C480" s="281" t="s">
        <v>633</v>
      </c>
      <c r="D480" s="281" t="s">
        <v>131</v>
      </c>
      <c r="E480" s="282" t="s">
        <v>634</v>
      </c>
      <c r="F480" s="283" t="s">
        <v>635</v>
      </c>
      <c r="G480" s="284" t="s">
        <v>440</v>
      </c>
      <c r="H480" s="285">
        <v>0.88</v>
      </c>
      <c r="I480" s="138"/>
      <c r="J480" s="139">
        <f>ROUND(I480*H480,2)</f>
        <v>0</v>
      </c>
      <c r="K480" s="137" t="s">
        <v>135</v>
      </c>
      <c r="L480" s="34"/>
      <c r="M480" s="140" t="s">
        <v>3</v>
      </c>
      <c r="N480" s="141" t="s">
        <v>45</v>
      </c>
      <c r="O480" s="54"/>
      <c r="P480" s="142">
        <f>O480*H480</f>
        <v>0</v>
      </c>
      <c r="Q480" s="142">
        <v>0</v>
      </c>
      <c r="R480" s="142">
        <f>Q480*H480</f>
        <v>0</v>
      </c>
      <c r="S480" s="142">
        <v>0</v>
      </c>
      <c r="T480" s="143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44" t="s">
        <v>313</v>
      </c>
      <c r="AT480" s="144" t="s">
        <v>131</v>
      </c>
      <c r="AU480" s="144" t="s">
        <v>137</v>
      </c>
      <c r="AY480" s="18" t="s">
        <v>128</v>
      </c>
      <c r="BE480" s="145">
        <f>IF(N480="základní",J480,0)</f>
        <v>0</v>
      </c>
      <c r="BF480" s="145">
        <f>IF(N480="snížená",J480,0)</f>
        <v>0</v>
      </c>
      <c r="BG480" s="145">
        <f>IF(N480="zákl. přenesená",J480,0)</f>
        <v>0</v>
      </c>
      <c r="BH480" s="145">
        <f>IF(N480="sníž. přenesená",J480,0)</f>
        <v>0</v>
      </c>
      <c r="BI480" s="145">
        <f>IF(N480="nulová",J480,0)</f>
        <v>0</v>
      </c>
      <c r="BJ480" s="18" t="s">
        <v>137</v>
      </c>
      <c r="BK480" s="145">
        <f>ROUND(I480*H480,2)</f>
        <v>0</v>
      </c>
      <c r="BL480" s="18" t="s">
        <v>313</v>
      </c>
      <c r="BM480" s="144" t="s">
        <v>636</v>
      </c>
    </row>
    <row r="481" spans="1:65" s="1" customFormat="1">
      <c r="A481" s="33"/>
      <c r="B481" s="34"/>
      <c r="C481" s="286"/>
      <c r="D481" s="287" t="s">
        <v>139</v>
      </c>
      <c r="E481" s="286"/>
      <c r="F481" s="288" t="s">
        <v>637</v>
      </c>
      <c r="G481" s="286"/>
      <c r="H481" s="286"/>
      <c r="I481" s="148"/>
      <c r="J481" s="33"/>
      <c r="K481" s="33"/>
      <c r="L481" s="34"/>
      <c r="M481" s="149"/>
      <c r="N481" s="150"/>
      <c r="O481" s="54"/>
      <c r="P481" s="54"/>
      <c r="Q481" s="54"/>
      <c r="R481" s="54"/>
      <c r="S481" s="54"/>
      <c r="T481" s="55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T481" s="18" t="s">
        <v>139</v>
      </c>
      <c r="AU481" s="18" t="s">
        <v>137</v>
      </c>
    </row>
    <row r="482" spans="1:65" s="1" customFormat="1" ht="24.15" customHeight="1">
      <c r="A482" s="33"/>
      <c r="B482" s="136"/>
      <c r="C482" s="281" t="s">
        <v>166</v>
      </c>
      <c r="D482" s="281" t="s">
        <v>131</v>
      </c>
      <c r="E482" s="282" t="s">
        <v>638</v>
      </c>
      <c r="F482" s="283" t="s">
        <v>639</v>
      </c>
      <c r="G482" s="284" t="s">
        <v>440</v>
      </c>
      <c r="H482" s="285">
        <v>0.88</v>
      </c>
      <c r="I482" s="138"/>
      <c r="J482" s="139">
        <f>ROUND(I482*H482,2)</f>
        <v>0</v>
      </c>
      <c r="K482" s="137" t="s">
        <v>135</v>
      </c>
      <c r="L482" s="34"/>
      <c r="M482" s="140" t="s">
        <v>3</v>
      </c>
      <c r="N482" s="141" t="s">
        <v>45</v>
      </c>
      <c r="O482" s="54"/>
      <c r="P482" s="142">
        <f>O482*H482</f>
        <v>0</v>
      </c>
      <c r="Q482" s="142">
        <v>0</v>
      </c>
      <c r="R482" s="142">
        <f>Q482*H482</f>
        <v>0</v>
      </c>
      <c r="S482" s="142">
        <v>0</v>
      </c>
      <c r="T482" s="143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44" t="s">
        <v>313</v>
      </c>
      <c r="AT482" s="144" t="s">
        <v>131</v>
      </c>
      <c r="AU482" s="144" t="s">
        <v>137</v>
      </c>
      <c r="AY482" s="18" t="s">
        <v>128</v>
      </c>
      <c r="BE482" s="145">
        <f>IF(N482="základní",J482,0)</f>
        <v>0</v>
      </c>
      <c r="BF482" s="145">
        <f>IF(N482="snížená",J482,0)</f>
        <v>0</v>
      </c>
      <c r="BG482" s="145">
        <f>IF(N482="zákl. přenesená",J482,0)</f>
        <v>0</v>
      </c>
      <c r="BH482" s="145">
        <f>IF(N482="sníž. přenesená",J482,0)</f>
        <v>0</v>
      </c>
      <c r="BI482" s="145">
        <f>IF(N482="nulová",J482,0)</f>
        <v>0</v>
      </c>
      <c r="BJ482" s="18" t="s">
        <v>137</v>
      </c>
      <c r="BK482" s="145">
        <f>ROUND(I482*H482,2)</f>
        <v>0</v>
      </c>
      <c r="BL482" s="18" t="s">
        <v>313</v>
      </c>
      <c r="BM482" s="144" t="s">
        <v>640</v>
      </c>
    </row>
    <row r="483" spans="1:65" s="1" customFormat="1">
      <c r="A483" s="33"/>
      <c r="B483" s="34"/>
      <c r="C483" s="286"/>
      <c r="D483" s="287" t="s">
        <v>139</v>
      </c>
      <c r="E483" s="286"/>
      <c r="F483" s="288" t="s">
        <v>641</v>
      </c>
      <c r="G483" s="286"/>
      <c r="H483" s="286"/>
      <c r="I483" s="148"/>
      <c r="J483" s="33"/>
      <c r="K483" s="33"/>
      <c r="L483" s="34"/>
      <c r="M483" s="149"/>
      <c r="N483" s="150"/>
      <c r="O483" s="54"/>
      <c r="P483" s="54"/>
      <c r="Q483" s="54"/>
      <c r="R483" s="54"/>
      <c r="S483" s="54"/>
      <c r="T483" s="55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T483" s="18" t="s">
        <v>139</v>
      </c>
      <c r="AU483" s="18" t="s">
        <v>137</v>
      </c>
    </row>
    <row r="484" spans="1:65" s="11" customFormat="1" ht="22.95" customHeight="1">
      <c r="B484" s="125"/>
      <c r="C484" s="277"/>
      <c r="D484" s="278" t="s">
        <v>72</v>
      </c>
      <c r="E484" s="280" t="s">
        <v>642</v>
      </c>
      <c r="F484" s="280" t="s">
        <v>643</v>
      </c>
      <c r="G484" s="277"/>
      <c r="H484" s="277"/>
      <c r="I484" s="127"/>
      <c r="J484" s="135">
        <f>BK484</f>
        <v>0</v>
      </c>
      <c r="L484" s="125"/>
      <c r="M484" s="129"/>
      <c r="N484" s="130"/>
      <c r="O484" s="130"/>
      <c r="P484" s="131">
        <f>SUM(P485:P516)</f>
        <v>0</v>
      </c>
      <c r="Q484" s="130"/>
      <c r="R484" s="131">
        <f>SUM(R485:R516)</f>
        <v>0.40172351999999995</v>
      </c>
      <c r="S484" s="130"/>
      <c r="T484" s="132">
        <f>SUM(T485:T516)</f>
        <v>0</v>
      </c>
      <c r="AR484" s="126" t="s">
        <v>137</v>
      </c>
      <c r="AT484" s="133" t="s">
        <v>72</v>
      </c>
      <c r="AU484" s="133" t="s">
        <v>81</v>
      </c>
      <c r="AY484" s="126" t="s">
        <v>128</v>
      </c>
      <c r="BK484" s="134">
        <f>SUM(BK485:BK516)</f>
        <v>0</v>
      </c>
    </row>
    <row r="485" spans="1:65" s="1" customFormat="1" ht="24.15" customHeight="1">
      <c r="A485" s="33"/>
      <c r="B485" s="136"/>
      <c r="C485" s="281" t="s">
        <v>217</v>
      </c>
      <c r="D485" s="281" t="s">
        <v>131</v>
      </c>
      <c r="E485" s="282" t="s">
        <v>644</v>
      </c>
      <c r="F485" s="283" t="s">
        <v>645</v>
      </c>
      <c r="G485" s="284" t="s">
        <v>134</v>
      </c>
      <c r="H485" s="285">
        <v>25.28</v>
      </c>
      <c r="I485" s="138"/>
      <c r="J485" s="139">
        <f>ROUND(I485*H485,2)</f>
        <v>0</v>
      </c>
      <c r="K485" s="137" t="s">
        <v>135</v>
      </c>
      <c r="L485" s="34"/>
      <c r="M485" s="140" t="s">
        <v>3</v>
      </c>
      <c r="N485" s="141" t="s">
        <v>45</v>
      </c>
      <c r="O485" s="54"/>
      <c r="P485" s="142">
        <f>O485*H485</f>
        <v>0</v>
      </c>
      <c r="Q485" s="142">
        <v>1.4880000000000001E-2</v>
      </c>
      <c r="R485" s="142">
        <f>Q485*H485</f>
        <v>0.37616640000000001</v>
      </c>
      <c r="S485" s="142">
        <v>0</v>
      </c>
      <c r="T485" s="143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44" t="s">
        <v>313</v>
      </c>
      <c r="AT485" s="144" t="s">
        <v>131</v>
      </c>
      <c r="AU485" s="144" t="s">
        <v>137</v>
      </c>
      <c r="AY485" s="18" t="s">
        <v>128</v>
      </c>
      <c r="BE485" s="145">
        <f>IF(N485="základní",J485,0)</f>
        <v>0</v>
      </c>
      <c r="BF485" s="145">
        <f>IF(N485="snížená",J485,0)</f>
        <v>0</v>
      </c>
      <c r="BG485" s="145">
        <f>IF(N485="zákl. přenesená",J485,0)</f>
        <v>0</v>
      </c>
      <c r="BH485" s="145">
        <f>IF(N485="sníž. přenesená",J485,0)</f>
        <v>0</v>
      </c>
      <c r="BI485" s="145">
        <f>IF(N485="nulová",J485,0)</f>
        <v>0</v>
      </c>
      <c r="BJ485" s="18" t="s">
        <v>137</v>
      </c>
      <c r="BK485" s="145">
        <f>ROUND(I485*H485,2)</f>
        <v>0</v>
      </c>
      <c r="BL485" s="18" t="s">
        <v>313</v>
      </c>
      <c r="BM485" s="144" t="s">
        <v>646</v>
      </c>
    </row>
    <row r="486" spans="1:65" s="1" customFormat="1">
      <c r="A486" s="33"/>
      <c r="B486" s="34"/>
      <c r="C486" s="286"/>
      <c r="D486" s="287" t="s">
        <v>139</v>
      </c>
      <c r="E486" s="286"/>
      <c r="F486" s="288" t="s">
        <v>647</v>
      </c>
      <c r="G486" s="286"/>
      <c r="H486" s="286"/>
      <c r="I486" s="148"/>
      <c r="J486" s="33"/>
      <c r="K486" s="33"/>
      <c r="L486" s="34"/>
      <c r="M486" s="149"/>
      <c r="N486" s="150"/>
      <c r="O486" s="54"/>
      <c r="P486" s="54"/>
      <c r="Q486" s="54"/>
      <c r="R486" s="54"/>
      <c r="S486" s="54"/>
      <c r="T486" s="55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T486" s="18" t="s">
        <v>139</v>
      </c>
      <c r="AU486" s="18" t="s">
        <v>137</v>
      </c>
    </row>
    <row r="487" spans="1:65" s="12" customFormat="1">
      <c r="B487" s="151"/>
      <c r="C487" s="289"/>
      <c r="D487" s="290" t="s">
        <v>147</v>
      </c>
      <c r="E487" s="291" t="s">
        <v>3</v>
      </c>
      <c r="F487" s="292" t="s">
        <v>648</v>
      </c>
      <c r="G487" s="289"/>
      <c r="H487" s="291" t="s">
        <v>3</v>
      </c>
      <c r="I487" s="153"/>
      <c r="L487" s="151"/>
      <c r="M487" s="154"/>
      <c r="N487" s="155"/>
      <c r="O487" s="155"/>
      <c r="P487" s="155"/>
      <c r="Q487" s="155"/>
      <c r="R487" s="155"/>
      <c r="S487" s="155"/>
      <c r="T487" s="156"/>
      <c r="AT487" s="152" t="s">
        <v>147</v>
      </c>
      <c r="AU487" s="152" t="s">
        <v>137</v>
      </c>
      <c r="AV487" s="12" t="s">
        <v>81</v>
      </c>
      <c r="AW487" s="12" t="s">
        <v>34</v>
      </c>
      <c r="AX487" s="12" t="s">
        <v>73</v>
      </c>
      <c r="AY487" s="152" t="s">
        <v>128</v>
      </c>
    </row>
    <row r="488" spans="1:65" s="12" customFormat="1">
      <c r="B488" s="151"/>
      <c r="C488" s="289"/>
      <c r="D488" s="290" t="s">
        <v>147</v>
      </c>
      <c r="E488" s="291" t="s">
        <v>3</v>
      </c>
      <c r="F488" s="292" t="s">
        <v>649</v>
      </c>
      <c r="G488" s="289"/>
      <c r="H488" s="291" t="s">
        <v>3</v>
      </c>
      <c r="I488" s="153"/>
      <c r="L488" s="151"/>
      <c r="M488" s="154"/>
      <c r="N488" s="155"/>
      <c r="O488" s="155"/>
      <c r="P488" s="155"/>
      <c r="Q488" s="155"/>
      <c r="R488" s="155"/>
      <c r="S488" s="155"/>
      <c r="T488" s="156"/>
      <c r="AT488" s="152" t="s">
        <v>147</v>
      </c>
      <c r="AU488" s="152" t="s">
        <v>137</v>
      </c>
      <c r="AV488" s="12" t="s">
        <v>81</v>
      </c>
      <c r="AW488" s="12" t="s">
        <v>34</v>
      </c>
      <c r="AX488" s="12" t="s">
        <v>73</v>
      </c>
      <c r="AY488" s="152" t="s">
        <v>128</v>
      </c>
    </row>
    <row r="489" spans="1:65" s="12" customFormat="1">
      <c r="B489" s="151"/>
      <c r="C489" s="289"/>
      <c r="D489" s="290" t="s">
        <v>147</v>
      </c>
      <c r="E489" s="291" t="s">
        <v>3</v>
      </c>
      <c r="F489" s="292" t="s">
        <v>478</v>
      </c>
      <c r="G489" s="289"/>
      <c r="H489" s="291" t="s">
        <v>3</v>
      </c>
      <c r="I489" s="153"/>
      <c r="L489" s="151"/>
      <c r="M489" s="154"/>
      <c r="N489" s="155"/>
      <c r="O489" s="155"/>
      <c r="P489" s="155"/>
      <c r="Q489" s="155"/>
      <c r="R489" s="155"/>
      <c r="S489" s="155"/>
      <c r="T489" s="156"/>
      <c r="AT489" s="152" t="s">
        <v>147</v>
      </c>
      <c r="AU489" s="152" t="s">
        <v>137</v>
      </c>
      <c r="AV489" s="12" t="s">
        <v>81</v>
      </c>
      <c r="AW489" s="12" t="s">
        <v>34</v>
      </c>
      <c r="AX489" s="12" t="s">
        <v>73</v>
      </c>
      <c r="AY489" s="152" t="s">
        <v>128</v>
      </c>
    </row>
    <row r="490" spans="1:65" s="13" customFormat="1">
      <c r="B490" s="157"/>
      <c r="C490" s="293"/>
      <c r="D490" s="290" t="s">
        <v>147</v>
      </c>
      <c r="E490" s="294" t="s">
        <v>3</v>
      </c>
      <c r="F490" s="295" t="s">
        <v>479</v>
      </c>
      <c r="G490" s="293"/>
      <c r="H490" s="296">
        <v>14.16</v>
      </c>
      <c r="I490" s="159"/>
      <c r="L490" s="157"/>
      <c r="M490" s="160"/>
      <c r="N490" s="161"/>
      <c r="O490" s="161"/>
      <c r="P490" s="161"/>
      <c r="Q490" s="161"/>
      <c r="R490" s="161"/>
      <c r="S490" s="161"/>
      <c r="T490" s="162"/>
      <c r="AT490" s="158" t="s">
        <v>147</v>
      </c>
      <c r="AU490" s="158" t="s">
        <v>137</v>
      </c>
      <c r="AV490" s="13" t="s">
        <v>137</v>
      </c>
      <c r="AW490" s="13" t="s">
        <v>34</v>
      </c>
      <c r="AX490" s="13" t="s">
        <v>73</v>
      </c>
      <c r="AY490" s="158" t="s">
        <v>128</v>
      </c>
    </row>
    <row r="491" spans="1:65" s="13" customFormat="1">
      <c r="B491" s="157"/>
      <c r="C491" s="293"/>
      <c r="D491" s="290" t="s">
        <v>147</v>
      </c>
      <c r="E491" s="294" t="s">
        <v>3</v>
      </c>
      <c r="F491" s="295" t="s">
        <v>480</v>
      </c>
      <c r="G491" s="293"/>
      <c r="H491" s="296">
        <v>33.6</v>
      </c>
      <c r="I491" s="159"/>
      <c r="L491" s="157"/>
      <c r="M491" s="160"/>
      <c r="N491" s="161"/>
      <c r="O491" s="161"/>
      <c r="P491" s="161"/>
      <c r="Q491" s="161"/>
      <c r="R491" s="161"/>
      <c r="S491" s="161"/>
      <c r="T491" s="162"/>
      <c r="AT491" s="158" t="s">
        <v>147</v>
      </c>
      <c r="AU491" s="158" t="s">
        <v>137</v>
      </c>
      <c r="AV491" s="13" t="s">
        <v>137</v>
      </c>
      <c r="AW491" s="13" t="s">
        <v>34</v>
      </c>
      <c r="AX491" s="13" t="s">
        <v>73</v>
      </c>
      <c r="AY491" s="158" t="s">
        <v>128</v>
      </c>
    </row>
    <row r="492" spans="1:65" s="13" customFormat="1">
      <c r="B492" s="157"/>
      <c r="C492" s="293"/>
      <c r="D492" s="290" t="s">
        <v>147</v>
      </c>
      <c r="E492" s="294" t="s">
        <v>3</v>
      </c>
      <c r="F492" s="295" t="s">
        <v>481</v>
      </c>
      <c r="G492" s="293"/>
      <c r="H492" s="296">
        <v>3</v>
      </c>
      <c r="I492" s="159"/>
      <c r="L492" s="157"/>
      <c r="M492" s="160"/>
      <c r="N492" s="161"/>
      <c r="O492" s="161"/>
      <c r="P492" s="161"/>
      <c r="Q492" s="161"/>
      <c r="R492" s="161"/>
      <c r="S492" s="161"/>
      <c r="T492" s="162"/>
      <c r="AT492" s="158" t="s">
        <v>147</v>
      </c>
      <c r="AU492" s="158" t="s">
        <v>137</v>
      </c>
      <c r="AV492" s="13" t="s">
        <v>137</v>
      </c>
      <c r="AW492" s="13" t="s">
        <v>34</v>
      </c>
      <c r="AX492" s="13" t="s">
        <v>73</v>
      </c>
      <c r="AY492" s="158" t="s">
        <v>128</v>
      </c>
    </row>
    <row r="493" spans="1:65" s="12" customFormat="1">
      <c r="B493" s="151"/>
      <c r="C493" s="289"/>
      <c r="D493" s="290" t="s">
        <v>147</v>
      </c>
      <c r="E493" s="291" t="s">
        <v>3</v>
      </c>
      <c r="F493" s="292" t="s">
        <v>482</v>
      </c>
      <c r="G493" s="289"/>
      <c r="H493" s="291" t="s">
        <v>3</v>
      </c>
      <c r="I493" s="153"/>
      <c r="L493" s="151"/>
      <c r="M493" s="154"/>
      <c r="N493" s="155"/>
      <c r="O493" s="155"/>
      <c r="P493" s="155"/>
      <c r="Q493" s="155"/>
      <c r="R493" s="155"/>
      <c r="S493" s="155"/>
      <c r="T493" s="156"/>
      <c r="AT493" s="152" t="s">
        <v>147</v>
      </c>
      <c r="AU493" s="152" t="s">
        <v>137</v>
      </c>
      <c r="AV493" s="12" t="s">
        <v>81</v>
      </c>
      <c r="AW493" s="12" t="s">
        <v>34</v>
      </c>
      <c r="AX493" s="12" t="s">
        <v>73</v>
      </c>
      <c r="AY493" s="152" t="s">
        <v>128</v>
      </c>
    </row>
    <row r="494" spans="1:65" s="13" customFormat="1">
      <c r="B494" s="157"/>
      <c r="C494" s="293"/>
      <c r="D494" s="290" t="s">
        <v>147</v>
      </c>
      <c r="E494" s="294" t="s">
        <v>3</v>
      </c>
      <c r="F494" s="295" t="s">
        <v>483</v>
      </c>
      <c r="G494" s="293"/>
      <c r="H494" s="296">
        <v>-8.36</v>
      </c>
      <c r="I494" s="159"/>
      <c r="L494" s="157"/>
      <c r="M494" s="160"/>
      <c r="N494" s="161"/>
      <c r="O494" s="161"/>
      <c r="P494" s="161"/>
      <c r="Q494" s="161"/>
      <c r="R494" s="161"/>
      <c r="S494" s="161"/>
      <c r="T494" s="162"/>
      <c r="AT494" s="158" t="s">
        <v>147</v>
      </c>
      <c r="AU494" s="158" t="s">
        <v>137</v>
      </c>
      <c r="AV494" s="13" t="s">
        <v>137</v>
      </c>
      <c r="AW494" s="13" t="s">
        <v>34</v>
      </c>
      <c r="AX494" s="13" t="s">
        <v>73</v>
      </c>
      <c r="AY494" s="158" t="s">
        <v>128</v>
      </c>
    </row>
    <row r="495" spans="1:65" s="13" customFormat="1">
      <c r="B495" s="157"/>
      <c r="C495" s="293"/>
      <c r="D495" s="290" t="s">
        <v>147</v>
      </c>
      <c r="E495" s="294" t="s">
        <v>3</v>
      </c>
      <c r="F495" s="295" t="s">
        <v>484</v>
      </c>
      <c r="G495" s="293"/>
      <c r="H495" s="296">
        <v>-21.12</v>
      </c>
      <c r="I495" s="159"/>
      <c r="L495" s="157"/>
      <c r="M495" s="160"/>
      <c r="N495" s="161"/>
      <c r="O495" s="161"/>
      <c r="P495" s="161"/>
      <c r="Q495" s="161"/>
      <c r="R495" s="161"/>
      <c r="S495" s="161"/>
      <c r="T495" s="162"/>
      <c r="AT495" s="158" t="s">
        <v>147</v>
      </c>
      <c r="AU495" s="158" t="s">
        <v>137</v>
      </c>
      <c r="AV495" s="13" t="s">
        <v>137</v>
      </c>
      <c r="AW495" s="13" t="s">
        <v>34</v>
      </c>
      <c r="AX495" s="13" t="s">
        <v>73</v>
      </c>
      <c r="AY495" s="158" t="s">
        <v>128</v>
      </c>
    </row>
    <row r="496" spans="1:65" s="12" customFormat="1">
      <c r="B496" s="151"/>
      <c r="C496" s="289"/>
      <c r="D496" s="290" t="s">
        <v>147</v>
      </c>
      <c r="E496" s="291" t="s">
        <v>3</v>
      </c>
      <c r="F496" s="292" t="s">
        <v>485</v>
      </c>
      <c r="G496" s="289"/>
      <c r="H496" s="291" t="s">
        <v>3</v>
      </c>
      <c r="I496" s="153"/>
      <c r="L496" s="151"/>
      <c r="M496" s="154"/>
      <c r="N496" s="155"/>
      <c r="O496" s="155"/>
      <c r="P496" s="155"/>
      <c r="Q496" s="155"/>
      <c r="R496" s="155"/>
      <c r="S496" s="155"/>
      <c r="T496" s="156"/>
      <c r="AT496" s="152" t="s">
        <v>147</v>
      </c>
      <c r="AU496" s="152" t="s">
        <v>137</v>
      </c>
      <c r="AV496" s="12" t="s">
        <v>81</v>
      </c>
      <c r="AW496" s="12" t="s">
        <v>34</v>
      </c>
      <c r="AX496" s="12" t="s">
        <v>73</v>
      </c>
      <c r="AY496" s="152" t="s">
        <v>128</v>
      </c>
    </row>
    <row r="497" spans="1:65" s="13" customFormat="1">
      <c r="B497" s="157"/>
      <c r="C497" s="293"/>
      <c r="D497" s="290" t="s">
        <v>147</v>
      </c>
      <c r="E497" s="294" t="s">
        <v>3</v>
      </c>
      <c r="F497" s="295" t="s">
        <v>486</v>
      </c>
      <c r="G497" s="293"/>
      <c r="H497" s="296">
        <v>1.2</v>
      </c>
      <c r="I497" s="159"/>
      <c r="L497" s="157"/>
      <c r="M497" s="160"/>
      <c r="N497" s="161"/>
      <c r="O497" s="161"/>
      <c r="P497" s="161"/>
      <c r="Q497" s="161"/>
      <c r="R497" s="161"/>
      <c r="S497" s="161"/>
      <c r="T497" s="162"/>
      <c r="AT497" s="158" t="s">
        <v>147</v>
      </c>
      <c r="AU497" s="158" t="s">
        <v>137</v>
      </c>
      <c r="AV497" s="13" t="s">
        <v>137</v>
      </c>
      <c r="AW497" s="13" t="s">
        <v>34</v>
      </c>
      <c r="AX497" s="13" t="s">
        <v>73</v>
      </c>
      <c r="AY497" s="158" t="s">
        <v>128</v>
      </c>
    </row>
    <row r="498" spans="1:65" s="13" customFormat="1">
      <c r="B498" s="157"/>
      <c r="C498" s="293"/>
      <c r="D498" s="290" t="s">
        <v>147</v>
      </c>
      <c r="E498" s="294" t="s">
        <v>3</v>
      </c>
      <c r="F498" s="295" t="s">
        <v>487</v>
      </c>
      <c r="G498" s="293"/>
      <c r="H498" s="296">
        <v>2.8</v>
      </c>
      <c r="I498" s="159"/>
      <c r="L498" s="157"/>
      <c r="M498" s="160"/>
      <c r="N498" s="161"/>
      <c r="O498" s="161"/>
      <c r="P498" s="161"/>
      <c r="Q498" s="161"/>
      <c r="R498" s="161"/>
      <c r="S498" s="161"/>
      <c r="T498" s="162"/>
      <c r="AT498" s="158" t="s">
        <v>147</v>
      </c>
      <c r="AU498" s="158" t="s">
        <v>137</v>
      </c>
      <c r="AV498" s="13" t="s">
        <v>137</v>
      </c>
      <c r="AW498" s="13" t="s">
        <v>34</v>
      </c>
      <c r="AX498" s="13" t="s">
        <v>73</v>
      </c>
      <c r="AY498" s="158" t="s">
        <v>128</v>
      </c>
    </row>
    <row r="499" spans="1:65" s="14" customFormat="1">
      <c r="B499" s="163"/>
      <c r="C499" s="297"/>
      <c r="D499" s="290" t="s">
        <v>147</v>
      </c>
      <c r="E499" s="298" t="s">
        <v>3</v>
      </c>
      <c r="F499" s="299" t="s">
        <v>165</v>
      </c>
      <c r="G499" s="297"/>
      <c r="H499" s="300">
        <v>25.28</v>
      </c>
      <c r="I499" s="165"/>
      <c r="L499" s="163"/>
      <c r="M499" s="166"/>
      <c r="N499" s="167"/>
      <c r="O499" s="167"/>
      <c r="P499" s="167"/>
      <c r="Q499" s="167"/>
      <c r="R499" s="167"/>
      <c r="S499" s="167"/>
      <c r="T499" s="168"/>
      <c r="AT499" s="164" t="s">
        <v>147</v>
      </c>
      <c r="AU499" s="164" t="s">
        <v>137</v>
      </c>
      <c r="AV499" s="14" t="s">
        <v>136</v>
      </c>
      <c r="AW499" s="14" t="s">
        <v>34</v>
      </c>
      <c r="AX499" s="14" t="s">
        <v>81</v>
      </c>
      <c r="AY499" s="164" t="s">
        <v>128</v>
      </c>
    </row>
    <row r="500" spans="1:65" s="1" customFormat="1" ht="24.15" customHeight="1">
      <c r="A500" s="33"/>
      <c r="B500" s="136"/>
      <c r="C500" s="281" t="s">
        <v>650</v>
      </c>
      <c r="D500" s="281" t="s">
        <v>131</v>
      </c>
      <c r="E500" s="282" t="s">
        <v>651</v>
      </c>
      <c r="F500" s="283" t="s">
        <v>652</v>
      </c>
      <c r="G500" s="284" t="s">
        <v>134</v>
      </c>
      <c r="H500" s="285">
        <v>25.28</v>
      </c>
      <c r="I500" s="138"/>
      <c r="J500" s="139">
        <f>ROUND(I500*H500,2)</f>
        <v>0</v>
      </c>
      <c r="K500" s="137" t="s">
        <v>135</v>
      </c>
      <c r="L500" s="34"/>
      <c r="M500" s="140" t="s">
        <v>3</v>
      </c>
      <c r="N500" s="141" t="s">
        <v>45</v>
      </c>
      <c r="O500" s="54"/>
      <c r="P500" s="142">
        <f>O500*H500</f>
        <v>0</v>
      </c>
      <c r="Q500" s="142">
        <v>1E-4</v>
      </c>
      <c r="R500" s="142">
        <f>Q500*H500</f>
        <v>2.5280000000000003E-3</v>
      </c>
      <c r="S500" s="142">
        <v>0</v>
      </c>
      <c r="T500" s="143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44" t="s">
        <v>313</v>
      </c>
      <c r="AT500" s="144" t="s">
        <v>131</v>
      </c>
      <c r="AU500" s="144" t="s">
        <v>137</v>
      </c>
      <c r="AY500" s="18" t="s">
        <v>128</v>
      </c>
      <c r="BE500" s="145">
        <f>IF(N500="základní",J500,0)</f>
        <v>0</v>
      </c>
      <c r="BF500" s="145">
        <f>IF(N500="snížená",J500,0)</f>
        <v>0</v>
      </c>
      <c r="BG500" s="145">
        <f>IF(N500="zákl. přenesená",J500,0)</f>
        <v>0</v>
      </c>
      <c r="BH500" s="145">
        <f>IF(N500="sníž. přenesená",J500,0)</f>
        <v>0</v>
      </c>
      <c r="BI500" s="145">
        <f>IF(N500="nulová",J500,0)</f>
        <v>0</v>
      </c>
      <c r="BJ500" s="18" t="s">
        <v>137</v>
      </c>
      <c r="BK500" s="145">
        <f>ROUND(I500*H500,2)</f>
        <v>0</v>
      </c>
      <c r="BL500" s="18" t="s">
        <v>313</v>
      </c>
      <c r="BM500" s="144" t="s">
        <v>653</v>
      </c>
    </row>
    <row r="501" spans="1:65" s="1" customFormat="1">
      <c r="A501" s="33"/>
      <c r="B501" s="34"/>
      <c r="C501" s="286"/>
      <c r="D501" s="287" t="s">
        <v>139</v>
      </c>
      <c r="E501" s="286"/>
      <c r="F501" s="288" t="s">
        <v>654</v>
      </c>
      <c r="G501" s="286"/>
      <c r="H501" s="286"/>
      <c r="I501" s="148"/>
      <c r="J501" s="33"/>
      <c r="K501" s="33"/>
      <c r="L501" s="34"/>
      <c r="M501" s="149"/>
      <c r="N501" s="150"/>
      <c r="O501" s="54"/>
      <c r="P501" s="54"/>
      <c r="Q501" s="54"/>
      <c r="R501" s="54"/>
      <c r="S501" s="54"/>
      <c r="T501" s="55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T501" s="18" t="s">
        <v>139</v>
      </c>
      <c r="AU501" s="18" t="s">
        <v>137</v>
      </c>
    </row>
    <row r="502" spans="1:65" s="1" customFormat="1" ht="24.15" customHeight="1">
      <c r="A502" s="33"/>
      <c r="B502" s="136"/>
      <c r="C502" s="281" t="s">
        <v>655</v>
      </c>
      <c r="D502" s="281" t="s">
        <v>131</v>
      </c>
      <c r="E502" s="282" t="s">
        <v>656</v>
      </c>
      <c r="F502" s="283" t="s">
        <v>657</v>
      </c>
      <c r="G502" s="284" t="s">
        <v>222</v>
      </c>
      <c r="H502" s="285">
        <v>14.4</v>
      </c>
      <c r="I502" s="138"/>
      <c r="J502" s="139">
        <f>ROUND(I502*H502,2)</f>
        <v>0</v>
      </c>
      <c r="K502" s="137" t="s">
        <v>135</v>
      </c>
      <c r="L502" s="34"/>
      <c r="M502" s="140" t="s">
        <v>3</v>
      </c>
      <c r="N502" s="141" t="s">
        <v>45</v>
      </c>
      <c r="O502" s="54"/>
      <c r="P502" s="142">
        <f>O502*H502</f>
        <v>0</v>
      </c>
      <c r="Q502" s="142">
        <v>1E-4</v>
      </c>
      <c r="R502" s="142">
        <f>Q502*H502</f>
        <v>1.4400000000000001E-3</v>
      </c>
      <c r="S502" s="142">
        <v>0</v>
      </c>
      <c r="T502" s="143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44" t="s">
        <v>313</v>
      </c>
      <c r="AT502" s="144" t="s">
        <v>131</v>
      </c>
      <c r="AU502" s="144" t="s">
        <v>137</v>
      </c>
      <c r="AY502" s="18" t="s">
        <v>128</v>
      </c>
      <c r="BE502" s="145">
        <f>IF(N502="základní",J502,0)</f>
        <v>0</v>
      </c>
      <c r="BF502" s="145">
        <f>IF(N502="snížená",J502,0)</f>
        <v>0</v>
      </c>
      <c r="BG502" s="145">
        <f>IF(N502="zákl. přenesená",J502,0)</f>
        <v>0</v>
      </c>
      <c r="BH502" s="145">
        <f>IF(N502="sníž. přenesená",J502,0)</f>
        <v>0</v>
      </c>
      <c r="BI502" s="145">
        <f>IF(N502="nulová",J502,0)</f>
        <v>0</v>
      </c>
      <c r="BJ502" s="18" t="s">
        <v>137</v>
      </c>
      <c r="BK502" s="145">
        <f>ROUND(I502*H502,2)</f>
        <v>0</v>
      </c>
      <c r="BL502" s="18" t="s">
        <v>313</v>
      </c>
      <c r="BM502" s="144" t="s">
        <v>658</v>
      </c>
    </row>
    <row r="503" spans="1:65" s="1" customFormat="1">
      <c r="A503" s="33"/>
      <c r="B503" s="34"/>
      <c r="C503" s="286"/>
      <c r="D503" s="287" t="s">
        <v>139</v>
      </c>
      <c r="E503" s="286"/>
      <c r="F503" s="288" t="s">
        <v>659</v>
      </c>
      <c r="G503" s="286"/>
      <c r="H503" s="286"/>
      <c r="I503" s="148"/>
      <c r="J503" s="33"/>
      <c r="K503" s="33"/>
      <c r="L503" s="34"/>
      <c r="M503" s="149"/>
      <c r="N503" s="150"/>
      <c r="O503" s="54"/>
      <c r="P503" s="54"/>
      <c r="Q503" s="54"/>
      <c r="R503" s="54"/>
      <c r="S503" s="54"/>
      <c r="T503" s="55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T503" s="18" t="s">
        <v>139</v>
      </c>
      <c r="AU503" s="18" t="s">
        <v>137</v>
      </c>
    </row>
    <row r="504" spans="1:65" s="13" customFormat="1">
      <c r="B504" s="157"/>
      <c r="C504" s="293"/>
      <c r="D504" s="290" t="s">
        <v>147</v>
      </c>
      <c r="E504" s="294" t="s">
        <v>3</v>
      </c>
      <c r="F504" s="295" t="s">
        <v>660</v>
      </c>
      <c r="G504" s="293"/>
      <c r="H504" s="296">
        <v>14.4</v>
      </c>
      <c r="I504" s="159"/>
      <c r="L504" s="157"/>
      <c r="M504" s="160"/>
      <c r="N504" s="161"/>
      <c r="O504" s="161"/>
      <c r="P504" s="161"/>
      <c r="Q504" s="161"/>
      <c r="R504" s="161"/>
      <c r="S504" s="161"/>
      <c r="T504" s="162"/>
      <c r="AT504" s="158" t="s">
        <v>147</v>
      </c>
      <c r="AU504" s="158" t="s">
        <v>137</v>
      </c>
      <c r="AV504" s="13" t="s">
        <v>137</v>
      </c>
      <c r="AW504" s="13" t="s">
        <v>34</v>
      </c>
      <c r="AX504" s="13" t="s">
        <v>81</v>
      </c>
      <c r="AY504" s="158" t="s">
        <v>128</v>
      </c>
    </row>
    <row r="505" spans="1:65" s="1" customFormat="1" ht="16.5" customHeight="1">
      <c r="A505" s="33"/>
      <c r="B505" s="136"/>
      <c r="C505" s="281" t="s">
        <v>661</v>
      </c>
      <c r="D505" s="281" t="s">
        <v>131</v>
      </c>
      <c r="E505" s="282" t="s">
        <v>662</v>
      </c>
      <c r="F505" s="283" t="s">
        <v>663</v>
      </c>
      <c r="G505" s="284" t="s">
        <v>134</v>
      </c>
      <c r="H505" s="285">
        <v>25.28</v>
      </c>
      <c r="I505" s="138"/>
      <c r="J505" s="139">
        <f>ROUND(I505*H505,2)</f>
        <v>0</v>
      </c>
      <c r="K505" s="137" t="s">
        <v>135</v>
      </c>
      <c r="L505" s="34"/>
      <c r="M505" s="140" t="s">
        <v>3</v>
      </c>
      <c r="N505" s="141" t="s">
        <v>45</v>
      </c>
      <c r="O505" s="54"/>
      <c r="P505" s="142">
        <f>O505*H505</f>
        <v>0</v>
      </c>
      <c r="Q505" s="142">
        <v>0</v>
      </c>
      <c r="R505" s="142">
        <f>Q505*H505</f>
        <v>0</v>
      </c>
      <c r="S505" s="142">
        <v>0</v>
      </c>
      <c r="T505" s="143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44" t="s">
        <v>313</v>
      </c>
      <c r="AT505" s="144" t="s">
        <v>131</v>
      </c>
      <c r="AU505" s="144" t="s">
        <v>137</v>
      </c>
      <c r="AY505" s="18" t="s">
        <v>128</v>
      </c>
      <c r="BE505" s="145">
        <f>IF(N505="základní",J505,0)</f>
        <v>0</v>
      </c>
      <c r="BF505" s="145">
        <f>IF(N505="snížená",J505,0)</f>
        <v>0</v>
      </c>
      <c r="BG505" s="145">
        <f>IF(N505="zákl. přenesená",J505,0)</f>
        <v>0</v>
      </c>
      <c r="BH505" s="145">
        <f>IF(N505="sníž. přenesená",J505,0)</f>
        <v>0</v>
      </c>
      <c r="BI505" s="145">
        <f>IF(N505="nulová",J505,0)</f>
        <v>0</v>
      </c>
      <c r="BJ505" s="18" t="s">
        <v>137</v>
      </c>
      <c r="BK505" s="145">
        <f>ROUND(I505*H505,2)</f>
        <v>0</v>
      </c>
      <c r="BL505" s="18" t="s">
        <v>313</v>
      </c>
      <c r="BM505" s="144" t="s">
        <v>664</v>
      </c>
    </row>
    <row r="506" spans="1:65" s="1" customFormat="1">
      <c r="A506" s="33"/>
      <c r="B506" s="34"/>
      <c r="C506" s="286"/>
      <c r="D506" s="287" t="s">
        <v>139</v>
      </c>
      <c r="E506" s="286"/>
      <c r="F506" s="288" t="s">
        <v>665</v>
      </c>
      <c r="G506" s="286"/>
      <c r="H506" s="286"/>
      <c r="I506" s="148"/>
      <c r="J506" s="33"/>
      <c r="K506" s="33"/>
      <c r="L506" s="34"/>
      <c r="M506" s="149"/>
      <c r="N506" s="150"/>
      <c r="O506" s="54"/>
      <c r="P506" s="54"/>
      <c r="Q506" s="54"/>
      <c r="R506" s="54"/>
      <c r="S506" s="54"/>
      <c r="T506" s="55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T506" s="18" t="s">
        <v>139</v>
      </c>
      <c r="AU506" s="18" t="s">
        <v>137</v>
      </c>
    </row>
    <row r="507" spans="1:65" s="1" customFormat="1" ht="24.15" customHeight="1">
      <c r="A507" s="33"/>
      <c r="B507" s="136"/>
      <c r="C507" s="281" t="s">
        <v>666</v>
      </c>
      <c r="D507" s="281" t="s">
        <v>131</v>
      </c>
      <c r="E507" s="282" t="s">
        <v>667</v>
      </c>
      <c r="F507" s="283" t="s">
        <v>668</v>
      </c>
      <c r="G507" s="284" t="s">
        <v>134</v>
      </c>
      <c r="H507" s="285">
        <v>25.28</v>
      </c>
      <c r="I507" s="138"/>
      <c r="J507" s="139">
        <f>ROUND(I507*H507,2)</f>
        <v>0</v>
      </c>
      <c r="K507" s="137" t="s">
        <v>135</v>
      </c>
      <c r="L507" s="34"/>
      <c r="M507" s="140" t="s">
        <v>3</v>
      </c>
      <c r="N507" s="141" t="s">
        <v>45</v>
      </c>
      <c r="O507" s="54"/>
      <c r="P507" s="142">
        <f>O507*H507</f>
        <v>0</v>
      </c>
      <c r="Q507" s="142">
        <v>6.9999999999999999E-4</v>
      </c>
      <c r="R507" s="142">
        <f>Q507*H507</f>
        <v>1.7696E-2</v>
      </c>
      <c r="S507" s="142">
        <v>0</v>
      </c>
      <c r="T507" s="143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44" t="s">
        <v>313</v>
      </c>
      <c r="AT507" s="144" t="s">
        <v>131</v>
      </c>
      <c r="AU507" s="144" t="s">
        <v>137</v>
      </c>
      <c r="AY507" s="18" t="s">
        <v>128</v>
      </c>
      <c r="BE507" s="145">
        <f>IF(N507="základní",J507,0)</f>
        <v>0</v>
      </c>
      <c r="BF507" s="145">
        <f>IF(N507="snížená",J507,0)</f>
        <v>0</v>
      </c>
      <c r="BG507" s="145">
        <f>IF(N507="zákl. přenesená",J507,0)</f>
        <v>0</v>
      </c>
      <c r="BH507" s="145">
        <f>IF(N507="sníž. přenesená",J507,0)</f>
        <v>0</v>
      </c>
      <c r="BI507" s="145">
        <f>IF(N507="nulová",J507,0)</f>
        <v>0</v>
      </c>
      <c r="BJ507" s="18" t="s">
        <v>137</v>
      </c>
      <c r="BK507" s="145">
        <f>ROUND(I507*H507,2)</f>
        <v>0</v>
      </c>
      <c r="BL507" s="18" t="s">
        <v>313</v>
      </c>
      <c r="BM507" s="144" t="s">
        <v>669</v>
      </c>
    </row>
    <row r="508" spans="1:65" s="1" customFormat="1">
      <c r="A508" s="33"/>
      <c r="B508" s="34"/>
      <c r="C508" s="286"/>
      <c r="D508" s="287" t="s">
        <v>139</v>
      </c>
      <c r="E508" s="286"/>
      <c r="F508" s="288" t="s">
        <v>670</v>
      </c>
      <c r="G508" s="286"/>
      <c r="H508" s="286"/>
      <c r="I508" s="148"/>
      <c r="J508" s="33"/>
      <c r="K508" s="33"/>
      <c r="L508" s="34"/>
      <c r="M508" s="149"/>
      <c r="N508" s="150"/>
      <c r="O508" s="54"/>
      <c r="P508" s="54"/>
      <c r="Q508" s="54"/>
      <c r="R508" s="54"/>
      <c r="S508" s="54"/>
      <c r="T508" s="55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T508" s="18" t="s">
        <v>139</v>
      </c>
      <c r="AU508" s="18" t="s">
        <v>137</v>
      </c>
    </row>
    <row r="509" spans="1:65" s="1" customFormat="1" ht="24.15" customHeight="1">
      <c r="A509" s="33"/>
      <c r="B509" s="136"/>
      <c r="C509" s="281" t="s">
        <v>671</v>
      </c>
      <c r="D509" s="281" t="s">
        <v>131</v>
      </c>
      <c r="E509" s="282" t="s">
        <v>672</v>
      </c>
      <c r="F509" s="283" t="s">
        <v>673</v>
      </c>
      <c r="G509" s="284" t="s">
        <v>134</v>
      </c>
      <c r="H509" s="285">
        <v>25.28</v>
      </c>
      <c r="I509" s="138"/>
      <c r="J509" s="139">
        <f>ROUND(I509*H509,2)</f>
        <v>0</v>
      </c>
      <c r="K509" s="137" t="s">
        <v>135</v>
      </c>
      <c r="L509" s="34"/>
      <c r="M509" s="140" t="s">
        <v>3</v>
      </c>
      <c r="N509" s="141" t="s">
        <v>45</v>
      </c>
      <c r="O509" s="54"/>
      <c r="P509" s="142">
        <f>O509*H509</f>
        <v>0</v>
      </c>
      <c r="Q509" s="142">
        <v>0</v>
      </c>
      <c r="R509" s="142">
        <f>Q509*H509</f>
        <v>0</v>
      </c>
      <c r="S509" s="142">
        <v>0</v>
      </c>
      <c r="T509" s="143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44" t="s">
        <v>313</v>
      </c>
      <c r="AT509" s="144" t="s">
        <v>131</v>
      </c>
      <c r="AU509" s="144" t="s">
        <v>137</v>
      </c>
      <c r="AY509" s="18" t="s">
        <v>128</v>
      </c>
      <c r="BE509" s="145">
        <f>IF(N509="základní",J509,0)</f>
        <v>0</v>
      </c>
      <c r="BF509" s="145">
        <f>IF(N509="snížená",J509,0)</f>
        <v>0</v>
      </c>
      <c r="BG509" s="145">
        <f>IF(N509="zákl. přenesená",J509,0)</f>
        <v>0</v>
      </c>
      <c r="BH509" s="145">
        <f>IF(N509="sníž. přenesená",J509,0)</f>
        <v>0</v>
      </c>
      <c r="BI509" s="145">
        <f>IF(N509="nulová",J509,0)</f>
        <v>0</v>
      </c>
      <c r="BJ509" s="18" t="s">
        <v>137</v>
      </c>
      <c r="BK509" s="145">
        <f>ROUND(I509*H509,2)</f>
        <v>0</v>
      </c>
      <c r="BL509" s="18" t="s">
        <v>313</v>
      </c>
      <c r="BM509" s="144" t="s">
        <v>674</v>
      </c>
    </row>
    <row r="510" spans="1:65" s="1" customFormat="1">
      <c r="A510" s="33"/>
      <c r="B510" s="34"/>
      <c r="C510" s="286"/>
      <c r="D510" s="287" t="s">
        <v>139</v>
      </c>
      <c r="E510" s="286"/>
      <c r="F510" s="288" t="s">
        <v>675</v>
      </c>
      <c r="G510" s="286"/>
      <c r="H510" s="286"/>
      <c r="I510" s="148"/>
      <c r="J510" s="33"/>
      <c r="K510" s="33"/>
      <c r="L510" s="34"/>
      <c r="M510" s="149"/>
      <c r="N510" s="150"/>
      <c r="O510" s="54"/>
      <c r="P510" s="54"/>
      <c r="Q510" s="54"/>
      <c r="R510" s="54"/>
      <c r="S510" s="54"/>
      <c r="T510" s="55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T510" s="18" t="s">
        <v>139</v>
      </c>
      <c r="AU510" s="18" t="s">
        <v>137</v>
      </c>
    </row>
    <row r="511" spans="1:65" s="1" customFormat="1" ht="16.5" customHeight="1">
      <c r="A511" s="33"/>
      <c r="B511" s="136"/>
      <c r="C511" s="305" t="s">
        <v>676</v>
      </c>
      <c r="D511" s="305" t="s">
        <v>489</v>
      </c>
      <c r="E511" s="306" t="s">
        <v>677</v>
      </c>
      <c r="F511" s="307" t="s">
        <v>678</v>
      </c>
      <c r="G511" s="308" t="s">
        <v>134</v>
      </c>
      <c r="H511" s="309">
        <v>27.808</v>
      </c>
      <c r="I511" s="176"/>
      <c r="J511" s="177">
        <f>ROUND(I511*H511,2)</f>
        <v>0</v>
      </c>
      <c r="K511" s="175" t="s">
        <v>135</v>
      </c>
      <c r="L511" s="178"/>
      <c r="M511" s="179" t="s">
        <v>3</v>
      </c>
      <c r="N511" s="180" t="s">
        <v>45</v>
      </c>
      <c r="O511" s="54"/>
      <c r="P511" s="142">
        <f>O511*H511</f>
        <v>0</v>
      </c>
      <c r="Q511" s="142">
        <v>1.3999999999999999E-4</v>
      </c>
      <c r="R511" s="142">
        <f>Q511*H511</f>
        <v>3.8931199999999995E-3</v>
      </c>
      <c r="S511" s="142">
        <v>0</v>
      </c>
      <c r="T511" s="143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44" t="s">
        <v>445</v>
      </c>
      <c r="AT511" s="144" t="s">
        <v>489</v>
      </c>
      <c r="AU511" s="144" t="s">
        <v>137</v>
      </c>
      <c r="AY511" s="18" t="s">
        <v>128</v>
      </c>
      <c r="BE511" s="145">
        <f>IF(N511="základní",J511,0)</f>
        <v>0</v>
      </c>
      <c r="BF511" s="145">
        <f>IF(N511="snížená",J511,0)</f>
        <v>0</v>
      </c>
      <c r="BG511" s="145">
        <f>IF(N511="zákl. přenesená",J511,0)</f>
        <v>0</v>
      </c>
      <c r="BH511" s="145">
        <f>IF(N511="sníž. přenesená",J511,0)</f>
        <v>0</v>
      </c>
      <c r="BI511" s="145">
        <f>IF(N511="nulová",J511,0)</f>
        <v>0</v>
      </c>
      <c r="BJ511" s="18" t="s">
        <v>137</v>
      </c>
      <c r="BK511" s="145">
        <f>ROUND(I511*H511,2)</f>
        <v>0</v>
      </c>
      <c r="BL511" s="18" t="s">
        <v>313</v>
      </c>
      <c r="BM511" s="144" t="s">
        <v>679</v>
      </c>
    </row>
    <row r="512" spans="1:65" s="13" customFormat="1">
      <c r="B512" s="157"/>
      <c r="C512" s="293"/>
      <c r="D512" s="290" t="s">
        <v>147</v>
      </c>
      <c r="E512" s="293"/>
      <c r="F512" s="295" t="s">
        <v>680</v>
      </c>
      <c r="G512" s="293"/>
      <c r="H512" s="296">
        <v>27.808</v>
      </c>
      <c r="I512" s="159"/>
      <c r="L512" s="157"/>
      <c r="M512" s="160"/>
      <c r="N512" s="161"/>
      <c r="O512" s="161"/>
      <c r="P512" s="161"/>
      <c r="Q512" s="161"/>
      <c r="R512" s="161"/>
      <c r="S512" s="161"/>
      <c r="T512" s="162"/>
      <c r="AT512" s="158" t="s">
        <v>147</v>
      </c>
      <c r="AU512" s="158" t="s">
        <v>137</v>
      </c>
      <c r="AV512" s="13" t="s">
        <v>137</v>
      </c>
      <c r="AW512" s="13" t="s">
        <v>4</v>
      </c>
      <c r="AX512" s="13" t="s">
        <v>81</v>
      </c>
      <c r="AY512" s="158" t="s">
        <v>128</v>
      </c>
    </row>
    <row r="513" spans="1:65" s="1" customFormat="1" ht="24.15" customHeight="1">
      <c r="A513" s="33"/>
      <c r="B513" s="136"/>
      <c r="C513" s="281" t="s">
        <v>681</v>
      </c>
      <c r="D513" s="281" t="s">
        <v>131</v>
      </c>
      <c r="E513" s="282" t="s">
        <v>682</v>
      </c>
      <c r="F513" s="283" t="s">
        <v>683</v>
      </c>
      <c r="G513" s="284" t="s">
        <v>440</v>
      </c>
      <c r="H513" s="285">
        <v>0.40200000000000002</v>
      </c>
      <c r="I513" s="138"/>
      <c r="J513" s="139">
        <f>ROUND(I513*H513,2)</f>
        <v>0</v>
      </c>
      <c r="K513" s="137" t="s">
        <v>135</v>
      </c>
      <c r="L513" s="34"/>
      <c r="M513" s="140" t="s">
        <v>3</v>
      </c>
      <c r="N513" s="141" t="s">
        <v>45</v>
      </c>
      <c r="O513" s="54"/>
      <c r="P513" s="142">
        <f>O513*H513</f>
        <v>0</v>
      </c>
      <c r="Q513" s="142">
        <v>0</v>
      </c>
      <c r="R513" s="142">
        <f>Q513*H513</f>
        <v>0</v>
      </c>
      <c r="S513" s="142">
        <v>0</v>
      </c>
      <c r="T513" s="143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44" t="s">
        <v>313</v>
      </c>
      <c r="AT513" s="144" t="s">
        <v>131</v>
      </c>
      <c r="AU513" s="144" t="s">
        <v>137</v>
      </c>
      <c r="AY513" s="18" t="s">
        <v>128</v>
      </c>
      <c r="BE513" s="145">
        <f>IF(N513="základní",J513,0)</f>
        <v>0</v>
      </c>
      <c r="BF513" s="145">
        <f>IF(N513="snížená",J513,0)</f>
        <v>0</v>
      </c>
      <c r="BG513" s="145">
        <f>IF(N513="zákl. přenesená",J513,0)</f>
        <v>0</v>
      </c>
      <c r="BH513" s="145">
        <f>IF(N513="sníž. přenesená",J513,0)</f>
        <v>0</v>
      </c>
      <c r="BI513" s="145">
        <f>IF(N513="nulová",J513,0)</f>
        <v>0</v>
      </c>
      <c r="BJ513" s="18" t="s">
        <v>137</v>
      </c>
      <c r="BK513" s="145">
        <f>ROUND(I513*H513,2)</f>
        <v>0</v>
      </c>
      <c r="BL513" s="18" t="s">
        <v>313</v>
      </c>
      <c r="BM513" s="144" t="s">
        <v>684</v>
      </c>
    </row>
    <row r="514" spans="1:65" s="1" customFormat="1">
      <c r="A514" s="33"/>
      <c r="B514" s="34"/>
      <c r="C514" s="286"/>
      <c r="D514" s="287" t="s">
        <v>139</v>
      </c>
      <c r="E514" s="286"/>
      <c r="F514" s="288" t="s">
        <v>685</v>
      </c>
      <c r="G514" s="286"/>
      <c r="H514" s="286"/>
      <c r="I514" s="148"/>
      <c r="J514" s="33"/>
      <c r="K514" s="33"/>
      <c r="L514" s="34"/>
      <c r="M514" s="149"/>
      <c r="N514" s="150"/>
      <c r="O514" s="54"/>
      <c r="P514" s="54"/>
      <c r="Q514" s="54"/>
      <c r="R514" s="54"/>
      <c r="S514" s="54"/>
      <c r="T514" s="55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T514" s="18" t="s">
        <v>139</v>
      </c>
      <c r="AU514" s="18" t="s">
        <v>137</v>
      </c>
    </row>
    <row r="515" spans="1:65" s="1" customFormat="1" ht="24.15" customHeight="1">
      <c r="A515" s="33"/>
      <c r="B515" s="136"/>
      <c r="C515" s="281" t="s">
        <v>686</v>
      </c>
      <c r="D515" s="281" t="s">
        <v>131</v>
      </c>
      <c r="E515" s="282" t="s">
        <v>687</v>
      </c>
      <c r="F515" s="283" t="s">
        <v>688</v>
      </c>
      <c r="G515" s="284" t="s">
        <v>440</v>
      </c>
      <c r="H515" s="285">
        <v>0.40200000000000002</v>
      </c>
      <c r="I515" s="138"/>
      <c r="J515" s="139">
        <f>ROUND(I515*H515,2)</f>
        <v>0</v>
      </c>
      <c r="K515" s="137" t="s">
        <v>135</v>
      </c>
      <c r="L515" s="34"/>
      <c r="M515" s="140" t="s">
        <v>3</v>
      </c>
      <c r="N515" s="141" t="s">
        <v>45</v>
      </c>
      <c r="O515" s="54"/>
      <c r="P515" s="142">
        <f>O515*H515</f>
        <v>0</v>
      </c>
      <c r="Q515" s="142">
        <v>0</v>
      </c>
      <c r="R515" s="142">
        <f>Q515*H515</f>
        <v>0</v>
      </c>
      <c r="S515" s="142">
        <v>0</v>
      </c>
      <c r="T515" s="143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44" t="s">
        <v>313</v>
      </c>
      <c r="AT515" s="144" t="s">
        <v>131</v>
      </c>
      <c r="AU515" s="144" t="s">
        <v>137</v>
      </c>
      <c r="AY515" s="18" t="s">
        <v>128</v>
      </c>
      <c r="BE515" s="145">
        <f>IF(N515="základní",J515,0)</f>
        <v>0</v>
      </c>
      <c r="BF515" s="145">
        <f>IF(N515="snížená",J515,0)</f>
        <v>0</v>
      </c>
      <c r="BG515" s="145">
        <f>IF(N515="zákl. přenesená",J515,0)</f>
        <v>0</v>
      </c>
      <c r="BH515" s="145">
        <f>IF(N515="sníž. přenesená",J515,0)</f>
        <v>0</v>
      </c>
      <c r="BI515" s="145">
        <f>IF(N515="nulová",J515,0)</f>
        <v>0</v>
      </c>
      <c r="BJ515" s="18" t="s">
        <v>137</v>
      </c>
      <c r="BK515" s="145">
        <f>ROUND(I515*H515,2)</f>
        <v>0</v>
      </c>
      <c r="BL515" s="18" t="s">
        <v>313</v>
      </c>
      <c r="BM515" s="144" t="s">
        <v>689</v>
      </c>
    </row>
    <row r="516" spans="1:65" s="1" customFormat="1">
      <c r="A516" s="33"/>
      <c r="B516" s="34"/>
      <c r="C516" s="286"/>
      <c r="D516" s="287" t="s">
        <v>139</v>
      </c>
      <c r="E516" s="286"/>
      <c r="F516" s="288" t="s">
        <v>690</v>
      </c>
      <c r="G516" s="286"/>
      <c r="H516" s="286"/>
      <c r="I516" s="148"/>
      <c r="J516" s="33"/>
      <c r="K516" s="33"/>
      <c r="L516" s="34"/>
      <c r="M516" s="149"/>
      <c r="N516" s="150"/>
      <c r="O516" s="54"/>
      <c r="P516" s="54"/>
      <c r="Q516" s="54"/>
      <c r="R516" s="54"/>
      <c r="S516" s="54"/>
      <c r="T516" s="55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T516" s="18" t="s">
        <v>139</v>
      </c>
      <c r="AU516" s="18" t="s">
        <v>137</v>
      </c>
    </row>
    <row r="517" spans="1:65" s="11" customFormat="1" ht="22.95" customHeight="1">
      <c r="B517" s="125"/>
      <c r="C517" s="277"/>
      <c r="D517" s="278" t="s">
        <v>72</v>
      </c>
      <c r="E517" s="280" t="s">
        <v>691</v>
      </c>
      <c r="F517" s="280" t="s">
        <v>692</v>
      </c>
      <c r="G517" s="277"/>
      <c r="H517" s="277"/>
      <c r="I517" s="127"/>
      <c r="J517" s="135">
        <f>BK517</f>
        <v>0</v>
      </c>
      <c r="L517" s="125"/>
      <c r="M517" s="129"/>
      <c r="N517" s="130"/>
      <c r="O517" s="130"/>
      <c r="P517" s="131">
        <f>SUM(P518:P574)</f>
        <v>0</v>
      </c>
      <c r="Q517" s="130"/>
      <c r="R517" s="131">
        <f>SUM(R518:R574)</f>
        <v>0.1337613</v>
      </c>
      <c r="S517" s="130"/>
      <c r="T517" s="132">
        <f>SUM(T518:T574)</f>
        <v>9.4209000000000001E-2</v>
      </c>
      <c r="AR517" s="126" t="s">
        <v>137</v>
      </c>
      <c r="AT517" s="133" t="s">
        <v>72</v>
      </c>
      <c r="AU517" s="133" t="s">
        <v>81</v>
      </c>
      <c r="AY517" s="126" t="s">
        <v>128</v>
      </c>
      <c r="BK517" s="134">
        <f>SUM(BK518:BK574)</f>
        <v>0</v>
      </c>
    </row>
    <row r="518" spans="1:65" s="1" customFormat="1" ht="16.5" customHeight="1">
      <c r="A518" s="33"/>
      <c r="B518" s="136"/>
      <c r="C518" s="281" t="s">
        <v>693</v>
      </c>
      <c r="D518" s="281" t="s">
        <v>131</v>
      </c>
      <c r="E518" s="282" t="s">
        <v>694</v>
      </c>
      <c r="F518" s="283" t="s">
        <v>695</v>
      </c>
      <c r="G518" s="284" t="s">
        <v>222</v>
      </c>
      <c r="H518" s="285">
        <v>25.7</v>
      </c>
      <c r="I518" s="138"/>
      <c r="J518" s="139">
        <f>ROUND(I518*H518,2)</f>
        <v>0</v>
      </c>
      <c r="K518" s="137" t="s">
        <v>135</v>
      </c>
      <c r="L518" s="34"/>
      <c r="M518" s="140" t="s">
        <v>3</v>
      </c>
      <c r="N518" s="141" t="s">
        <v>45</v>
      </c>
      <c r="O518" s="54"/>
      <c r="P518" s="142">
        <f>O518*H518</f>
        <v>0</v>
      </c>
      <c r="Q518" s="142">
        <v>0</v>
      </c>
      <c r="R518" s="142">
        <f>Q518*H518</f>
        <v>0</v>
      </c>
      <c r="S518" s="142">
        <v>1.67E-3</v>
      </c>
      <c r="T518" s="143">
        <f>S518*H518</f>
        <v>4.2918999999999999E-2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44" t="s">
        <v>313</v>
      </c>
      <c r="AT518" s="144" t="s">
        <v>131</v>
      </c>
      <c r="AU518" s="144" t="s">
        <v>137</v>
      </c>
      <c r="AY518" s="18" t="s">
        <v>128</v>
      </c>
      <c r="BE518" s="145">
        <f>IF(N518="základní",J518,0)</f>
        <v>0</v>
      </c>
      <c r="BF518" s="145">
        <f>IF(N518="snížená",J518,0)</f>
        <v>0</v>
      </c>
      <c r="BG518" s="145">
        <f>IF(N518="zákl. přenesená",J518,0)</f>
        <v>0</v>
      </c>
      <c r="BH518" s="145">
        <f>IF(N518="sníž. přenesená",J518,0)</f>
        <v>0</v>
      </c>
      <c r="BI518" s="145">
        <f>IF(N518="nulová",J518,0)</f>
        <v>0</v>
      </c>
      <c r="BJ518" s="18" t="s">
        <v>137</v>
      </c>
      <c r="BK518" s="145">
        <f>ROUND(I518*H518,2)</f>
        <v>0</v>
      </c>
      <c r="BL518" s="18" t="s">
        <v>313</v>
      </c>
      <c r="BM518" s="144" t="s">
        <v>696</v>
      </c>
    </row>
    <row r="519" spans="1:65" s="1" customFormat="1">
      <c r="A519" s="33"/>
      <c r="B519" s="34"/>
      <c r="C519" s="286"/>
      <c r="D519" s="287" t="s">
        <v>139</v>
      </c>
      <c r="E519" s="286"/>
      <c r="F519" s="288" t="s">
        <v>697</v>
      </c>
      <c r="G519" s="286"/>
      <c r="H519" s="286"/>
      <c r="I519" s="148"/>
      <c r="J519" s="33"/>
      <c r="K519" s="33"/>
      <c r="L519" s="34"/>
      <c r="M519" s="149"/>
      <c r="N519" s="150"/>
      <c r="O519" s="54"/>
      <c r="P519" s="54"/>
      <c r="Q519" s="54"/>
      <c r="R519" s="54"/>
      <c r="S519" s="54"/>
      <c r="T519" s="55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T519" s="18" t="s">
        <v>139</v>
      </c>
      <c r="AU519" s="18" t="s">
        <v>137</v>
      </c>
    </row>
    <row r="520" spans="1:65" s="12" customFormat="1">
      <c r="B520" s="151"/>
      <c r="C520" s="289"/>
      <c r="D520" s="290" t="s">
        <v>147</v>
      </c>
      <c r="E520" s="291" t="s">
        <v>3</v>
      </c>
      <c r="F520" s="292" t="s">
        <v>698</v>
      </c>
      <c r="G520" s="289"/>
      <c r="H520" s="291" t="s">
        <v>3</v>
      </c>
      <c r="I520" s="153"/>
      <c r="L520" s="151"/>
      <c r="M520" s="154"/>
      <c r="N520" s="155"/>
      <c r="O520" s="155"/>
      <c r="P520" s="155"/>
      <c r="Q520" s="155"/>
      <c r="R520" s="155"/>
      <c r="S520" s="155"/>
      <c r="T520" s="156"/>
      <c r="AT520" s="152" t="s">
        <v>147</v>
      </c>
      <c r="AU520" s="152" t="s">
        <v>137</v>
      </c>
      <c r="AV520" s="12" t="s">
        <v>81</v>
      </c>
      <c r="AW520" s="12" t="s">
        <v>34</v>
      </c>
      <c r="AX520" s="12" t="s">
        <v>73</v>
      </c>
      <c r="AY520" s="152" t="s">
        <v>128</v>
      </c>
    </row>
    <row r="521" spans="1:65" s="12" customFormat="1">
      <c r="B521" s="151"/>
      <c r="C521" s="289"/>
      <c r="D521" s="290" t="s">
        <v>147</v>
      </c>
      <c r="E521" s="291" t="s">
        <v>3</v>
      </c>
      <c r="F521" s="292" t="s">
        <v>366</v>
      </c>
      <c r="G521" s="289"/>
      <c r="H521" s="291" t="s">
        <v>3</v>
      </c>
      <c r="I521" s="153"/>
      <c r="L521" s="151"/>
      <c r="M521" s="154"/>
      <c r="N521" s="155"/>
      <c r="O521" s="155"/>
      <c r="P521" s="155"/>
      <c r="Q521" s="155"/>
      <c r="R521" s="155"/>
      <c r="S521" s="155"/>
      <c r="T521" s="156"/>
      <c r="AT521" s="152" t="s">
        <v>147</v>
      </c>
      <c r="AU521" s="152" t="s">
        <v>137</v>
      </c>
      <c r="AV521" s="12" t="s">
        <v>81</v>
      </c>
      <c r="AW521" s="12" t="s">
        <v>34</v>
      </c>
      <c r="AX521" s="12" t="s">
        <v>73</v>
      </c>
      <c r="AY521" s="152" t="s">
        <v>128</v>
      </c>
    </row>
    <row r="522" spans="1:65" s="13" customFormat="1">
      <c r="B522" s="157"/>
      <c r="C522" s="293"/>
      <c r="D522" s="290" t="s">
        <v>147</v>
      </c>
      <c r="E522" s="294" t="s">
        <v>3</v>
      </c>
      <c r="F522" s="295" t="s">
        <v>699</v>
      </c>
      <c r="G522" s="293"/>
      <c r="H522" s="296">
        <v>22.3</v>
      </c>
      <c r="I522" s="159"/>
      <c r="L522" s="157"/>
      <c r="M522" s="160"/>
      <c r="N522" s="161"/>
      <c r="O522" s="161"/>
      <c r="P522" s="161"/>
      <c r="Q522" s="161"/>
      <c r="R522" s="161"/>
      <c r="S522" s="161"/>
      <c r="T522" s="162"/>
      <c r="AT522" s="158" t="s">
        <v>147</v>
      </c>
      <c r="AU522" s="158" t="s">
        <v>137</v>
      </c>
      <c r="AV522" s="13" t="s">
        <v>137</v>
      </c>
      <c r="AW522" s="13" t="s">
        <v>34</v>
      </c>
      <c r="AX522" s="13" t="s">
        <v>73</v>
      </c>
      <c r="AY522" s="158" t="s">
        <v>128</v>
      </c>
    </row>
    <row r="523" spans="1:65" s="13" customFormat="1">
      <c r="B523" s="157"/>
      <c r="C523" s="293"/>
      <c r="D523" s="290" t="s">
        <v>147</v>
      </c>
      <c r="E523" s="294" t="s">
        <v>3</v>
      </c>
      <c r="F523" s="295" t="s">
        <v>700</v>
      </c>
      <c r="G523" s="293"/>
      <c r="H523" s="296">
        <v>3.4</v>
      </c>
      <c r="I523" s="159"/>
      <c r="L523" s="157"/>
      <c r="M523" s="160"/>
      <c r="N523" s="161"/>
      <c r="O523" s="161"/>
      <c r="P523" s="161"/>
      <c r="Q523" s="161"/>
      <c r="R523" s="161"/>
      <c r="S523" s="161"/>
      <c r="T523" s="162"/>
      <c r="AT523" s="158" t="s">
        <v>147</v>
      </c>
      <c r="AU523" s="158" t="s">
        <v>137</v>
      </c>
      <c r="AV523" s="13" t="s">
        <v>137</v>
      </c>
      <c r="AW523" s="13" t="s">
        <v>34</v>
      </c>
      <c r="AX523" s="13" t="s">
        <v>73</v>
      </c>
      <c r="AY523" s="158" t="s">
        <v>128</v>
      </c>
    </row>
    <row r="524" spans="1:65" s="14" customFormat="1">
      <c r="B524" s="163"/>
      <c r="C524" s="297"/>
      <c r="D524" s="290" t="s">
        <v>147</v>
      </c>
      <c r="E524" s="298" t="s">
        <v>3</v>
      </c>
      <c r="F524" s="299" t="s">
        <v>165</v>
      </c>
      <c r="G524" s="297"/>
      <c r="H524" s="300">
        <v>25.7</v>
      </c>
      <c r="I524" s="165"/>
      <c r="L524" s="163"/>
      <c r="M524" s="166"/>
      <c r="N524" s="167"/>
      <c r="O524" s="167"/>
      <c r="P524" s="167"/>
      <c r="Q524" s="167"/>
      <c r="R524" s="167"/>
      <c r="S524" s="167"/>
      <c r="T524" s="168"/>
      <c r="AT524" s="164" t="s">
        <v>147</v>
      </c>
      <c r="AU524" s="164" t="s">
        <v>137</v>
      </c>
      <c r="AV524" s="14" t="s">
        <v>136</v>
      </c>
      <c r="AW524" s="14" t="s">
        <v>34</v>
      </c>
      <c r="AX524" s="14" t="s">
        <v>81</v>
      </c>
      <c r="AY524" s="164" t="s">
        <v>128</v>
      </c>
    </row>
    <row r="525" spans="1:65" s="1" customFormat="1" ht="16.5" customHeight="1">
      <c r="A525" s="33"/>
      <c r="B525" s="136"/>
      <c r="C525" s="281" t="s">
        <v>701</v>
      </c>
      <c r="D525" s="281" t="s">
        <v>131</v>
      </c>
      <c r="E525" s="282" t="s">
        <v>702</v>
      </c>
      <c r="F525" s="283" t="s">
        <v>703</v>
      </c>
      <c r="G525" s="284" t="s">
        <v>222</v>
      </c>
      <c r="H525" s="285">
        <v>23</v>
      </c>
      <c r="I525" s="138"/>
      <c r="J525" s="139">
        <f>ROUND(I525*H525,2)</f>
        <v>0</v>
      </c>
      <c r="K525" s="137" t="s">
        <v>135</v>
      </c>
      <c r="L525" s="34"/>
      <c r="M525" s="140" t="s">
        <v>3</v>
      </c>
      <c r="N525" s="141" t="s">
        <v>45</v>
      </c>
      <c r="O525" s="54"/>
      <c r="P525" s="142">
        <f>O525*H525</f>
        <v>0</v>
      </c>
      <c r="Q525" s="142">
        <v>0</v>
      </c>
      <c r="R525" s="142">
        <f>Q525*H525</f>
        <v>0</v>
      </c>
      <c r="S525" s="142">
        <v>2.2300000000000002E-3</v>
      </c>
      <c r="T525" s="143">
        <f>S525*H525</f>
        <v>5.1290000000000002E-2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144" t="s">
        <v>313</v>
      </c>
      <c r="AT525" s="144" t="s">
        <v>131</v>
      </c>
      <c r="AU525" s="144" t="s">
        <v>137</v>
      </c>
      <c r="AY525" s="18" t="s">
        <v>128</v>
      </c>
      <c r="BE525" s="145">
        <f>IF(N525="základní",J525,0)</f>
        <v>0</v>
      </c>
      <c r="BF525" s="145">
        <f>IF(N525="snížená",J525,0)</f>
        <v>0</v>
      </c>
      <c r="BG525" s="145">
        <f>IF(N525="zákl. přenesená",J525,0)</f>
        <v>0</v>
      </c>
      <c r="BH525" s="145">
        <f>IF(N525="sníž. přenesená",J525,0)</f>
        <v>0</v>
      </c>
      <c r="BI525" s="145">
        <f>IF(N525="nulová",J525,0)</f>
        <v>0</v>
      </c>
      <c r="BJ525" s="18" t="s">
        <v>137</v>
      </c>
      <c r="BK525" s="145">
        <f>ROUND(I525*H525,2)</f>
        <v>0</v>
      </c>
      <c r="BL525" s="18" t="s">
        <v>313</v>
      </c>
      <c r="BM525" s="144" t="s">
        <v>704</v>
      </c>
    </row>
    <row r="526" spans="1:65" s="1" customFormat="1">
      <c r="A526" s="33"/>
      <c r="B526" s="34"/>
      <c r="C526" s="286"/>
      <c r="D526" s="287" t="s">
        <v>139</v>
      </c>
      <c r="E526" s="286"/>
      <c r="F526" s="288" t="s">
        <v>705</v>
      </c>
      <c r="G526" s="286"/>
      <c r="H526" s="286"/>
      <c r="I526" s="148"/>
      <c r="J526" s="33"/>
      <c r="K526" s="33"/>
      <c r="L526" s="34"/>
      <c r="M526" s="149"/>
      <c r="N526" s="150"/>
      <c r="O526" s="54"/>
      <c r="P526" s="54"/>
      <c r="Q526" s="54"/>
      <c r="R526" s="54"/>
      <c r="S526" s="54"/>
      <c r="T526" s="55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T526" s="18" t="s">
        <v>139</v>
      </c>
      <c r="AU526" s="18" t="s">
        <v>137</v>
      </c>
    </row>
    <row r="527" spans="1:65" s="12" customFormat="1">
      <c r="B527" s="151"/>
      <c r="C527" s="289"/>
      <c r="D527" s="290" t="s">
        <v>147</v>
      </c>
      <c r="E527" s="291" t="s">
        <v>3</v>
      </c>
      <c r="F527" s="292" t="s">
        <v>706</v>
      </c>
      <c r="G527" s="289"/>
      <c r="H527" s="291" t="s">
        <v>3</v>
      </c>
      <c r="I527" s="153"/>
      <c r="L527" s="151"/>
      <c r="M527" s="154"/>
      <c r="N527" s="155"/>
      <c r="O527" s="155"/>
      <c r="P527" s="155"/>
      <c r="Q527" s="155"/>
      <c r="R527" s="155"/>
      <c r="S527" s="155"/>
      <c r="T527" s="156"/>
      <c r="AT527" s="152" t="s">
        <v>147</v>
      </c>
      <c r="AU527" s="152" t="s">
        <v>137</v>
      </c>
      <c r="AV527" s="12" t="s">
        <v>81</v>
      </c>
      <c r="AW527" s="12" t="s">
        <v>34</v>
      </c>
      <c r="AX527" s="12" t="s">
        <v>73</v>
      </c>
      <c r="AY527" s="152" t="s">
        <v>128</v>
      </c>
    </row>
    <row r="528" spans="1:65" s="12" customFormat="1">
      <c r="B528" s="151"/>
      <c r="C528" s="289"/>
      <c r="D528" s="290" t="s">
        <v>147</v>
      </c>
      <c r="E528" s="291" t="s">
        <v>3</v>
      </c>
      <c r="F528" s="292" t="s">
        <v>707</v>
      </c>
      <c r="G528" s="289"/>
      <c r="H528" s="291" t="s">
        <v>3</v>
      </c>
      <c r="I528" s="153"/>
      <c r="L528" s="151"/>
      <c r="M528" s="154"/>
      <c r="N528" s="155"/>
      <c r="O528" s="155"/>
      <c r="P528" s="155"/>
      <c r="Q528" s="155"/>
      <c r="R528" s="155"/>
      <c r="S528" s="155"/>
      <c r="T528" s="156"/>
      <c r="AT528" s="152" t="s">
        <v>147</v>
      </c>
      <c r="AU528" s="152" t="s">
        <v>137</v>
      </c>
      <c r="AV528" s="12" t="s">
        <v>81</v>
      </c>
      <c r="AW528" s="12" t="s">
        <v>34</v>
      </c>
      <c r="AX528" s="12" t="s">
        <v>73</v>
      </c>
      <c r="AY528" s="152" t="s">
        <v>128</v>
      </c>
    </row>
    <row r="529" spans="1:65" s="13" customFormat="1">
      <c r="B529" s="157"/>
      <c r="C529" s="293"/>
      <c r="D529" s="290" t="s">
        <v>147</v>
      </c>
      <c r="E529" s="294" t="s">
        <v>3</v>
      </c>
      <c r="F529" s="295" t="s">
        <v>236</v>
      </c>
      <c r="G529" s="293"/>
      <c r="H529" s="296">
        <v>23</v>
      </c>
      <c r="I529" s="159"/>
      <c r="L529" s="157"/>
      <c r="M529" s="160"/>
      <c r="N529" s="161"/>
      <c r="O529" s="161"/>
      <c r="P529" s="161"/>
      <c r="Q529" s="161"/>
      <c r="R529" s="161"/>
      <c r="S529" s="161"/>
      <c r="T529" s="162"/>
      <c r="AT529" s="158" t="s">
        <v>147</v>
      </c>
      <c r="AU529" s="158" t="s">
        <v>137</v>
      </c>
      <c r="AV529" s="13" t="s">
        <v>137</v>
      </c>
      <c r="AW529" s="13" t="s">
        <v>34</v>
      </c>
      <c r="AX529" s="13" t="s">
        <v>81</v>
      </c>
      <c r="AY529" s="158" t="s">
        <v>128</v>
      </c>
    </row>
    <row r="530" spans="1:65" s="1" customFormat="1" ht="24.15" customHeight="1">
      <c r="A530" s="33"/>
      <c r="B530" s="136"/>
      <c r="C530" s="281" t="s">
        <v>708</v>
      </c>
      <c r="D530" s="281" t="s">
        <v>131</v>
      </c>
      <c r="E530" s="282" t="s">
        <v>438</v>
      </c>
      <c r="F530" s="283" t="s">
        <v>439</v>
      </c>
      <c r="G530" s="284" t="s">
        <v>440</v>
      </c>
      <c r="H530" s="285">
        <v>0.27800000000000002</v>
      </c>
      <c r="I530" s="138"/>
      <c r="J530" s="139">
        <f>ROUND(I530*H530,2)</f>
        <v>0</v>
      </c>
      <c r="K530" s="137" t="s">
        <v>135</v>
      </c>
      <c r="L530" s="34"/>
      <c r="M530" s="140" t="s">
        <v>3</v>
      </c>
      <c r="N530" s="141" t="s">
        <v>45</v>
      </c>
      <c r="O530" s="54"/>
      <c r="P530" s="142">
        <f>O530*H530</f>
        <v>0</v>
      </c>
      <c r="Q530" s="142">
        <v>0</v>
      </c>
      <c r="R530" s="142">
        <f>Q530*H530</f>
        <v>0</v>
      </c>
      <c r="S530" s="142">
        <v>0</v>
      </c>
      <c r="T530" s="143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44" t="s">
        <v>313</v>
      </c>
      <c r="AT530" s="144" t="s">
        <v>131</v>
      </c>
      <c r="AU530" s="144" t="s">
        <v>137</v>
      </c>
      <c r="AY530" s="18" t="s">
        <v>128</v>
      </c>
      <c r="BE530" s="145">
        <f>IF(N530="základní",J530,0)</f>
        <v>0</v>
      </c>
      <c r="BF530" s="145">
        <f>IF(N530="snížená",J530,0)</f>
        <v>0</v>
      </c>
      <c r="BG530" s="145">
        <f>IF(N530="zákl. přenesená",J530,0)</f>
        <v>0</v>
      </c>
      <c r="BH530" s="145">
        <f>IF(N530="sníž. přenesená",J530,0)</f>
        <v>0</v>
      </c>
      <c r="BI530" s="145">
        <f>IF(N530="nulová",J530,0)</f>
        <v>0</v>
      </c>
      <c r="BJ530" s="18" t="s">
        <v>137</v>
      </c>
      <c r="BK530" s="145">
        <f>ROUND(I530*H530,2)</f>
        <v>0</v>
      </c>
      <c r="BL530" s="18" t="s">
        <v>313</v>
      </c>
      <c r="BM530" s="144" t="s">
        <v>709</v>
      </c>
    </row>
    <row r="531" spans="1:65" s="1" customFormat="1">
      <c r="A531" s="33"/>
      <c r="B531" s="34"/>
      <c r="C531" s="286"/>
      <c r="D531" s="287" t="s">
        <v>139</v>
      </c>
      <c r="E531" s="286"/>
      <c r="F531" s="288" t="s">
        <v>442</v>
      </c>
      <c r="G531" s="286"/>
      <c r="H531" s="286"/>
      <c r="I531" s="148"/>
      <c r="J531" s="33"/>
      <c r="K531" s="33"/>
      <c r="L531" s="34"/>
      <c r="M531" s="149"/>
      <c r="N531" s="150"/>
      <c r="O531" s="54"/>
      <c r="P531" s="54"/>
      <c r="Q531" s="54"/>
      <c r="R531" s="54"/>
      <c r="S531" s="54"/>
      <c r="T531" s="55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T531" s="18" t="s">
        <v>139</v>
      </c>
      <c r="AU531" s="18" t="s">
        <v>137</v>
      </c>
    </row>
    <row r="532" spans="1:65" s="12" customFormat="1">
      <c r="B532" s="151"/>
      <c r="C532" s="289"/>
      <c r="D532" s="290" t="s">
        <v>147</v>
      </c>
      <c r="E532" s="291" t="s">
        <v>3</v>
      </c>
      <c r="F532" s="292" t="s">
        <v>443</v>
      </c>
      <c r="G532" s="289"/>
      <c r="H532" s="291" t="s">
        <v>3</v>
      </c>
      <c r="I532" s="153"/>
      <c r="L532" s="151"/>
      <c r="M532" s="154"/>
      <c r="N532" s="155"/>
      <c r="O532" s="155"/>
      <c r="P532" s="155"/>
      <c r="Q532" s="155"/>
      <c r="R532" s="155"/>
      <c r="S532" s="155"/>
      <c r="T532" s="156"/>
      <c r="AT532" s="152" t="s">
        <v>147</v>
      </c>
      <c r="AU532" s="152" t="s">
        <v>137</v>
      </c>
      <c r="AV532" s="12" t="s">
        <v>81</v>
      </c>
      <c r="AW532" s="12" t="s">
        <v>34</v>
      </c>
      <c r="AX532" s="12" t="s">
        <v>73</v>
      </c>
      <c r="AY532" s="152" t="s">
        <v>128</v>
      </c>
    </row>
    <row r="533" spans="1:65" s="13" customFormat="1">
      <c r="B533" s="157"/>
      <c r="C533" s="293"/>
      <c r="D533" s="290" t="s">
        <v>147</v>
      </c>
      <c r="E533" s="294" t="s">
        <v>3</v>
      </c>
      <c r="F533" s="295" t="s">
        <v>710</v>
      </c>
      <c r="G533" s="293"/>
      <c r="H533" s="296">
        <v>0.27800000000000002</v>
      </c>
      <c r="I533" s="159"/>
      <c r="L533" s="157"/>
      <c r="M533" s="160"/>
      <c r="N533" s="161"/>
      <c r="O533" s="161"/>
      <c r="P533" s="161"/>
      <c r="Q533" s="161"/>
      <c r="R533" s="161"/>
      <c r="S533" s="161"/>
      <c r="T533" s="162"/>
      <c r="AT533" s="158" t="s">
        <v>147</v>
      </c>
      <c r="AU533" s="158" t="s">
        <v>137</v>
      </c>
      <c r="AV533" s="13" t="s">
        <v>137</v>
      </c>
      <c r="AW533" s="13" t="s">
        <v>34</v>
      </c>
      <c r="AX533" s="13" t="s">
        <v>81</v>
      </c>
      <c r="AY533" s="158" t="s">
        <v>128</v>
      </c>
    </row>
    <row r="534" spans="1:65" s="1" customFormat="1" ht="21.75" customHeight="1">
      <c r="A534" s="33"/>
      <c r="B534" s="136"/>
      <c r="C534" s="281" t="s">
        <v>711</v>
      </c>
      <c r="D534" s="281" t="s">
        <v>131</v>
      </c>
      <c r="E534" s="282" t="s">
        <v>446</v>
      </c>
      <c r="F534" s="283" t="s">
        <v>447</v>
      </c>
      <c r="G534" s="284" t="s">
        <v>440</v>
      </c>
      <c r="H534" s="285">
        <v>0.27800000000000002</v>
      </c>
      <c r="I534" s="138"/>
      <c r="J534" s="139">
        <f>ROUND(I534*H534,2)</f>
        <v>0</v>
      </c>
      <c r="K534" s="137" t="s">
        <v>135</v>
      </c>
      <c r="L534" s="34"/>
      <c r="M534" s="140" t="s">
        <v>3</v>
      </c>
      <c r="N534" s="141" t="s">
        <v>45</v>
      </c>
      <c r="O534" s="54"/>
      <c r="P534" s="142">
        <f>O534*H534</f>
        <v>0</v>
      </c>
      <c r="Q534" s="142">
        <v>0</v>
      </c>
      <c r="R534" s="142">
        <f>Q534*H534</f>
        <v>0</v>
      </c>
      <c r="S534" s="142">
        <v>0</v>
      </c>
      <c r="T534" s="143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44" t="s">
        <v>313</v>
      </c>
      <c r="AT534" s="144" t="s">
        <v>131</v>
      </c>
      <c r="AU534" s="144" t="s">
        <v>137</v>
      </c>
      <c r="AY534" s="18" t="s">
        <v>128</v>
      </c>
      <c r="BE534" s="145">
        <f>IF(N534="základní",J534,0)</f>
        <v>0</v>
      </c>
      <c r="BF534" s="145">
        <f>IF(N534="snížená",J534,0)</f>
        <v>0</v>
      </c>
      <c r="BG534" s="145">
        <f>IF(N534="zákl. přenesená",J534,0)</f>
        <v>0</v>
      </c>
      <c r="BH534" s="145">
        <f>IF(N534="sníž. přenesená",J534,0)</f>
        <v>0</v>
      </c>
      <c r="BI534" s="145">
        <f>IF(N534="nulová",J534,0)</f>
        <v>0</v>
      </c>
      <c r="BJ534" s="18" t="s">
        <v>137</v>
      </c>
      <c r="BK534" s="145">
        <f>ROUND(I534*H534,2)</f>
        <v>0</v>
      </c>
      <c r="BL534" s="18" t="s">
        <v>313</v>
      </c>
      <c r="BM534" s="144" t="s">
        <v>712</v>
      </c>
    </row>
    <row r="535" spans="1:65" s="1" customFormat="1">
      <c r="A535" s="33"/>
      <c r="B535" s="34"/>
      <c r="C535" s="286"/>
      <c r="D535" s="287" t="s">
        <v>139</v>
      </c>
      <c r="E535" s="286"/>
      <c r="F535" s="288" t="s">
        <v>449</v>
      </c>
      <c r="G535" s="286"/>
      <c r="H535" s="286"/>
      <c r="I535" s="148"/>
      <c r="J535" s="33"/>
      <c r="K535" s="33"/>
      <c r="L535" s="34"/>
      <c r="M535" s="149"/>
      <c r="N535" s="150"/>
      <c r="O535" s="54"/>
      <c r="P535" s="54"/>
      <c r="Q535" s="54"/>
      <c r="R535" s="54"/>
      <c r="S535" s="54"/>
      <c r="T535" s="55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T535" s="18" t="s">
        <v>139</v>
      </c>
      <c r="AU535" s="18" t="s">
        <v>137</v>
      </c>
    </row>
    <row r="536" spans="1:65" s="12" customFormat="1">
      <c r="B536" s="151"/>
      <c r="C536" s="289"/>
      <c r="D536" s="290" t="s">
        <v>147</v>
      </c>
      <c r="E536" s="291" t="s">
        <v>3</v>
      </c>
      <c r="F536" s="292" t="s">
        <v>713</v>
      </c>
      <c r="G536" s="289"/>
      <c r="H536" s="291" t="s">
        <v>3</v>
      </c>
      <c r="I536" s="153"/>
      <c r="L536" s="151"/>
      <c r="M536" s="154"/>
      <c r="N536" s="155"/>
      <c r="O536" s="155"/>
      <c r="P536" s="155"/>
      <c r="Q536" s="155"/>
      <c r="R536" s="155"/>
      <c r="S536" s="155"/>
      <c r="T536" s="156"/>
      <c r="AT536" s="152" t="s">
        <v>147</v>
      </c>
      <c r="AU536" s="152" t="s">
        <v>137</v>
      </c>
      <c r="AV536" s="12" t="s">
        <v>81</v>
      </c>
      <c r="AW536" s="12" t="s">
        <v>34</v>
      </c>
      <c r="AX536" s="12" t="s">
        <v>73</v>
      </c>
      <c r="AY536" s="152" t="s">
        <v>128</v>
      </c>
    </row>
    <row r="537" spans="1:65" s="13" customFormat="1">
      <c r="B537" s="157"/>
      <c r="C537" s="293"/>
      <c r="D537" s="290" t="s">
        <v>147</v>
      </c>
      <c r="E537" s="294" t="s">
        <v>3</v>
      </c>
      <c r="F537" s="295" t="s">
        <v>710</v>
      </c>
      <c r="G537" s="293"/>
      <c r="H537" s="296">
        <v>0.27800000000000002</v>
      </c>
      <c r="I537" s="159"/>
      <c r="L537" s="157"/>
      <c r="M537" s="160"/>
      <c r="N537" s="161"/>
      <c r="O537" s="161"/>
      <c r="P537" s="161"/>
      <c r="Q537" s="161"/>
      <c r="R537" s="161"/>
      <c r="S537" s="161"/>
      <c r="T537" s="162"/>
      <c r="AT537" s="158" t="s">
        <v>147</v>
      </c>
      <c r="AU537" s="158" t="s">
        <v>137</v>
      </c>
      <c r="AV537" s="13" t="s">
        <v>137</v>
      </c>
      <c r="AW537" s="13" t="s">
        <v>34</v>
      </c>
      <c r="AX537" s="13" t="s">
        <v>81</v>
      </c>
      <c r="AY537" s="158" t="s">
        <v>128</v>
      </c>
    </row>
    <row r="538" spans="1:65" s="1" customFormat="1" ht="24.15" customHeight="1">
      <c r="A538" s="33"/>
      <c r="B538" s="136"/>
      <c r="C538" s="281" t="s">
        <v>714</v>
      </c>
      <c r="D538" s="281" t="s">
        <v>131</v>
      </c>
      <c r="E538" s="282" t="s">
        <v>451</v>
      </c>
      <c r="F538" s="283" t="s">
        <v>452</v>
      </c>
      <c r="G538" s="284" t="s">
        <v>440</v>
      </c>
      <c r="H538" s="285">
        <v>5.282</v>
      </c>
      <c r="I538" s="138"/>
      <c r="J538" s="139">
        <f>ROUND(I538*H538,2)</f>
        <v>0</v>
      </c>
      <c r="K538" s="137" t="s">
        <v>135</v>
      </c>
      <c r="L538" s="34"/>
      <c r="M538" s="140" t="s">
        <v>3</v>
      </c>
      <c r="N538" s="141" t="s">
        <v>45</v>
      </c>
      <c r="O538" s="54"/>
      <c r="P538" s="142">
        <f>O538*H538</f>
        <v>0</v>
      </c>
      <c r="Q538" s="142">
        <v>0</v>
      </c>
      <c r="R538" s="142">
        <f>Q538*H538</f>
        <v>0</v>
      </c>
      <c r="S538" s="142">
        <v>0</v>
      </c>
      <c r="T538" s="143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44" t="s">
        <v>313</v>
      </c>
      <c r="AT538" s="144" t="s">
        <v>131</v>
      </c>
      <c r="AU538" s="144" t="s">
        <v>137</v>
      </c>
      <c r="AY538" s="18" t="s">
        <v>128</v>
      </c>
      <c r="BE538" s="145">
        <f>IF(N538="základní",J538,0)</f>
        <v>0</v>
      </c>
      <c r="BF538" s="145">
        <f>IF(N538="snížená",J538,0)</f>
        <v>0</v>
      </c>
      <c r="BG538" s="145">
        <f>IF(N538="zákl. přenesená",J538,0)</f>
        <v>0</v>
      </c>
      <c r="BH538" s="145">
        <f>IF(N538="sníž. přenesená",J538,0)</f>
        <v>0</v>
      </c>
      <c r="BI538" s="145">
        <f>IF(N538="nulová",J538,0)</f>
        <v>0</v>
      </c>
      <c r="BJ538" s="18" t="s">
        <v>137</v>
      </c>
      <c r="BK538" s="145">
        <f>ROUND(I538*H538,2)</f>
        <v>0</v>
      </c>
      <c r="BL538" s="18" t="s">
        <v>313</v>
      </c>
      <c r="BM538" s="144" t="s">
        <v>715</v>
      </c>
    </row>
    <row r="539" spans="1:65" s="1" customFormat="1">
      <c r="A539" s="33"/>
      <c r="B539" s="34"/>
      <c r="C539" s="286"/>
      <c r="D539" s="287" t="s">
        <v>139</v>
      </c>
      <c r="E539" s="286"/>
      <c r="F539" s="288" t="s">
        <v>454</v>
      </c>
      <c r="G539" s="286"/>
      <c r="H539" s="286"/>
      <c r="I539" s="148"/>
      <c r="J539" s="33"/>
      <c r="K539" s="33"/>
      <c r="L539" s="34"/>
      <c r="M539" s="149"/>
      <c r="N539" s="150"/>
      <c r="O539" s="54"/>
      <c r="P539" s="54"/>
      <c r="Q539" s="54"/>
      <c r="R539" s="54"/>
      <c r="S539" s="54"/>
      <c r="T539" s="55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T539" s="18" t="s">
        <v>139</v>
      </c>
      <c r="AU539" s="18" t="s">
        <v>137</v>
      </c>
    </row>
    <row r="540" spans="1:65" s="13" customFormat="1">
      <c r="B540" s="157"/>
      <c r="C540" s="293"/>
      <c r="D540" s="290" t="s">
        <v>147</v>
      </c>
      <c r="E540" s="294" t="s">
        <v>3</v>
      </c>
      <c r="F540" s="295" t="s">
        <v>716</v>
      </c>
      <c r="G540" s="293"/>
      <c r="H540" s="296">
        <v>5.282</v>
      </c>
      <c r="I540" s="159"/>
      <c r="L540" s="157"/>
      <c r="M540" s="160"/>
      <c r="N540" s="161"/>
      <c r="O540" s="161"/>
      <c r="P540" s="161"/>
      <c r="Q540" s="161"/>
      <c r="R540" s="161"/>
      <c r="S540" s="161"/>
      <c r="T540" s="162"/>
      <c r="AT540" s="158" t="s">
        <v>147</v>
      </c>
      <c r="AU540" s="158" t="s">
        <v>137</v>
      </c>
      <c r="AV540" s="13" t="s">
        <v>137</v>
      </c>
      <c r="AW540" s="13" t="s">
        <v>34</v>
      </c>
      <c r="AX540" s="13" t="s">
        <v>81</v>
      </c>
      <c r="AY540" s="158" t="s">
        <v>128</v>
      </c>
    </row>
    <row r="541" spans="1:65" s="1" customFormat="1" ht="16.5" customHeight="1">
      <c r="A541" s="33"/>
      <c r="B541" s="136"/>
      <c r="C541" s="281" t="s">
        <v>717</v>
      </c>
      <c r="D541" s="281" t="s">
        <v>131</v>
      </c>
      <c r="E541" s="282" t="s">
        <v>718</v>
      </c>
      <c r="F541" s="283" t="s">
        <v>719</v>
      </c>
      <c r="G541" s="284" t="s">
        <v>222</v>
      </c>
      <c r="H541" s="285">
        <v>45.39</v>
      </c>
      <c r="I541" s="138"/>
      <c r="J541" s="139">
        <f>ROUND(I541*H541,2)</f>
        <v>0</v>
      </c>
      <c r="K541" s="137" t="s">
        <v>135</v>
      </c>
      <c r="L541" s="34"/>
      <c r="M541" s="140" t="s">
        <v>3</v>
      </c>
      <c r="N541" s="141" t="s">
        <v>45</v>
      </c>
      <c r="O541" s="54"/>
      <c r="P541" s="142">
        <f>O541*H541</f>
        <v>0</v>
      </c>
      <c r="Q541" s="142">
        <v>1.67E-3</v>
      </c>
      <c r="R541" s="142">
        <f>Q541*H541</f>
        <v>7.5801300000000002E-2</v>
      </c>
      <c r="S541" s="142">
        <v>0</v>
      </c>
      <c r="T541" s="143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44" t="s">
        <v>313</v>
      </c>
      <c r="AT541" s="144" t="s">
        <v>131</v>
      </c>
      <c r="AU541" s="144" t="s">
        <v>137</v>
      </c>
      <c r="AY541" s="18" t="s">
        <v>128</v>
      </c>
      <c r="BE541" s="145">
        <f>IF(N541="základní",J541,0)</f>
        <v>0</v>
      </c>
      <c r="BF541" s="145">
        <f>IF(N541="snížená",J541,0)</f>
        <v>0</v>
      </c>
      <c r="BG541" s="145">
        <f>IF(N541="zákl. přenesená",J541,0)</f>
        <v>0</v>
      </c>
      <c r="BH541" s="145">
        <f>IF(N541="sníž. přenesená",J541,0)</f>
        <v>0</v>
      </c>
      <c r="BI541" s="145">
        <f>IF(N541="nulová",J541,0)</f>
        <v>0</v>
      </c>
      <c r="BJ541" s="18" t="s">
        <v>137</v>
      </c>
      <c r="BK541" s="145">
        <f>ROUND(I541*H541,2)</f>
        <v>0</v>
      </c>
      <c r="BL541" s="18" t="s">
        <v>313</v>
      </c>
      <c r="BM541" s="144" t="s">
        <v>720</v>
      </c>
    </row>
    <row r="542" spans="1:65" s="1" customFormat="1">
      <c r="A542" s="33"/>
      <c r="B542" s="34"/>
      <c r="C542" s="286"/>
      <c r="D542" s="287" t="s">
        <v>139</v>
      </c>
      <c r="E542" s="286"/>
      <c r="F542" s="288" t="s">
        <v>721</v>
      </c>
      <c r="G542" s="286"/>
      <c r="H542" s="286"/>
      <c r="I542" s="148"/>
      <c r="J542" s="33"/>
      <c r="K542" s="33"/>
      <c r="L542" s="34"/>
      <c r="M542" s="149"/>
      <c r="N542" s="150"/>
      <c r="O542" s="54"/>
      <c r="P542" s="54"/>
      <c r="Q542" s="54"/>
      <c r="R542" s="54"/>
      <c r="S542" s="54"/>
      <c r="T542" s="55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T542" s="18" t="s">
        <v>139</v>
      </c>
      <c r="AU542" s="18" t="s">
        <v>137</v>
      </c>
    </row>
    <row r="543" spans="1:65" s="12" customFormat="1">
      <c r="B543" s="151"/>
      <c r="C543" s="289"/>
      <c r="D543" s="290" t="s">
        <v>147</v>
      </c>
      <c r="E543" s="291" t="s">
        <v>3</v>
      </c>
      <c r="F543" s="292" t="s">
        <v>722</v>
      </c>
      <c r="G543" s="289"/>
      <c r="H543" s="291" t="s">
        <v>3</v>
      </c>
      <c r="I543" s="153"/>
      <c r="L543" s="151"/>
      <c r="M543" s="154"/>
      <c r="N543" s="155"/>
      <c r="O543" s="155"/>
      <c r="P543" s="155"/>
      <c r="Q543" s="155"/>
      <c r="R543" s="155"/>
      <c r="S543" s="155"/>
      <c r="T543" s="156"/>
      <c r="AT543" s="152" t="s">
        <v>147</v>
      </c>
      <c r="AU543" s="152" t="s">
        <v>137</v>
      </c>
      <c r="AV543" s="12" t="s">
        <v>81</v>
      </c>
      <c r="AW543" s="12" t="s">
        <v>34</v>
      </c>
      <c r="AX543" s="12" t="s">
        <v>73</v>
      </c>
      <c r="AY543" s="152" t="s">
        <v>128</v>
      </c>
    </row>
    <row r="544" spans="1:65" s="12" customFormat="1">
      <c r="B544" s="151"/>
      <c r="C544" s="289"/>
      <c r="D544" s="290" t="s">
        <v>147</v>
      </c>
      <c r="E544" s="291" t="s">
        <v>3</v>
      </c>
      <c r="F544" s="292" t="s">
        <v>205</v>
      </c>
      <c r="G544" s="289"/>
      <c r="H544" s="291" t="s">
        <v>3</v>
      </c>
      <c r="I544" s="153"/>
      <c r="L544" s="151"/>
      <c r="M544" s="154"/>
      <c r="N544" s="155"/>
      <c r="O544" s="155"/>
      <c r="P544" s="155"/>
      <c r="Q544" s="155"/>
      <c r="R544" s="155"/>
      <c r="S544" s="155"/>
      <c r="T544" s="156"/>
      <c r="AT544" s="152" t="s">
        <v>147</v>
      </c>
      <c r="AU544" s="152" t="s">
        <v>137</v>
      </c>
      <c r="AV544" s="12" t="s">
        <v>81</v>
      </c>
      <c r="AW544" s="12" t="s">
        <v>34</v>
      </c>
      <c r="AX544" s="12" t="s">
        <v>73</v>
      </c>
      <c r="AY544" s="152" t="s">
        <v>128</v>
      </c>
    </row>
    <row r="545" spans="1:65" s="12" customFormat="1">
      <c r="B545" s="151"/>
      <c r="C545" s="289"/>
      <c r="D545" s="290" t="s">
        <v>147</v>
      </c>
      <c r="E545" s="291" t="s">
        <v>3</v>
      </c>
      <c r="F545" s="292" t="s">
        <v>206</v>
      </c>
      <c r="G545" s="289"/>
      <c r="H545" s="291" t="s">
        <v>3</v>
      </c>
      <c r="I545" s="153"/>
      <c r="L545" s="151"/>
      <c r="M545" s="154"/>
      <c r="N545" s="155"/>
      <c r="O545" s="155"/>
      <c r="P545" s="155"/>
      <c r="Q545" s="155"/>
      <c r="R545" s="155"/>
      <c r="S545" s="155"/>
      <c r="T545" s="156"/>
      <c r="AT545" s="152" t="s">
        <v>147</v>
      </c>
      <c r="AU545" s="152" t="s">
        <v>137</v>
      </c>
      <c r="AV545" s="12" t="s">
        <v>81</v>
      </c>
      <c r="AW545" s="12" t="s">
        <v>34</v>
      </c>
      <c r="AX545" s="12" t="s">
        <v>73</v>
      </c>
      <c r="AY545" s="152" t="s">
        <v>128</v>
      </c>
    </row>
    <row r="546" spans="1:65" s="13" customFormat="1">
      <c r="B546" s="157"/>
      <c r="C546" s="293"/>
      <c r="D546" s="290" t="s">
        <v>147</v>
      </c>
      <c r="E546" s="294" t="s">
        <v>3</v>
      </c>
      <c r="F546" s="295" t="s">
        <v>699</v>
      </c>
      <c r="G546" s="293"/>
      <c r="H546" s="296">
        <v>22.3</v>
      </c>
      <c r="I546" s="159"/>
      <c r="L546" s="157"/>
      <c r="M546" s="160"/>
      <c r="N546" s="161"/>
      <c r="O546" s="161"/>
      <c r="P546" s="161"/>
      <c r="Q546" s="161"/>
      <c r="R546" s="161"/>
      <c r="S546" s="161"/>
      <c r="T546" s="162"/>
      <c r="AT546" s="158" t="s">
        <v>147</v>
      </c>
      <c r="AU546" s="158" t="s">
        <v>137</v>
      </c>
      <c r="AV546" s="13" t="s">
        <v>137</v>
      </c>
      <c r="AW546" s="13" t="s">
        <v>34</v>
      </c>
      <c r="AX546" s="13" t="s">
        <v>73</v>
      </c>
      <c r="AY546" s="158" t="s">
        <v>128</v>
      </c>
    </row>
    <row r="547" spans="1:65" s="13" customFormat="1">
      <c r="B547" s="157"/>
      <c r="C547" s="293"/>
      <c r="D547" s="290" t="s">
        <v>147</v>
      </c>
      <c r="E547" s="294" t="s">
        <v>3</v>
      </c>
      <c r="F547" s="295" t="s">
        <v>723</v>
      </c>
      <c r="G547" s="293"/>
      <c r="H547" s="296">
        <v>4.2</v>
      </c>
      <c r="I547" s="159"/>
      <c r="L547" s="157"/>
      <c r="M547" s="160"/>
      <c r="N547" s="161"/>
      <c r="O547" s="161"/>
      <c r="P547" s="161"/>
      <c r="Q547" s="161"/>
      <c r="R547" s="161"/>
      <c r="S547" s="161"/>
      <c r="T547" s="162"/>
      <c r="AT547" s="158" t="s">
        <v>147</v>
      </c>
      <c r="AU547" s="158" t="s">
        <v>137</v>
      </c>
      <c r="AV547" s="13" t="s">
        <v>137</v>
      </c>
      <c r="AW547" s="13" t="s">
        <v>34</v>
      </c>
      <c r="AX547" s="13" t="s">
        <v>73</v>
      </c>
      <c r="AY547" s="158" t="s">
        <v>128</v>
      </c>
    </row>
    <row r="548" spans="1:65" s="12" customFormat="1">
      <c r="B548" s="151"/>
      <c r="C548" s="289"/>
      <c r="D548" s="290" t="s">
        <v>147</v>
      </c>
      <c r="E548" s="291" t="s">
        <v>3</v>
      </c>
      <c r="F548" s="292" t="s">
        <v>228</v>
      </c>
      <c r="G548" s="289"/>
      <c r="H548" s="291" t="s">
        <v>3</v>
      </c>
      <c r="I548" s="153"/>
      <c r="L548" s="151"/>
      <c r="M548" s="154"/>
      <c r="N548" s="155"/>
      <c r="O548" s="155"/>
      <c r="P548" s="155"/>
      <c r="Q548" s="155"/>
      <c r="R548" s="155"/>
      <c r="S548" s="155"/>
      <c r="T548" s="156"/>
      <c r="AT548" s="152" t="s">
        <v>147</v>
      </c>
      <c r="AU548" s="152" t="s">
        <v>137</v>
      </c>
      <c r="AV548" s="12" t="s">
        <v>81</v>
      </c>
      <c r="AW548" s="12" t="s">
        <v>34</v>
      </c>
      <c r="AX548" s="12" t="s">
        <v>73</v>
      </c>
      <c r="AY548" s="152" t="s">
        <v>128</v>
      </c>
    </row>
    <row r="549" spans="1:65" s="13" customFormat="1">
      <c r="B549" s="157"/>
      <c r="C549" s="293"/>
      <c r="D549" s="290" t="s">
        <v>147</v>
      </c>
      <c r="E549" s="294" t="s">
        <v>3</v>
      </c>
      <c r="F549" s="295" t="s">
        <v>724</v>
      </c>
      <c r="G549" s="293"/>
      <c r="H549" s="296">
        <v>2.14</v>
      </c>
      <c r="I549" s="159"/>
      <c r="L549" s="157"/>
      <c r="M549" s="160"/>
      <c r="N549" s="161"/>
      <c r="O549" s="161"/>
      <c r="P549" s="161"/>
      <c r="Q549" s="161"/>
      <c r="R549" s="161"/>
      <c r="S549" s="161"/>
      <c r="T549" s="162"/>
      <c r="AT549" s="158" t="s">
        <v>147</v>
      </c>
      <c r="AU549" s="158" t="s">
        <v>137</v>
      </c>
      <c r="AV549" s="13" t="s">
        <v>137</v>
      </c>
      <c r="AW549" s="13" t="s">
        <v>34</v>
      </c>
      <c r="AX549" s="13" t="s">
        <v>73</v>
      </c>
      <c r="AY549" s="158" t="s">
        <v>128</v>
      </c>
    </row>
    <row r="550" spans="1:65" s="12" customFormat="1">
      <c r="B550" s="151"/>
      <c r="C550" s="289"/>
      <c r="D550" s="290" t="s">
        <v>147</v>
      </c>
      <c r="E550" s="291" t="s">
        <v>3</v>
      </c>
      <c r="F550" s="292" t="s">
        <v>230</v>
      </c>
      <c r="G550" s="289"/>
      <c r="H550" s="291" t="s">
        <v>3</v>
      </c>
      <c r="I550" s="153"/>
      <c r="L550" s="151"/>
      <c r="M550" s="154"/>
      <c r="N550" s="155"/>
      <c r="O550" s="155"/>
      <c r="P550" s="155"/>
      <c r="Q550" s="155"/>
      <c r="R550" s="155"/>
      <c r="S550" s="155"/>
      <c r="T550" s="156"/>
      <c r="AT550" s="152" t="s">
        <v>147</v>
      </c>
      <c r="AU550" s="152" t="s">
        <v>137</v>
      </c>
      <c r="AV550" s="12" t="s">
        <v>81</v>
      </c>
      <c r="AW550" s="12" t="s">
        <v>34</v>
      </c>
      <c r="AX550" s="12" t="s">
        <v>73</v>
      </c>
      <c r="AY550" s="152" t="s">
        <v>128</v>
      </c>
    </row>
    <row r="551" spans="1:65" s="13" customFormat="1">
      <c r="B551" s="157"/>
      <c r="C551" s="293"/>
      <c r="D551" s="290" t="s">
        <v>147</v>
      </c>
      <c r="E551" s="294" t="s">
        <v>3</v>
      </c>
      <c r="F551" s="295" t="s">
        <v>725</v>
      </c>
      <c r="G551" s="293"/>
      <c r="H551" s="296">
        <v>1.1499999999999999</v>
      </c>
      <c r="I551" s="159"/>
      <c r="L551" s="157"/>
      <c r="M551" s="160"/>
      <c r="N551" s="161"/>
      <c r="O551" s="161"/>
      <c r="P551" s="161"/>
      <c r="Q551" s="161"/>
      <c r="R551" s="161"/>
      <c r="S551" s="161"/>
      <c r="T551" s="162"/>
      <c r="AT551" s="158" t="s">
        <v>147</v>
      </c>
      <c r="AU551" s="158" t="s">
        <v>137</v>
      </c>
      <c r="AV551" s="13" t="s">
        <v>137</v>
      </c>
      <c r="AW551" s="13" t="s">
        <v>34</v>
      </c>
      <c r="AX551" s="13" t="s">
        <v>73</v>
      </c>
      <c r="AY551" s="158" t="s">
        <v>128</v>
      </c>
    </row>
    <row r="552" spans="1:65" s="12" customFormat="1">
      <c r="B552" s="151"/>
      <c r="C552" s="289"/>
      <c r="D552" s="290" t="s">
        <v>147</v>
      </c>
      <c r="E552" s="291" t="s">
        <v>3</v>
      </c>
      <c r="F552" s="292" t="s">
        <v>188</v>
      </c>
      <c r="G552" s="289"/>
      <c r="H552" s="291" t="s">
        <v>3</v>
      </c>
      <c r="I552" s="153"/>
      <c r="L552" s="151"/>
      <c r="M552" s="154"/>
      <c r="N552" s="155"/>
      <c r="O552" s="155"/>
      <c r="P552" s="155"/>
      <c r="Q552" s="155"/>
      <c r="R552" s="155"/>
      <c r="S552" s="155"/>
      <c r="T552" s="156"/>
      <c r="AT552" s="152" t="s">
        <v>147</v>
      </c>
      <c r="AU552" s="152" t="s">
        <v>137</v>
      </c>
      <c r="AV552" s="12" t="s">
        <v>81</v>
      </c>
      <c r="AW552" s="12" t="s">
        <v>34</v>
      </c>
      <c r="AX552" s="12" t="s">
        <v>73</v>
      </c>
      <c r="AY552" s="152" t="s">
        <v>128</v>
      </c>
    </row>
    <row r="553" spans="1:65" s="13" customFormat="1">
      <c r="B553" s="157"/>
      <c r="C553" s="293"/>
      <c r="D553" s="290" t="s">
        <v>147</v>
      </c>
      <c r="E553" s="294" t="s">
        <v>3</v>
      </c>
      <c r="F553" s="295" t="s">
        <v>726</v>
      </c>
      <c r="G553" s="293"/>
      <c r="H553" s="296">
        <v>15.6</v>
      </c>
      <c r="I553" s="159"/>
      <c r="L553" s="157"/>
      <c r="M553" s="160"/>
      <c r="N553" s="161"/>
      <c r="O553" s="161"/>
      <c r="P553" s="161"/>
      <c r="Q553" s="161"/>
      <c r="R553" s="161"/>
      <c r="S553" s="161"/>
      <c r="T553" s="162"/>
      <c r="AT553" s="158" t="s">
        <v>147</v>
      </c>
      <c r="AU553" s="158" t="s">
        <v>137</v>
      </c>
      <c r="AV553" s="13" t="s">
        <v>137</v>
      </c>
      <c r="AW553" s="13" t="s">
        <v>34</v>
      </c>
      <c r="AX553" s="13" t="s">
        <v>73</v>
      </c>
      <c r="AY553" s="158" t="s">
        <v>128</v>
      </c>
    </row>
    <row r="554" spans="1:65" s="14" customFormat="1">
      <c r="B554" s="163"/>
      <c r="C554" s="297"/>
      <c r="D554" s="290" t="s">
        <v>147</v>
      </c>
      <c r="E554" s="298" t="s">
        <v>3</v>
      </c>
      <c r="F554" s="299" t="s">
        <v>165</v>
      </c>
      <c r="G554" s="297"/>
      <c r="H554" s="300">
        <v>45.39</v>
      </c>
      <c r="I554" s="165"/>
      <c r="L554" s="163"/>
      <c r="M554" s="166"/>
      <c r="N554" s="167"/>
      <c r="O554" s="167"/>
      <c r="P554" s="167"/>
      <c r="Q554" s="167"/>
      <c r="R554" s="167"/>
      <c r="S554" s="167"/>
      <c r="T554" s="168"/>
      <c r="AT554" s="164" t="s">
        <v>147</v>
      </c>
      <c r="AU554" s="164" t="s">
        <v>137</v>
      </c>
      <c r="AV554" s="14" t="s">
        <v>136</v>
      </c>
      <c r="AW554" s="14" t="s">
        <v>34</v>
      </c>
      <c r="AX554" s="14" t="s">
        <v>81</v>
      </c>
      <c r="AY554" s="164" t="s">
        <v>128</v>
      </c>
    </row>
    <row r="555" spans="1:65" s="1" customFormat="1" ht="24.15" customHeight="1">
      <c r="A555" s="33"/>
      <c r="B555" s="136"/>
      <c r="C555" s="281" t="s">
        <v>727</v>
      </c>
      <c r="D555" s="281" t="s">
        <v>131</v>
      </c>
      <c r="E555" s="282" t="s">
        <v>728</v>
      </c>
      <c r="F555" s="283" t="s">
        <v>729</v>
      </c>
      <c r="G555" s="284" t="s">
        <v>531</v>
      </c>
      <c r="H555" s="285">
        <v>80</v>
      </c>
      <c r="I555" s="138"/>
      <c r="J555" s="139">
        <f>ROUND(I555*H555,2)</f>
        <v>0</v>
      </c>
      <c r="K555" s="137" t="s">
        <v>135</v>
      </c>
      <c r="L555" s="34"/>
      <c r="M555" s="140" t="s">
        <v>3</v>
      </c>
      <c r="N555" s="141" t="s">
        <v>45</v>
      </c>
      <c r="O555" s="54"/>
      <c r="P555" s="142">
        <f>O555*H555</f>
        <v>0</v>
      </c>
      <c r="Q555" s="142">
        <v>0</v>
      </c>
      <c r="R555" s="142">
        <f>Q555*H555</f>
        <v>0</v>
      </c>
      <c r="S555" s="142">
        <v>0</v>
      </c>
      <c r="T555" s="143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44" t="s">
        <v>313</v>
      </c>
      <c r="AT555" s="144" t="s">
        <v>131</v>
      </c>
      <c r="AU555" s="144" t="s">
        <v>137</v>
      </c>
      <c r="AY555" s="18" t="s">
        <v>128</v>
      </c>
      <c r="BE555" s="145">
        <f>IF(N555="základní",J555,0)</f>
        <v>0</v>
      </c>
      <c r="BF555" s="145">
        <f>IF(N555="snížená",J555,0)</f>
        <v>0</v>
      </c>
      <c r="BG555" s="145">
        <f>IF(N555="zákl. přenesená",J555,0)</f>
        <v>0</v>
      </c>
      <c r="BH555" s="145">
        <f>IF(N555="sníž. přenesená",J555,0)</f>
        <v>0</v>
      </c>
      <c r="BI555" s="145">
        <f>IF(N555="nulová",J555,0)</f>
        <v>0</v>
      </c>
      <c r="BJ555" s="18" t="s">
        <v>137</v>
      </c>
      <c r="BK555" s="145">
        <f>ROUND(I555*H555,2)</f>
        <v>0</v>
      </c>
      <c r="BL555" s="18" t="s">
        <v>313</v>
      </c>
      <c r="BM555" s="144" t="s">
        <v>730</v>
      </c>
    </row>
    <row r="556" spans="1:65" s="1" customFormat="1">
      <c r="A556" s="33"/>
      <c r="B556" s="34"/>
      <c r="C556" s="286"/>
      <c r="D556" s="287" t="s">
        <v>139</v>
      </c>
      <c r="E556" s="286"/>
      <c r="F556" s="288" t="s">
        <v>731</v>
      </c>
      <c r="G556" s="286"/>
      <c r="H556" s="286"/>
      <c r="I556" s="148"/>
      <c r="J556" s="33"/>
      <c r="K556" s="33"/>
      <c r="L556" s="34"/>
      <c r="M556" s="149"/>
      <c r="N556" s="150"/>
      <c r="O556" s="54"/>
      <c r="P556" s="54"/>
      <c r="Q556" s="54"/>
      <c r="R556" s="54"/>
      <c r="S556" s="54"/>
      <c r="T556" s="55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T556" s="18" t="s">
        <v>139</v>
      </c>
      <c r="AU556" s="18" t="s">
        <v>137</v>
      </c>
    </row>
    <row r="557" spans="1:65" s="13" customFormat="1">
      <c r="B557" s="157"/>
      <c r="C557" s="293"/>
      <c r="D557" s="290" t="s">
        <v>147</v>
      </c>
      <c r="E557" s="294" t="s">
        <v>3</v>
      </c>
      <c r="F557" s="295" t="s">
        <v>732</v>
      </c>
      <c r="G557" s="293"/>
      <c r="H557" s="296">
        <v>40</v>
      </c>
      <c r="I557" s="159"/>
      <c r="L557" s="157"/>
      <c r="M557" s="160"/>
      <c r="N557" s="161"/>
      <c r="O557" s="161"/>
      <c r="P557" s="161"/>
      <c r="Q557" s="161"/>
      <c r="R557" s="161"/>
      <c r="S557" s="161"/>
      <c r="T557" s="162"/>
      <c r="AT557" s="158" t="s">
        <v>147</v>
      </c>
      <c r="AU557" s="158" t="s">
        <v>137</v>
      </c>
      <c r="AV557" s="13" t="s">
        <v>137</v>
      </c>
      <c r="AW557" s="13" t="s">
        <v>34</v>
      </c>
      <c r="AX557" s="13" t="s">
        <v>73</v>
      </c>
      <c r="AY557" s="158" t="s">
        <v>128</v>
      </c>
    </row>
    <row r="558" spans="1:65" s="13" customFormat="1">
      <c r="B558" s="157"/>
      <c r="C558" s="293"/>
      <c r="D558" s="290" t="s">
        <v>147</v>
      </c>
      <c r="E558" s="294" t="s">
        <v>3</v>
      </c>
      <c r="F558" s="295" t="s">
        <v>733</v>
      </c>
      <c r="G558" s="293"/>
      <c r="H558" s="296">
        <v>8</v>
      </c>
      <c r="I558" s="159"/>
      <c r="L558" s="157"/>
      <c r="M558" s="160"/>
      <c r="N558" s="161"/>
      <c r="O558" s="161"/>
      <c r="P558" s="161"/>
      <c r="Q558" s="161"/>
      <c r="R558" s="161"/>
      <c r="S558" s="161"/>
      <c r="T558" s="162"/>
      <c r="AT558" s="158" t="s">
        <v>147</v>
      </c>
      <c r="AU558" s="158" t="s">
        <v>137</v>
      </c>
      <c r="AV558" s="13" t="s">
        <v>137</v>
      </c>
      <c r="AW558" s="13" t="s">
        <v>34</v>
      </c>
      <c r="AX558" s="13" t="s">
        <v>73</v>
      </c>
      <c r="AY558" s="158" t="s">
        <v>128</v>
      </c>
    </row>
    <row r="559" spans="1:65" s="13" customFormat="1">
      <c r="B559" s="157"/>
      <c r="C559" s="293"/>
      <c r="D559" s="290" t="s">
        <v>147</v>
      </c>
      <c r="E559" s="294" t="s">
        <v>3</v>
      </c>
      <c r="F559" s="295" t="s">
        <v>734</v>
      </c>
      <c r="G559" s="293"/>
      <c r="H559" s="296">
        <v>6</v>
      </c>
      <c r="I559" s="159"/>
      <c r="L559" s="157"/>
      <c r="M559" s="160"/>
      <c r="N559" s="161"/>
      <c r="O559" s="161"/>
      <c r="P559" s="161"/>
      <c r="Q559" s="161"/>
      <c r="R559" s="161"/>
      <c r="S559" s="161"/>
      <c r="T559" s="162"/>
      <c r="AT559" s="158" t="s">
        <v>147</v>
      </c>
      <c r="AU559" s="158" t="s">
        <v>137</v>
      </c>
      <c r="AV559" s="13" t="s">
        <v>137</v>
      </c>
      <c r="AW559" s="13" t="s">
        <v>34</v>
      </c>
      <c r="AX559" s="13" t="s">
        <v>73</v>
      </c>
      <c r="AY559" s="158" t="s">
        <v>128</v>
      </c>
    </row>
    <row r="560" spans="1:65" s="13" customFormat="1">
      <c r="B560" s="157"/>
      <c r="C560" s="293"/>
      <c r="D560" s="290" t="s">
        <v>147</v>
      </c>
      <c r="E560" s="294" t="s">
        <v>3</v>
      </c>
      <c r="F560" s="295" t="s">
        <v>735</v>
      </c>
      <c r="G560" s="293"/>
      <c r="H560" s="296">
        <v>2</v>
      </c>
      <c r="I560" s="159"/>
      <c r="L560" s="157"/>
      <c r="M560" s="160"/>
      <c r="N560" s="161"/>
      <c r="O560" s="161"/>
      <c r="P560" s="161"/>
      <c r="Q560" s="161"/>
      <c r="R560" s="161"/>
      <c r="S560" s="161"/>
      <c r="T560" s="162"/>
      <c r="AT560" s="158" t="s">
        <v>147</v>
      </c>
      <c r="AU560" s="158" t="s">
        <v>137</v>
      </c>
      <c r="AV560" s="13" t="s">
        <v>137</v>
      </c>
      <c r="AW560" s="13" t="s">
        <v>34</v>
      </c>
      <c r="AX560" s="13" t="s">
        <v>73</v>
      </c>
      <c r="AY560" s="158" t="s">
        <v>128</v>
      </c>
    </row>
    <row r="561" spans="1:65" s="13" customFormat="1">
      <c r="B561" s="157"/>
      <c r="C561" s="293"/>
      <c r="D561" s="290" t="s">
        <v>147</v>
      </c>
      <c r="E561" s="294" t="s">
        <v>3</v>
      </c>
      <c r="F561" s="295" t="s">
        <v>736</v>
      </c>
      <c r="G561" s="293"/>
      <c r="H561" s="296">
        <v>24</v>
      </c>
      <c r="I561" s="159"/>
      <c r="L561" s="157"/>
      <c r="M561" s="160"/>
      <c r="N561" s="161"/>
      <c r="O561" s="161"/>
      <c r="P561" s="161"/>
      <c r="Q561" s="161"/>
      <c r="R561" s="161"/>
      <c r="S561" s="161"/>
      <c r="T561" s="162"/>
      <c r="AT561" s="158" t="s">
        <v>147</v>
      </c>
      <c r="AU561" s="158" t="s">
        <v>137</v>
      </c>
      <c r="AV561" s="13" t="s">
        <v>137</v>
      </c>
      <c r="AW561" s="13" t="s">
        <v>34</v>
      </c>
      <c r="AX561" s="13" t="s">
        <v>73</v>
      </c>
      <c r="AY561" s="158" t="s">
        <v>128</v>
      </c>
    </row>
    <row r="562" spans="1:65" s="14" customFormat="1">
      <c r="B562" s="163"/>
      <c r="C562" s="297"/>
      <c r="D562" s="290" t="s">
        <v>147</v>
      </c>
      <c r="E562" s="298" t="s">
        <v>3</v>
      </c>
      <c r="F562" s="299" t="s">
        <v>165</v>
      </c>
      <c r="G562" s="297"/>
      <c r="H562" s="300">
        <v>80</v>
      </c>
      <c r="I562" s="165"/>
      <c r="L562" s="163"/>
      <c r="M562" s="166"/>
      <c r="N562" s="167"/>
      <c r="O562" s="167"/>
      <c r="P562" s="167"/>
      <c r="Q562" s="167"/>
      <c r="R562" s="167"/>
      <c r="S562" s="167"/>
      <c r="T562" s="168"/>
      <c r="AT562" s="164" t="s">
        <v>147</v>
      </c>
      <c r="AU562" s="164" t="s">
        <v>137</v>
      </c>
      <c r="AV562" s="14" t="s">
        <v>136</v>
      </c>
      <c r="AW562" s="14" t="s">
        <v>34</v>
      </c>
      <c r="AX562" s="14" t="s">
        <v>81</v>
      </c>
      <c r="AY562" s="164" t="s">
        <v>128</v>
      </c>
    </row>
    <row r="563" spans="1:65" s="1" customFormat="1" ht="21.75" customHeight="1">
      <c r="A563" s="33"/>
      <c r="B563" s="136"/>
      <c r="C563" s="281" t="s">
        <v>737</v>
      </c>
      <c r="D563" s="281" t="s">
        <v>131</v>
      </c>
      <c r="E563" s="282" t="s">
        <v>738</v>
      </c>
      <c r="F563" s="283" t="s">
        <v>739</v>
      </c>
      <c r="G563" s="284" t="s">
        <v>222</v>
      </c>
      <c r="H563" s="285">
        <v>23</v>
      </c>
      <c r="I563" s="138"/>
      <c r="J563" s="139">
        <f>ROUND(I563*H563,2)</f>
        <v>0</v>
      </c>
      <c r="K563" s="137" t="s">
        <v>135</v>
      </c>
      <c r="L563" s="34"/>
      <c r="M563" s="140" t="s">
        <v>3</v>
      </c>
      <c r="N563" s="141" t="s">
        <v>45</v>
      </c>
      <c r="O563" s="54"/>
      <c r="P563" s="142">
        <f>O563*H563</f>
        <v>0</v>
      </c>
      <c r="Q563" s="142">
        <v>2.5200000000000001E-3</v>
      </c>
      <c r="R563" s="142">
        <f>Q563*H563</f>
        <v>5.7960000000000005E-2</v>
      </c>
      <c r="S563" s="142">
        <v>0</v>
      </c>
      <c r="T563" s="143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44" t="s">
        <v>313</v>
      </c>
      <c r="AT563" s="144" t="s">
        <v>131</v>
      </c>
      <c r="AU563" s="144" t="s">
        <v>137</v>
      </c>
      <c r="AY563" s="18" t="s">
        <v>128</v>
      </c>
      <c r="BE563" s="145">
        <f>IF(N563="základní",J563,0)</f>
        <v>0</v>
      </c>
      <c r="BF563" s="145">
        <f>IF(N563="snížená",J563,0)</f>
        <v>0</v>
      </c>
      <c r="BG563" s="145">
        <f>IF(N563="zákl. přenesená",J563,0)</f>
        <v>0</v>
      </c>
      <c r="BH563" s="145">
        <f>IF(N563="sníž. přenesená",J563,0)</f>
        <v>0</v>
      </c>
      <c r="BI563" s="145">
        <f>IF(N563="nulová",J563,0)</f>
        <v>0</v>
      </c>
      <c r="BJ563" s="18" t="s">
        <v>137</v>
      </c>
      <c r="BK563" s="145">
        <f>ROUND(I563*H563,2)</f>
        <v>0</v>
      </c>
      <c r="BL563" s="18" t="s">
        <v>313</v>
      </c>
      <c r="BM563" s="144" t="s">
        <v>740</v>
      </c>
    </row>
    <row r="564" spans="1:65" s="1" customFormat="1">
      <c r="A564" s="33"/>
      <c r="B564" s="34"/>
      <c r="C564" s="286"/>
      <c r="D564" s="287" t="s">
        <v>139</v>
      </c>
      <c r="E564" s="286"/>
      <c r="F564" s="288" t="s">
        <v>741</v>
      </c>
      <c r="G564" s="286"/>
      <c r="H564" s="286"/>
      <c r="I564" s="148"/>
      <c r="J564" s="33"/>
      <c r="K564" s="33"/>
      <c r="L564" s="34"/>
      <c r="M564" s="149"/>
      <c r="N564" s="150"/>
      <c r="O564" s="54"/>
      <c r="P564" s="54"/>
      <c r="Q564" s="54"/>
      <c r="R564" s="54"/>
      <c r="S564" s="54"/>
      <c r="T564" s="55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T564" s="18" t="s">
        <v>139</v>
      </c>
      <c r="AU564" s="18" t="s">
        <v>137</v>
      </c>
    </row>
    <row r="565" spans="1:65" s="12" customFormat="1">
      <c r="B565" s="151"/>
      <c r="C565" s="289"/>
      <c r="D565" s="290" t="s">
        <v>147</v>
      </c>
      <c r="E565" s="291" t="s">
        <v>3</v>
      </c>
      <c r="F565" s="292" t="s">
        <v>742</v>
      </c>
      <c r="G565" s="289"/>
      <c r="H565" s="291" t="s">
        <v>3</v>
      </c>
      <c r="I565" s="153"/>
      <c r="L565" s="151"/>
      <c r="M565" s="154"/>
      <c r="N565" s="155"/>
      <c r="O565" s="155"/>
      <c r="P565" s="155"/>
      <c r="Q565" s="155"/>
      <c r="R565" s="155"/>
      <c r="S565" s="155"/>
      <c r="T565" s="156"/>
      <c r="AT565" s="152" t="s">
        <v>147</v>
      </c>
      <c r="AU565" s="152" t="s">
        <v>137</v>
      </c>
      <c r="AV565" s="12" t="s">
        <v>81</v>
      </c>
      <c r="AW565" s="12" t="s">
        <v>34</v>
      </c>
      <c r="AX565" s="12" t="s">
        <v>73</v>
      </c>
      <c r="AY565" s="152" t="s">
        <v>128</v>
      </c>
    </row>
    <row r="566" spans="1:65" s="12" customFormat="1">
      <c r="B566" s="151"/>
      <c r="C566" s="289"/>
      <c r="D566" s="290" t="s">
        <v>147</v>
      </c>
      <c r="E566" s="291" t="s">
        <v>3</v>
      </c>
      <c r="F566" s="292" t="s">
        <v>743</v>
      </c>
      <c r="G566" s="289"/>
      <c r="H566" s="291" t="s">
        <v>3</v>
      </c>
      <c r="I566" s="153"/>
      <c r="L566" s="151"/>
      <c r="M566" s="154"/>
      <c r="N566" s="155"/>
      <c r="O566" s="155"/>
      <c r="P566" s="155"/>
      <c r="Q566" s="155"/>
      <c r="R566" s="155"/>
      <c r="S566" s="155"/>
      <c r="T566" s="156"/>
      <c r="AT566" s="152" t="s">
        <v>147</v>
      </c>
      <c r="AU566" s="152" t="s">
        <v>137</v>
      </c>
      <c r="AV566" s="12" t="s">
        <v>81</v>
      </c>
      <c r="AW566" s="12" t="s">
        <v>34</v>
      </c>
      <c r="AX566" s="12" t="s">
        <v>73</v>
      </c>
      <c r="AY566" s="152" t="s">
        <v>128</v>
      </c>
    </row>
    <row r="567" spans="1:65" s="13" customFormat="1">
      <c r="B567" s="157"/>
      <c r="C567" s="293"/>
      <c r="D567" s="290" t="s">
        <v>147</v>
      </c>
      <c r="E567" s="294" t="s">
        <v>3</v>
      </c>
      <c r="F567" s="295" t="s">
        <v>236</v>
      </c>
      <c r="G567" s="293"/>
      <c r="H567" s="296">
        <v>23</v>
      </c>
      <c r="I567" s="159"/>
      <c r="L567" s="157"/>
      <c r="M567" s="160"/>
      <c r="N567" s="161"/>
      <c r="O567" s="161"/>
      <c r="P567" s="161"/>
      <c r="Q567" s="161"/>
      <c r="R567" s="161"/>
      <c r="S567" s="161"/>
      <c r="T567" s="162"/>
      <c r="AT567" s="158" t="s">
        <v>147</v>
      </c>
      <c r="AU567" s="158" t="s">
        <v>137</v>
      </c>
      <c r="AV567" s="13" t="s">
        <v>137</v>
      </c>
      <c r="AW567" s="13" t="s">
        <v>34</v>
      </c>
      <c r="AX567" s="13" t="s">
        <v>81</v>
      </c>
      <c r="AY567" s="158" t="s">
        <v>128</v>
      </c>
    </row>
    <row r="568" spans="1:65" s="1" customFormat="1" ht="24.15" customHeight="1">
      <c r="A568" s="33"/>
      <c r="B568" s="136"/>
      <c r="C568" s="281" t="s">
        <v>744</v>
      </c>
      <c r="D568" s="281" t="s">
        <v>131</v>
      </c>
      <c r="E568" s="282" t="s">
        <v>745</v>
      </c>
      <c r="F568" s="283" t="s">
        <v>746</v>
      </c>
      <c r="G568" s="284" t="s">
        <v>531</v>
      </c>
      <c r="H568" s="285">
        <v>4</v>
      </c>
      <c r="I568" s="138"/>
      <c r="J568" s="139">
        <f>ROUND(I568*H568,2)</f>
        <v>0</v>
      </c>
      <c r="K568" s="137" t="s">
        <v>135</v>
      </c>
      <c r="L568" s="34"/>
      <c r="M568" s="140" t="s">
        <v>3</v>
      </c>
      <c r="N568" s="141" t="s">
        <v>45</v>
      </c>
      <c r="O568" s="54"/>
      <c r="P568" s="142">
        <f>O568*H568</f>
        <v>0</v>
      </c>
      <c r="Q568" s="142">
        <v>0</v>
      </c>
      <c r="R568" s="142">
        <f>Q568*H568</f>
        <v>0</v>
      </c>
      <c r="S568" s="142">
        <v>0</v>
      </c>
      <c r="T568" s="143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44" t="s">
        <v>313</v>
      </c>
      <c r="AT568" s="144" t="s">
        <v>131</v>
      </c>
      <c r="AU568" s="144" t="s">
        <v>137</v>
      </c>
      <c r="AY568" s="18" t="s">
        <v>128</v>
      </c>
      <c r="BE568" s="145">
        <f>IF(N568="základní",J568,0)</f>
        <v>0</v>
      </c>
      <c r="BF568" s="145">
        <f>IF(N568="snížená",J568,0)</f>
        <v>0</v>
      </c>
      <c r="BG568" s="145">
        <f>IF(N568="zákl. přenesená",J568,0)</f>
        <v>0</v>
      </c>
      <c r="BH568" s="145">
        <f>IF(N568="sníž. přenesená",J568,0)</f>
        <v>0</v>
      </c>
      <c r="BI568" s="145">
        <f>IF(N568="nulová",J568,0)</f>
        <v>0</v>
      </c>
      <c r="BJ568" s="18" t="s">
        <v>137</v>
      </c>
      <c r="BK568" s="145">
        <f>ROUND(I568*H568,2)</f>
        <v>0</v>
      </c>
      <c r="BL568" s="18" t="s">
        <v>313</v>
      </c>
      <c r="BM568" s="144" t="s">
        <v>747</v>
      </c>
    </row>
    <row r="569" spans="1:65" s="1" customFormat="1">
      <c r="A569" s="33"/>
      <c r="B569" s="34"/>
      <c r="C569" s="286"/>
      <c r="D569" s="287" t="s">
        <v>139</v>
      </c>
      <c r="E569" s="286"/>
      <c r="F569" s="288" t="s">
        <v>748</v>
      </c>
      <c r="G569" s="286"/>
      <c r="H569" s="286"/>
      <c r="I569" s="148"/>
      <c r="J569" s="33"/>
      <c r="K569" s="33"/>
      <c r="L569" s="34"/>
      <c r="M569" s="149"/>
      <c r="N569" s="150"/>
      <c r="O569" s="54"/>
      <c r="P569" s="54"/>
      <c r="Q569" s="54"/>
      <c r="R569" s="54"/>
      <c r="S569" s="54"/>
      <c r="T569" s="55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T569" s="18" t="s">
        <v>139</v>
      </c>
      <c r="AU569" s="18" t="s">
        <v>137</v>
      </c>
    </row>
    <row r="570" spans="1:65" s="13" customFormat="1">
      <c r="B570" s="157"/>
      <c r="C570" s="293"/>
      <c r="D570" s="290" t="s">
        <v>147</v>
      </c>
      <c r="E570" s="294" t="s">
        <v>3</v>
      </c>
      <c r="F570" s="295" t="s">
        <v>749</v>
      </c>
      <c r="G570" s="293"/>
      <c r="H570" s="296">
        <v>4</v>
      </c>
      <c r="I570" s="159"/>
      <c r="L570" s="157"/>
      <c r="M570" s="160"/>
      <c r="N570" s="161"/>
      <c r="O570" s="161"/>
      <c r="P570" s="161"/>
      <c r="Q570" s="161"/>
      <c r="R570" s="161"/>
      <c r="S570" s="161"/>
      <c r="T570" s="162"/>
      <c r="AT570" s="158" t="s">
        <v>147</v>
      </c>
      <c r="AU570" s="158" t="s">
        <v>137</v>
      </c>
      <c r="AV570" s="13" t="s">
        <v>137</v>
      </c>
      <c r="AW570" s="13" t="s">
        <v>34</v>
      </c>
      <c r="AX570" s="13" t="s">
        <v>81</v>
      </c>
      <c r="AY570" s="158" t="s">
        <v>128</v>
      </c>
    </row>
    <row r="571" spans="1:65" s="1" customFormat="1" ht="24.15" customHeight="1">
      <c r="A571" s="33"/>
      <c r="B571" s="136"/>
      <c r="C571" s="281" t="s">
        <v>750</v>
      </c>
      <c r="D571" s="281" t="s">
        <v>131</v>
      </c>
      <c r="E571" s="282" t="s">
        <v>751</v>
      </c>
      <c r="F571" s="283" t="s">
        <v>752</v>
      </c>
      <c r="G571" s="284" t="s">
        <v>440</v>
      </c>
      <c r="H571" s="285">
        <v>0.13400000000000001</v>
      </c>
      <c r="I571" s="138"/>
      <c r="J571" s="139">
        <f>ROUND(I571*H571,2)</f>
        <v>0</v>
      </c>
      <c r="K571" s="137" t="s">
        <v>135</v>
      </c>
      <c r="L571" s="34"/>
      <c r="M571" s="140" t="s">
        <v>3</v>
      </c>
      <c r="N571" s="141" t="s">
        <v>45</v>
      </c>
      <c r="O571" s="54"/>
      <c r="P571" s="142">
        <f>O571*H571</f>
        <v>0</v>
      </c>
      <c r="Q571" s="142">
        <v>0</v>
      </c>
      <c r="R571" s="142">
        <f>Q571*H571</f>
        <v>0</v>
      </c>
      <c r="S571" s="142">
        <v>0</v>
      </c>
      <c r="T571" s="143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44" t="s">
        <v>313</v>
      </c>
      <c r="AT571" s="144" t="s">
        <v>131</v>
      </c>
      <c r="AU571" s="144" t="s">
        <v>137</v>
      </c>
      <c r="AY571" s="18" t="s">
        <v>128</v>
      </c>
      <c r="BE571" s="145">
        <f>IF(N571="základní",J571,0)</f>
        <v>0</v>
      </c>
      <c r="BF571" s="145">
        <f>IF(N571="snížená",J571,0)</f>
        <v>0</v>
      </c>
      <c r="BG571" s="145">
        <f>IF(N571="zákl. přenesená",J571,0)</f>
        <v>0</v>
      </c>
      <c r="BH571" s="145">
        <f>IF(N571="sníž. přenesená",J571,0)</f>
        <v>0</v>
      </c>
      <c r="BI571" s="145">
        <f>IF(N571="nulová",J571,0)</f>
        <v>0</v>
      </c>
      <c r="BJ571" s="18" t="s">
        <v>137</v>
      </c>
      <c r="BK571" s="145">
        <f>ROUND(I571*H571,2)</f>
        <v>0</v>
      </c>
      <c r="BL571" s="18" t="s">
        <v>313</v>
      </c>
      <c r="BM571" s="144" t="s">
        <v>753</v>
      </c>
    </row>
    <row r="572" spans="1:65" s="1" customFormat="1">
      <c r="A572" s="33"/>
      <c r="B572" s="34"/>
      <c r="C572" s="286"/>
      <c r="D572" s="287" t="s">
        <v>139</v>
      </c>
      <c r="E572" s="286"/>
      <c r="F572" s="288" t="s">
        <v>754</v>
      </c>
      <c r="G572" s="286"/>
      <c r="H572" s="286"/>
      <c r="I572" s="148"/>
      <c r="J572" s="33"/>
      <c r="K572" s="33"/>
      <c r="L572" s="34"/>
      <c r="M572" s="149"/>
      <c r="N572" s="150"/>
      <c r="O572" s="54"/>
      <c r="P572" s="54"/>
      <c r="Q572" s="54"/>
      <c r="R572" s="54"/>
      <c r="S572" s="54"/>
      <c r="T572" s="55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T572" s="18" t="s">
        <v>139</v>
      </c>
      <c r="AU572" s="18" t="s">
        <v>137</v>
      </c>
    </row>
    <row r="573" spans="1:65" s="1" customFormat="1" ht="24.15" customHeight="1">
      <c r="A573" s="33"/>
      <c r="B573" s="136"/>
      <c r="C573" s="281" t="s">
        <v>755</v>
      </c>
      <c r="D573" s="281" t="s">
        <v>131</v>
      </c>
      <c r="E573" s="282" t="s">
        <v>756</v>
      </c>
      <c r="F573" s="283" t="s">
        <v>757</v>
      </c>
      <c r="G573" s="284" t="s">
        <v>440</v>
      </c>
      <c r="H573" s="285">
        <v>0.13400000000000001</v>
      </c>
      <c r="I573" s="138"/>
      <c r="J573" s="139">
        <f>ROUND(I573*H573,2)</f>
        <v>0</v>
      </c>
      <c r="K573" s="137" t="s">
        <v>135</v>
      </c>
      <c r="L573" s="34"/>
      <c r="M573" s="140" t="s">
        <v>3</v>
      </c>
      <c r="N573" s="141" t="s">
        <v>45</v>
      </c>
      <c r="O573" s="54"/>
      <c r="P573" s="142">
        <f>O573*H573</f>
        <v>0</v>
      </c>
      <c r="Q573" s="142">
        <v>0</v>
      </c>
      <c r="R573" s="142">
        <f>Q573*H573</f>
        <v>0</v>
      </c>
      <c r="S573" s="142">
        <v>0</v>
      </c>
      <c r="T573" s="143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44" t="s">
        <v>313</v>
      </c>
      <c r="AT573" s="144" t="s">
        <v>131</v>
      </c>
      <c r="AU573" s="144" t="s">
        <v>137</v>
      </c>
      <c r="AY573" s="18" t="s">
        <v>128</v>
      </c>
      <c r="BE573" s="145">
        <f>IF(N573="základní",J573,0)</f>
        <v>0</v>
      </c>
      <c r="BF573" s="145">
        <f>IF(N573="snížená",J573,0)</f>
        <v>0</v>
      </c>
      <c r="BG573" s="145">
        <f>IF(N573="zákl. přenesená",J573,0)</f>
        <v>0</v>
      </c>
      <c r="BH573" s="145">
        <f>IF(N573="sníž. přenesená",J573,0)</f>
        <v>0</v>
      </c>
      <c r="BI573" s="145">
        <f>IF(N573="nulová",J573,0)</f>
        <v>0</v>
      </c>
      <c r="BJ573" s="18" t="s">
        <v>137</v>
      </c>
      <c r="BK573" s="145">
        <f>ROUND(I573*H573,2)</f>
        <v>0</v>
      </c>
      <c r="BL573" s="18" t="s">
        <v>313</v>
      </c>
      <c r="BM573" s="144" t="s">
        <v>758</v>
      </c>
    </row>
    <row r="574" spans="1:65" s="1" customFormat="1">
      <c r="A574" s="33"/>
      <c r="B574" s="34"/>
      <c r="C574" s="286"/>
      <c r="D574" s="287" t="s">
        <v>139</v>
      </c>
      <c r="E574" s="286"/>
      <c r="F574" s="288" t="s">
        <v>759</v>
      </c>
      <c r="G574" s="286"/>
      <c r="H574" s="286"/>
      <c r="I574" s="148"/>
      <c r="J574" s="33"/>
      <c r="K574" s="33"/>
      <c r="L574" s="34"/>
      <c r="M574" s="149"/>
      <c r="N574" s="150"/>
      <c r="O574" s="54"/>
      <c r="P574" s="54"/>
      <c r="Q574" s="54"/>
      <c r="R574" s="54"/>
      <c r="S574" s="54"/>
      <c r="T574" s="55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T574" s="18" t="s">
        <v>139</v>
      </c>
      <c r="AU574" s="18" t="s">
        <v>137</v>
      </c>
    </row>
    <row r="575" spans="1:65" s="11" customFormat="1" ht="22.95" customHeight="1">
      <c r="B575" s="125"/>
      <c r="C575" s="277"/>
      <c r="D575" s="278" t="s">
        <v>72</v>
      </c>
      <c r="E575" s="280" t="s">
        <v>760</v>
      </c>
      <c r="F575" s="280" t="s">
        <v>761</v>
      </c>
      <c r="G575" s="277"/>
      <c r="H575" s="277"/>
      <c r="I575" s="127"/>
      <c r="J575" s="135">
        <f>BK575</f>
        <v>0</v>
      </c>
      <c r="L575" s="125"/>
      <c r="M575" s="129"/>
      <c r="N575" s="130"/>
      <c r="O575" s="130"/>
      <c r="P575" s="131">
        <f>SUM(P576:P850)</f>
        <v>0</v>
      </c>
      <c r="Q575" s="130"/>
      <c r="R575" s="131">
        <f>SUM(R576:R850)</f>
        <v>4.0676437200000004</v>
      </c>
      <c r="S575" s="130"/>
      <c r="T575" s="132">
        <f>SUM(T576:T850)</f>
        <v>2.0398779999999999</v>
      </c>
      <c r="AR575" s="126" t="s">
        <v>137</v>
      </c>
      <c r="AT575" s="133" t="s">
        <v>72</v>
      </c>
      <c r="AU575" s="133" t="s">
        <v>81</v>
      </c>
      <c r="AY575" s="126" t="s">
        <v>128</v>
      </c>
      <c r="BK575" s="134">
        <f>SUM(BK576:BK850)</f>
        <v>0</v>
      </c>
    </row>
    <row r="576" spans="1:65" s="1" customFormat="1" ht="24.15" customHeight="1">
      <c r="A576" s="33"/>
      <c r="B576" s="136"/>
      <c r="C576" s="281" t="s">
        <v>762</v>
      </c>
      <c r="D576" s="281" t="s">
        <v>131</v>
      </c>
      <c r="E576" s="282" t="s">
        <v>763</v>
      </c>
      <c r="F576" s="283" t="s">
        <v>764</v>
      </c>
      <c r="G576" s="284" t="s">
        <v>531</v>
      </c>
      <c r="H576" s="285">
        <v>21</v>
      </c>
      <c r="I576" s="138"/>
      <c r="J576" s="139">
        <f>ROUND(I576*H576,2)</f>
        <v>0</v>
      </c>
      <c r="K576" s="137" t="s">
        <v>135</v>
      </c>
      <c r="L576" s="34"/>
      <c r="M576" s="140" t="s">
        <v>3</v>
      </c>
      <c r="N576" s="141" t="s">
        <v>45</v>
      </c>
      <c r="O576" s="54"/>
      <c r="P576" s="142">
        <f>O576*H576</f>
        <v>0</v>
      </c>
      <c r="Q576" s="142">
        <v>0</v>
      </c>
      <c r="R576" s="142">
        <f>Q576*H576</f>
        <v>0</v>
      </c>
      <c r="S576" s="142">
        <v>1.2500000000000001E-2</v>
      </c>
      <c r="T576" s="143">
        <f>S576*H576</f>
        <v>0.26250000000000001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44" t="s">
        <v>313</v>
      </c>
      <c r="AT576" s="144" t="s">
        <v>131</v>
      </c>
      <c r="AU576" s="144" t="s">
        <v>137</v>
      </c>
      <c r="AY576" s="18" t="s">
        <v>128</v>
      </c>
      <c r="BE576" s="145">
        <f>IF(N576="základní",J576,0)</f>
        <v>0</v>
      </c>
      <c r="BF576" s="145">
        <f>IF(N576="snížená",J576,0)</f>
        <v>0</v>
      </c>
      <c r="BG576" s="145">
        <f>IF(N576="zákl. přenesená",J576,0)</f>
        <v>0</v>
      </c>
      <c r="BH576" s="145">
        <f>IF(N576="sníž. přenesená",J576,0)</f>
        <v>0</v>
      </c>
      <c r="BI576" s="145">
        <f>IF(N576="nulová",J576,0)</f>
        <v>0</v>
      </c>
      <c r="BJ576" s="18" t="s">
        <v>137</v>
      </c>
      <c r="BK576" s="145">
        <f>ROUND(I576*H576,2)</f>
        <v>0</v>
      </c>
      <c r="BL576" s="18" t="s">
        <v>313</v>
      </c>
      <c r="BM576" s="144" t="s">
        <v>765</v>
      </c>
    </row>
    <row r="577" spans="1:65" s="1" customFormat="1">
      <c r="A577" s="33"/>
      <c r="B577" s="34"/>
      <c r="C577" s="286"/>
      <c r="D577" s="287" t="s">
        <v>139</v>
      </c>
      <c r="E577" s="286"/>
      <c r="F577" s="288" t="s">
        <v>766</v>
      </c>
      <c r="G577" s="286"/>
      <c r="H577" s="286"/>
      <c r="I577" s="148"/>
      <c r="J577" s="33"/>
      <c r="K577" s="33"/>
      <c r="L577" s="34"/>
      <c r="M577" s="149"/>
      <c r="N577" s="150"/>
      <c r="O577" s="54"/>
      <c r="P577" s="54"/>
      <c r="Q577" s="54"/>
      <c r="R577" s="54"/>
      <c r="S577" s="54"/>
      <c r="T577" s="55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T577" s="18" t="s">
        <v>139</v>
      </c>
      <c r="AU577" s="18" t="s">
        <v>137</v>
      </c>
    </row>
    <row r="578" spans="1:65" s="12" customFormat="1">
      <c r="B578" s="151"/>
      <c r="C578" s="289"/>
      <c r="D578" s="290" t="s">
        <v>147</v>
      </c>
      <c r="E578" s="291" t="s">
        <v>3</v>
      </c>
      <c r="F578" s="292" t="s">
        <v>767</v>
      </c>
      <c r="G578" s="289"/>
      <c r="H578" s="291" t="s">
        <v>3</v>
      </c>
      <c r="I578" s="153"/>
      <c r="L578" s="151"/>
      <c r="M578" s="154"/>
      <c r="N578" s="155"/>
      <c r="O578" s="155"/>
      <c r="P578" s="155"/>
      <c r="Q578" s="155"/>
      <c r="R578" s="155"/>
      <c r="S578" s="155"/>
      <c r="T578" s="156"/>
      <c r="AT578" s="152" t="s">
        <v>147</v>
      </c>
      <c r="AU578" s="152" t="s">
        <v>137</v>
      </c>
      <c r="AV578" s="12" t="s">
        <v>81</v>
      </c>
      <c r="AW578" s="12" t="s">
        <v>34</v>
      </c>
      <c r="AX578" s="12" t="s">
        <v>73</v>
      </c>
      <c r="AY578" s="152" t="s">
        <v>128</v>
      </c>
    </row>
    <row r="579" spans="1:65" s="12" customFormat="1">
      <c r="B579" s="151"/>
      <c r="C579" s="289"/>
      <c r="D579" s="290" t="s">
        <v>147</v>
      </c>
      <c r="E579" s="291" t="s">
        <v>3</v>
      </c>
      <c r="F579" s="292" t="s">
        <v>366</v>
      </c>
      <c r="G579" s="289"/>
      <c r="H579" s="291" t="s">
        <v>3</v>
      </c>
      <c r="I579" s="153"/>
      <c r="L579" s="151"/>
      <c r="M579" s="154"/>
      <c r="N579" s="155"/>
      <c r="O579" s="155"/>
      <c r="P579" s="155"/>
      <c r="Q579" s="155"/>
      <c r="R579" s="155"/>
      <c r="S579" s="155"/>
      <c r="T579" s="156"/>
      <c r="AT579" s="152" t="s">
        <v>147</v>
      </c>
      <c r="AU579" s="152" t="s">
        <v>137</v>
      </c>
      <c r="AV579" s="12" t="s">
        <v>81</v>
      </c>
      <c r="AW579" s="12" t="s">
        <v>34</v>
      </c>
      <c r="AX579" s="12" t="s">
        <v>73</v>
      </c>
      <c r="AY579" s="152" t="s">
        <v>128</v>
      </c>
    </row>
    <row r="580" spans="1:65" s="12" customFormat="1">
      <c r="B580" s="151"/>
      <c r="C580" s="289"/>
      <c r="D580" s="290" t="s">
        <v>147</v>
      </c>
      <c r="E580" s="291" t="s">
        <v>3</v>
      </c>
      <c r="F580" s="292" t="s">
        <v>411</v>
      </c>
      <c r="G580" s="289"/>
      <c r="H580" s="291" t="s">
        <v>3</v>
      </c>
      <c r="I580" s="153"/>
      <c r="L580" s="151"/>
      <c r="M580" s="154"/>
      <c r="N580" s="155"/>
      <c r="O580" s="155"/>
      <c r="P580" s="155"/>
      <c r="Q580" s="155"/>
      <c r="R580" s="155"/>
      <c r="S580" s="155"/>
      <c r="T580" s="156"/>
      <c r="AT580" s="152" t="s">
        <v>147</v>
      </c>
      <c r="AU580" s="152" t="s">
        <v>137</v>
      </c>
      <c r="AV580" s="12" t="s">
        <v>81</v>
      </c>
      <c r="AW580" s="12" t="s">
        <v>34</v>
      </c>
      <c r="AX580" s="12" t="s">
        <v>73</v>
      </c>
      <c r="AY580" s="152" t="s">
        <v>128</v>
      </c>
    </row>
    <row r="581" spans="1:65" s="13" customFormat="1">
      <c r="B581" s="157"/>
      <c r="C581" s="293"/>
      <c r="D581" s="290" t="s">
        <v>147</v>
      </c>
      <c r="E581" s="294" t="s">
        <v>3</v>
      </c>
      <c r="F581" s="295" t="s">
        <v>768</v>
      </c>
      <c r="G581" s="293"/>
      <c r="H581" s="296">
        <v>12</v>
      </c>
      <c r="I581" s="159"/>
      <c r="L581" s="157"/>
      <c r="M581" s="160"/>
      <c r="N581" s="161"/>
      <c r="O581" s="161"/>
      <c r="P581" s="161"/>
      <c r="Q581" s="161"/>
      <c r="R581" s="161"/>
      <c r="S581" s="161"/>
      <c r="T581" s="162"/>
      <c r="AT581" s="158" t="s">
        <v>147</v>
      </c>
      <c r="AU581" s="158" t="s">
        <v>137</v>
      </c>
      <c r="AV581" s="13" t="s">
        <v>137</v>
      </c>
      <c r="AW581" s="13" t="s">
        <v>34</v>
      </c>
      <c r="AX581" s="13" t="s">
        <v>73</v>
      </c>
      <c r="AY581" s="158" t="s">
        <v>128</v>
      </c>
    </row>
    <row r="582" spans="1:65" s="12" customFormat="1">
      <c r="B582" s="151"/>
      <c r="C582" s="289"/>
      <c r="D582" s="290" t="s">
        <v>147</v>
      </c>
      <c r="E582" s="291" t="s">
        <v>3</v>
      </c>
      <c r="F582" s="292" t="s">
        <v>367</v>
      </c>
      <c r="G582" s="289"/>
      <c r="H582" s="291" t="s">
        <v>3</v>
      </c>
      <c r="I582" s="153"/>
      <c r="L582" s="151"/>
      <c r="M582" s="154"/>
      <c r="N582" s="155"/>
      <c r="O582" s="155"/>
      <c r="P582" s="155"/>
      <c r="Q582" s="155"/>
      <c r="R582" s="155"/>
      <c r="S582" s="155"/>
      <c r="T582" s="156"/>
      <c r="AT582" s="152" t="s">
        <v>147</v>
      </c>
      <c r="AU582" s="152" t="s">
        <v>137</v>
      </c>
      <c r="AV582" s="12" t="s">
        <v>81</v>
      </c>
      <c r="AW582" s="12" t="s">
        <v>34</v>
      </c>
      <c r="AX582" s="12" t="s">
        <v>73</v>
      </c>
      <c r="AY582" s="152" t="s">
        <v>128</v>
      </c>
    </row>
    <row r="583" spans="1:65" s="13" customFormat="1">
      <c r="B583" s="157"/>
      <c r="C583" s="293"/>
      <c r="D583" s="290" t="s">
        <v>147</v>
      </c>
      <c r="E583" s="294" t="s">
        <v>3</v>
      </c>
      <c r="F583" s="295" t="s">
        <v>749</v>
      </c>
      <c r="G583" s="293"/>
      <c r="H583" s="296">
        <v>4</v>
      </c>
      <c r="I583" s="159"/>
      <c r="L583" s="157"/>
      <c r="M583" s="160"/>
      <c r="N583" s="161"/>
      <c r="O583" s="161"/>
      <c r="P583" s="161"/>
      <c r="Q583" s="161"/>
      <c r="R583" s="161"/>
      <c r="S583" s="161"/>
      <c r="T583" s="162"/>
      <c r="AT583" s="158" t="s">
        <v>147</v>
      </c>
      <c r="AU583" s="158" t="s">
        <v>137</v>
      </c>
      <c r="AV583" s="13" t="s">
        <v>137</v>
      </c>
      <c r="AW583" s="13" t="s">
        <v>34</v>
      </c>
      <c r="AX583" s="13" t="s">
        <v>73</v>
      </c>
      <c r="AY583" s="158" t="s">
        <v>128</v>
      </c>
    </row>
    <row r="584" spans="1:65" s="12" customFormat="1">
      <c r="B584" s="151"/>
      <c r="C584" s="289"/>
      <c r="D584" s="290" t="s">
        <v>147</v>
      </c>
      <c r="E584" s="291" t="s">
        <v>3</v>
      </c>
      <c r="F584" s="292" t="s">
        <v>369</v>
      </c>
      <c r="G584" s="289"/>
      <c r="H584" s="291" t="s">
        <v>3</v>
      </c>
      <c r="I584" s="153"/>
      <c r="L584" s="151"/>
      <c r="M584" s="154"/>
      <c r="N584" s="155"/>
      <c r="O584" s="155"/>
      <c r="P584" s="155"/>
      <c r="Q584" s="155"/>
      <c r="R584" s="155"/>
      <c r="S584" s="155"/>
      <c r="T584" s="156"/>
      <c r="AT584" s="152" t="s">
        <v>147</v>
      </c>
      <c r="AU584" s="152" t="s">
        <v>137</v>
      </c>
      <c r="AV584" s="12" t="s">
        <v>81</v>
      </c>
      <c r="AW584" s="12" t="s">
        <v>34</v>
      </c>
      <c r="AX584" s="12" t="s">
        <v>73</v>
      </c>
      <c r="AY584" s="152" t="s">
        <v>128</v>
      </c>
    </row>
    <row r="585" spans="1:65" s="13" customFormat="1">
      <c r="B585" s="157"/>
      <c r="C585" s="293"/>
      <c r="D585" s="290" t="s">
        <v>147</v>
      </c>
      <c r="E585" s="294" t="s">
        <v>3</v>
      </c>
      <c r="F585" s="295" t="s">
        <v>735</v>
      </c>
      <c r="G585" s="293"/>
      <c r="H585" s="296">
        <v>2</v>
      </c>
      <c r="I585" s="159"/>
      <c r="L585" s="157"/>
      <c r="M585" s="160"/>
      <c r="N585" s="161"/>
      <c r="O585" s="161"/>
      <c r="P585" s="161"/>
      <c r="Q585" s="161"/>
      <c r="R585" s="161"/>
      <c r="S585" s="161"/>
      <c r="T585" s="162"/>
      <c r="AT585" s="158" t="s">
        <v>147</v>
      </c>
      <c r="AU585" s="158" t="s">
        <v>137</v>
      </c>
      <c r="AV585" s="13" t="s">
        <v>137</v>
      </c>
      <c r="AW585" s="13" t="s">
        <v>34</v>
      </c>
      <c r="AX585" s="13" t="s">
        <v>73</v>
      </c>
      <c r="AY585" s="158" t="s">
        <v>128</v>
      </c>
    </row>
    <row r="586" spans="1:65" s="12" customFormat="1">
      <c r="B586" s="151"/>
      <c r="C586" s="289"/>
      <c r="D586" s="290" t="s">
        <v>147</v>
      </c>
      <c r="E586" s="291" t="s">
        <v>3</v>
      </c>
      <c r="F586" s="292" t="s">
        <v>371</v>
      </c>
      <c r="G586" s="289"/>
      <c r="H586" s="291" t="s">
        <v>3</v>
      </c>
      <c r="I586" s="153"/>
      <c r="L586" s="151"/>
      <c r="M586" s="154"/>
      <c r="N586" s="155"/>
      <c r="O586" s="155"/>
      <c r="P586" s="155"/>
      <c r="Q586" s="155"/>
      <c r="R586" s="155"/>
      <c r="S586" s="155"/>
      <c r="T586" s="156"/>
      <c r="AT586" s="152" t="s">
        <v>147</v>
      </c>
      <c r="AU586" s="152" t="s">
        <v>137</v>
      </c>
      <c r="AV586" s="12" t="s">
        <v>81</v>
      </c>
      <c r="AW586" s="12" t="s">
        <v>34</v>
      </c>
      <c r="AX586" s="12" t="s">
        <v>73</v>
      </c>
      <c r="AY586" s="152" t="s">
        <v>128</v>
      </c>
    </row>
    <row r="587" spans="1:65" s="13" customFormat="1">
      <c r="B587" s="157"/>
      <c r="C587" s="293"/>
      <c r="D587" s="290" t="s">
        <v>147</v>
      </c>
      <c r="E587" s="294" t="s">
        <v>3</v>
      </c>
      <c r="F587" s="295" t="s">
        <v>735</v>
      </c>
      <c r="G587" s="293"/>
      <c r="H587" s="296">
        <v>2</v>
      </c>
      <c r="I587" s="159"/>
      <c r="L587" s="157"/>
      <c r="M587" s="160"/>
      <c r="N587" s="161"/>
      <c r="O587" s="161"/>
      <c r="P587" s="161"/>
      <c r="Q587" s="161"/>
      <c r="R587" s="161"/>
      <c r="S587" s="161"/>
      <c r="T587" s="162"/>
      <c r="AT587" s="158" t="s">
        <v>147</v>
      </c>
      <c r="AU587" s="158" t="s">
        <v>137</v>
      </c>
      <c r="AV587" s="13" t="s">
        <v>137</v>
      </c>
      <c r="AW587" s="13" t="s">
        <v>34</v>
      </c>
      <c r="AX587" s="13" t="s">
        <v>73</v>
      </c>
      <c r="AY587" s="158" t="s">
        <v>128</v>
      </c>
    </row>
    <row r="588" spans="1:65" s="12" customFormat="1">
      <c r="B588" s="151"/>
      <c r="C588" s="289"/>
      <c r="D588" s="290" t="s">
        <v>147</v>
      </c>
      <c r="E588" s="291" t="s">
        <v>3</v>
      </c>
      <c r="F588" s="292" t="s">
        <v>769</v>
      </c>
      <c r="G588" s="289"/>
      <c r="H588" s="291" t="s">
        <v>3</v>
      </c>
      <c r="I588" s="153"/>
      <c r="L588" s="151"/>
      <c r="M588" s="154"/>
      <c r="N588" s="155"/>
      <c r="O588" s="155"/>
      <c r="P588" s="155"/>
      <c r="Q588" s="155"/>
      <c r="R588" s="155"/>
      <c r="S588" s="155"/>
      <c r="T588" s="156"/>
      <c r="AT588" s="152" t="s">
        <v>147</v>
      </c>
      <c r="AU588" s="152" t="s">
        <v>137</v>
      </c>
      <c r="AV588" s="12" t="s">
        <v>81</v>
      </c>
      <c r="AW588" s="12" t="s">
        <v>34</v>
      </c>
      <c r="AX588" s="12" t="s">
        <v>73</v>
      </c>
      <c r="AY588" s="152" t="s">
        <v>128</v>
      </c>
    </row>
    <row r="589" spans="1:65" s="12" customFormat="1">
      <c r="B589" s="151"/>
      <c r="C589" s="289"/>
      <c r="D589" s="290" t="s">
        <v>147</v>
      </c>
      <c r="E589" s="291" t="s">
        <v>3</v>
      </c>
      <c r="F589" s="292" t="s">
        <v>413</v>
      </c>
      <c r="G589" s="289"/>
      <c r="H589" s="291" t="s">
        <v>3</v>
      </c>
      <c r="I589" s="153"/>
      <c r="L589" s="151"/>
      <c r="M589" s="154"/>
      <c r="N589" s="155"/>
      <c r="O589" s="155"/>
      <c r="P589" s="155"/>
      <c r="Q589" s="155"/>
      <c r="R589" s="155"/>
      <c r="S589" s="155"/>
      <c r="T589" s="156"/>
      <c r="AT589" s="152" t="s">
        <v>147</v>
      </c>
      <c r="AU589" s="152" t="s">
        <v>137</v>
      </c>
      <c r="AV589" s="12" t="s">
        <v>81</v>
      </c>
      <c r="AW589" s="12" t="s">
        <v>34</v>
      </c>
      <c r="AX589" s="12" t="s">
        <v>73</v>
      </c>
      <c r="AY589" s="152" t="s">
        <v>128</v>
      </c>
    </row>
    <row r="590" spans="1:65" s="13" customFormat="1">
      <c r="B590" s="157"/>
      <c r="C590" s="293"/>
      <c r="D590" s="290" t="s">
        <v>147</v>
      </c>
      <c r="E590" s="294" t="s">
        <v>3</v>
      </c>
      <c r="F590" s="295" t="s">
        <v>81</v>
      </c>
      <c r="G590" s="293"/>
      <c r="H590" s="296">
        <v>1</v>
      </c>
      <c r="I590" s="159"/>
      <c r="L590" s="157"/>
      <c r="M590" s="160"/>
      <c r="N590" s="161"/>
      <c r="O590" s="161"/>
      <c r="P590" s="161"/>
      <c r="Q590" s="161"/>
      <c r="R590" s="161"/>
      <c r="S590" s="161"/>
      <c r="T590" s="162"/>
      <c r="AT590" s="158" t="s">
        <v>147</v>
      </c>
      <c r="AU590" s="158" t="s">
        <v>137</v>
      </c>
      <c r="AV590" s="13" t="s">
        <v>137</v>
      </c>
      <c r="AW590" s="13" t="s">
        <v>34</v>
      </c>
      <c r="AX590" s="13" t="s">
        <v>73</v>
      </c>
      <c r="AY590" s="158" t="s">
        <v>128</v>
      </c>
    </row>
    <row r="591" spans="1:65" s="14" customFormat="1">
      <c r="B591" s="163"/>
      <c r="C591" s="297"/>
      <c r="D591" s="290" t="s">
        <v>147</v>
      </c>
      <c r="E591" s="298" t="s">
        <v>3</v>
      </c>
      <c r="F591" s="299" t="s">
        <v>165</v>
      </c>
      <c r="G591" s="297"/>
      <c r="H591" s="300">
        <v>21</v>
      </c>
      <c r="I591" s="165"/>
      <c r="L591" s="163"/>
      <c r="M591" s="166"/>
      <c r="N591" s="167"/>
      <c r="O591" s="167"/>
      <c r="P591" s="167"/>
      <c r="Q591" s="167"/>
      <c r="R591" s="167"/>
      <c r="S591" s="167"/>
      <c r="T591" s="168"/>
      <c r="AT591" s="164" t="s">
        <v>147</v>
      </c>
      <c r="AU591" s="164" t="s">
        <v>137</v>
      </c>
      <c r="AV591" s="14" t="s">
        <v>136</v>
      </c>
      <c r="AW591" s="14" t="s">
        <v>34</v>
      </c>
      <c r="AX591" s="14" t="s">
        <v>81</v>
      </c>
      <c r="AY591" s="164" t="s">
        <v>128</v>
      </c>
    </row>
    <row r="592" spans="1:65" s="1" customFormat="1" ht="24.15" customHeight="1">
      <c r="A592" s="33"/>
      <c r="B592" s="136"/>
      <c r="C592" s="281" t="s">
        <v>770</v>
      </c>
      <c r="D592" s="281" t="s">
        <v>131</v>
      </c>
      <c r="E592" s="282" t="s">
        <v>771</v>
      </c>
      <c r="F592" s="283" t="s">
        <v>772</v>
      </c>
      <c r="G592" s="284" t="s">
        <v>531</v>
      </c>
      <c r="H592" s="285">
        <v>62</v>
      </c>
      <c r="I592" s="138"/>
      <c r="J592" s="139">
        <f>ROUND(I592*H592,2)</f>
        <v>0</v>
      </c>
      <c r="K592" s="137" t="s">
        <v>135</v>
      </c>
      <c r="L592" s="34"/>
      <c r="M592" s="140" t="s">
        <v>3</v>
      </c>
      <c r="N592" s="141" t="s">
        <v>45</v>
      </c>
      <c r="O592" s="54"/>
      <c r="P592" s="142">
        <f>O592*H592</f>
        <v>0</v>
      </c>
      <c r="Q592" s="142">
        <v>0</v>
      </c>
      <c r="R592" s="142">
        <f>Q592*H592</f>
        <v>0</v>
      </c>
      <c r="S592" s="142">
        <v>1.7000000000000001E-2</v>
      </c>
      <c r="T592" s="143">
        <f>S592*H592</f>
        <v>1.054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44" t="s">
        <v>313</v>
      </c>
      <c r="AT592" s="144" t="s">
        <v>131</v>
      </c>
      <c r="AU592" s="144" t="s">
        <v>137</v>
      </c>
      <c r="AY592" s="18" t="s">
        <v>128</v>
      </c>
      <c r="BE592" s="145">
        <f>IF(N592="základní",J592,0)</f>
        <v>0</v>
      </c>
      <c r="BF592" s="145">
        <f>IF(N592="snížená",J592,0)</f>
        <v>0</v>
      </c>
      <c r="BG592" s="145">
        <f>IF(N592="zákl. přenesená",J592,0)</f>
        <v>0</v>
      </c>
      <c r="BH592" s="145">
        <f>IF(N592="sníž. přenesená",J592,0)</f>
        <v>0</v>
      </c>
      <c r="BI592" s="145">
        <f>IF(N592="nulová",J592,0)</f>
        <v>0</v>
      </c>
      <c r="BJ592" s="18" t="s">
        <v>137</v>
      </c>
      <c r="BK592" s="145">
        <f>ROUND(I592*H592,2)</f>
        <v>0</v>
      </c>
      <c r="BL592" s="18" t="s">
        <v>313</v>
      </c>
      <c r="BM592" s="144" t="s">
        <v>773</v>
      </c>
    </row>
    <row r="593" spans="1:51" s="1" customFormat="1">
      <c r="A593" s="33"/>
      <c r="B593" s="34"/>
      <c r="C593" s="286"/>
      <c r="D593" s="287" t="s">
        <v>139</v>
      </c>
      <c r="E593" s="286"/>
      <c r="F593" s="288" t="s">
        <v>774</v>
      </c>
      <c r="G593" s="286"/>
      <c r="H593" s="286"/>
      <c r="I593" s="148"/>
      <c r="J593" s="33"/>
      <c r="K593" s="33"/>
      <c r="L593" s="34"/>
      <c r="M593" s="149"/>
      <c r="N593" s="150"/>
      <c r="O593" s="54"/>
      <c r="P593" s="54"/>
      <c r="Q593" s="54"/>
      <c r="R593" s="54"/>
      <c r="S593" s="54"/>
      <c r="T593" s="55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T593" s="18" t="s">
        <v>139</v>
      </c>
      <c r="AU593" s="18" t="s">
        <v>137</v>
      </c>
    </row>
    <row r="594" spans="1:51" s="12" customFormat="1">
      <c r="B594" s="151"/>
      <c r="C594" s="289"/>
      <c r="D594" s="290" t="s">
        <v>147</v>
      </c>
      <c r="E594" s="291" t="s">
        <v>3</v>
      </c>
      <c r="F594" s="292" t="s">
        <v>767</v>
      </c>
      <c r="G594" s="289"/>
      <c r="H594" s="291" t="s">
        <v>3</v>
      </c>
      <c r="I594" s="153"/>
      <c r="L594" s="151"/>
      <c r="M594" s="154"/>
      <c r="N594" s="155"/>
      <c r="O594" s="155"/>
      <c r="P594" s="155"/>
      <c r="Q594" s="155"/>
      <c r="R594" s="155"/>
      <c r="S594" s="155"/>
      <c r="T594" s="156"/>
      <c r="AT594" s="152" t="s">
        <v>147</v>
      </c>
      <c r="AU594" s="152" t="s">
        <v>137</v>
      </c>
      <c r="AV594" s="12" t="s">
        <v>81</v>
      </c>
      <c r="AW594" s="12" t="s">
        <v>34</v>
      </c>
      <c r="AX594" s="12" t="s">
        <v>73</v>
      </c>
      <c r="AY594" s="152" t="s">
        <v>128</v>
      </c>
    </row>
    <row r="595" spans="1:51" s="12" customFormat="1">
      <c r="B595" s="151"/>
      <c r="C595" s="289"/>
      <c r="D595" s="290" t="s">
        <v>147</v>
      </c>
      <c r="E595" s="291" t="s">
        <v>3</v>
      </c>
      <c r="F595" s="292" t="s">
        <v>366</v>
      </c>
      <c r="G595" s="289"/>
      <c r="H595" s="291" t="s">
        <v>3</v>
      </c>
      <c r="I595" s="153"/>
      <c r="L595" s="151"/>
      <c r="M595" s="154"/>
      <c r="N595" s="155"/>
      <c r="O595" s="155"/>
      <c r="P595" s="155"/>
      <c r="Q595" s="155"/>
      <c r="R595" s="155"/>
      <c r="S595" s="155"/>
      <c r="T595" s="156"/>
      <c r="AT595" s="152" t="s">
        <v>147</v>
      </c>
      <c r="AU595" s="152" t="s">
        <v>137</v>
      </c>
      <c r="AV595" s="12" t="s">
        <v>81</v>
      </c>
      <c r="AW595" s="12" t="s">
        <v>34</v>
      </c>
      <c r="AX595" s="12" t="s">
        <v>73</v>
      </c>
      <c r="AY595" s="152" t="s">
        <v>128</v>
      </c>
    </row>
    <row r="596" spans="1:51" s="12" customFormat="1">
      <c r="B596" s="151"/>
      <c r="C596" s="289"/>
      <c r="D596" s="290" t="s">
        <v>147</v>
      </c>
      <c r="E596" s="291" t="s">
        <v>3</v>
      </c>
      <c r="F596" s="292" t="s">
        <v>378</v>
      </c>
      <c r="G596" s="289"/>
      <c r="H596" s="291" t="s">
        <v>3</v>
      </c>
      <c r="I596" s="153"/>
      <c r="L596" s="151"/>
      <c r="M596" s="154"/>
      <c r="N596" s="155"/>
      <c r="O596" s="155"/>
      <c r="P596" s="155"/>
      <c r="Q596" s="155"/>
      <c r="R596" s="155"/>
      <c r="S596" s="155"/>
      <c r="T596" s="156"/>
      <c r="AT596" s="152" t="s">
        <v>147</v>
      </c>
      <c r="AU596" s="152" t="s">
        <v>137</v>
      </c>
      <c r="AV596" s="12" t="s">
        <v>81</v>
      </c>
      <c r="AW596" s="12" t="s">
        <v>34</v>
      </c>
      <c r="AX596" s="12" t="s">
        <v>73</v>
      </c>
      <c r="AY596" s="152" t="s">
        <v>128</v>
      </c>
    </row>
    <row r="597" spans="1:51" s="13" customFormat="1">
      <c r="B597" s="157"/>
      <c r="C597" s="293"/>
      <c r="D597" s="290" t="s">
        <v>147</v>
      </c>
      <c r="E597" s="294" t="s">
        <v>3</v>
      </c>
      <c r="F597" s="295" t="s">
        <v>768</v>
      </c>
      <c r="G597" s="293"/>
      <c r="H597" s="296">
        <v>12</v>
      </c>
      <c r="I597" s="159"/>
      <c r="L597" s="157"/>
      <c r="M597" s="160"/>
      <c r="N597" s="161"/>
      <c r="O597" s="161"/>
      <c r="P597" s="161"/>
      <c r="Q597" s="161"/>
      <c r="R597" s="161"/>
      <c r="S597" s="161"/>
      <c r="T597" s="162"/>
      <c r="AT597" s="158" t="s">
        <v>147</v>
      </c>
      <c r="AU597" s="158" t="s">
        <v>137</v>
      </c>
      <c r="AV597" s="13" t="s">
        <v>137</v>
      </c>
      <c r="AW597" s="13" t="s">
        <v>34</v>
      </c>
      <c r="AX597" s="13" t="s">
        <v>73</v>
      </c>
      <c r="AY597" s="158" t="s">
        <v>128</v>
      </c>
    </row>
    <row r="598" spans="1:51" s="12" customFormat="1">
      <c r="B598" s="151"/>
      <c r="C598" s="289"/>
      <c r="D598" s="290" t="s">
        <v>147</v>
      </c>
      <c r="E598" s="291" t="s">
        <v>3</v>
      </c>
      <c r="F598" s="292" t="s">
        <v>385</v>
      </c>
      <c r="G598" s="289"/>
      <c r="H598" s="291" t="s">
        <v>3</v>
      </c>
      <c r="I598" s="153"/>
      <c r="L598" s="151"/>
      <c r="M598" s="154"/>
      <c r="N598" s="155"/>
      <c r="O598" s="155"/>
      <c r="P598" s="155"/>
      <c r="Q598" s="155"/>
      <c r="R598" s="155"/>
      <c r="S598" s="155"/>
      <c r="T598" s="156"/>
      <c r="AT598" s="152" t="s">
        <v>147</v>
      </c>
      <c r="AU598" s="152" t="s">
        <v>137</v>
      </c>
      <c r="AV598" s="12" t="s">
        <v>81</v>
      </c>
      <c r="AW598" s="12" t="s">
        <v>34</v>
      </c>
      <c r="AX598" s="12" t="s">
        <v>73</v>
      </c>
      <c r="AY598" s="152" t="s">
        <v>128</v>
      </c>
    </row>
    <row r="599" spans="1:51" s="13" customFormat="1">
      <c r="B599" s="157"/>
      <c r="C599" s="293"/>
      <c r="D599" s="290" t="s">
        <v>147</v>
      </c>
      <c r="E599" s="294" t="s">
        <v>3</v>
      </c>
      <c r="F599" s="295" t="s">
        <v>749</v>
      </c>
      <c r="G599" s="293"/>
      <c r="H599" s="296">
        <v>4</v>
      </c>
      <c r="I599" s="159"/>
      <c r="L599" s="157"/>
      <c r="M599" s="160"/>
      <c r="N599" s="161"/>
      <c r="O599" s="161"/>
      <c r="P599" s="161"/>
      <c r="Q599" s="161"/>
      <c r="R599" s="161"/>
      <c r="S599" s="161"/>
      <c r="T599" s="162"/>
      <c r="AT599" s="158" t="s">
        <v>147</v>
      </c>
      <c r="AU599" s="158" t="s">
        <v>137</v>
      </c>
      <c r="AV599" s="13" t="s">
        <v>137</v>
      </c>
      <c r="AW599" s="13" t="s">
        <v>34</v>
      </c>
      <c r="AX599" s="13" t="s">
        <v>73</v>
      </c>
      <c r="AY599" s="158" t="s">
        <v>128</v>
      </c>
    </row>
    <row r="600" spans="1:51" s="12" customFormat="1">
      <c r="B600" s="151"/>
      <c r="C600" s="289"/>
      <c r="D600" s="290" t="s">
        <v>147</v>
      </c>
      <c r="E600" s="291" t="s">
        <v>3</v>
      </c>
      <c r="F600" s="292" t="s">
        <v>387</v>
      </c>
      <c r="G600" s="289"/>
      <c r="H600" s="291" t="s">
        <v>3</v>
      </c>
      <c r="I600" s="153"/>
      <c r="L600" s="151"/>
      <c r="M600" s="154"/>
      <c r="N600" s="155"/>
      <c r="O600" s="155"/>
      <c r="P600" s="155"/>
      <c r="Q600" s="155"/>
      <c r="R600" s="155"/>
      <c r="S600" s="155"/>
      <c r="T600" s="156"/>
      <c r="AT600" s="152" t="s">
        <v>147</v>
      </c>
      <c r="AU600" s="152" t="s">
        <v>137</v>
      </c>
      <c r="AV600" s="12" t="s">
        <v>81</v>
      </c>
      <c r="AW600" s="12" t="s">
        <v>34</v>
      </c>
      <c r="AX600" s="12" t="s">
        <v>73</v>
      </c>
      <c r="AY600" s="152" t="s">
        <v>128</v>
      </c>
    </row>
    <row r="601" spans="1:51" s="13" customFormat="1">
      <c r="B601" s="157"/>
      <c r="C601" s="293"/>
      <c r="D601" s="290" t="s">
        <v>147</v>
      </c>
      <c r="E601" s="294" t="s">
        <v>3</v>
      </c>
      <c r="F601" s="295" t="s">
        <v>768</v>
      </c>
      <c r="G601" s="293"/>
      <c r="H601" s="296">
        <v>12</v>
      </c>
      <c r="I601" s="159"/>
      <c r="L601" s="157"/>
      <c r="M601" s="160"/>
      <c r="N601" s="161"/>
      <c r="O601" s="161"/>
      <c r="P601" s="161"/>
      <c r="Q601" s="161"/>
      <c r="R601" s="161"/>
      <c r="S601" s="161"/>
      <c r="T601" s="162"/>
      <c r="AT601" s="158" t="s">
        <v>147</v>
      </c>
      <c r="AU601" s="158" t="s">
        <v>137</v>
      </c>
      <c r="AV601" s="13" t="s">
        <v>137</v>
      </c>
      <c r="AW601" s="13" t="s">
        <v>34</v>
      </c>
      <c r="AX601" s="13" t="s">
        <v>73</v>
      </c>
      <c r="AY601" s="158" t="s">
        <v>128</v>
      </c>
    </row>
    <row r="602" spans="1:51" s="12" customFormat="1">
      <c r="B602" s="151"/>
      <c r="C602" s="289"/>
      <c r="D602" s="290" t="s">
        <v>147</v>
      </c>
      <c r="E602" s="291" t="s">
        <v>3</v>
      </c>
      <c r="F602" s="292" t="s">
        <v>389</v>
      </c>
      <c r="G602" s="289"/>
      <c r="H602" s="291" t="s">
        <v>3</v>
      </c>
      <c r="I602" s="153"/>
      <c r="L602" s="151"/>
      <c r="M602" s="154"/>
      <c r="N602" s="155"/>
      <c r="O602" s="155"/>
      <c r="P602" s="155"/>
      <c r="Q602" s="155"/>
      <c r="R602" s="155"/>
      <c r="S602" s="155"/>
      <c r="T602" s="156"/>
      <c r="AT602" s="152" t="s">
        <v>147</v>
      </c>
      <c r="AU602" s="152" t="s">
        <v>137</v>
      </c>
      <c r="AV602" s="12" t="s">
        <v>81</v>
      </c>
      <c r="AW602" s="12" t="s">
        <v>34</v>
      </c>
      <c r="AX602" s="12" t="s">
        <v>73</v>
      </c>
      <c r="AY602" s="152" t="s">
        <v>128</v>
      </c>
    </row>
    <row r="603" spans="1:51" s="13" customFormat="1">
      <c r="B603" s="157"/>
      <c r="C603" s="293"/>
      <c r="D603" s="290" t="s">
        <v>147</v>
      </c>
      <c r="E603" s="294" t="s">
        <v>3</v>
      </c>
      <c r="F603" s="295" t="s">
        <v>768</v>
      </c>
      <c r="G603" s="293"/>
      <c r="H603" s="296">
        <v>12</v>
      </c>
      <c r="I603" s="159"/>
      <c r="L603" s="157"/>
      <c r="M603" s="160"/>
      <c r="N603" s="161"/>
      <c r="O603" s="161"/>
      <c r="P603" s="161"/>
      <c r="Q603" s="161"/>
      <c r="R603" s="161"/>
      <c r="S603" s="161"/>
      <c r="T603" s="162"/>
      <c r="AT603" s="158" t="s">
        <v>147</v>
      </c>
      <c r="AU603" s="158" t="s">
        <v>137</v>
      </c>
      <c r="AV603" s="13" t="s">
        <v>137</v>
      </c>
      <c r="AW603" s="13" t="s">
        <v>34</v>
      </c>
      <c r="AX603" s="13" t="s">
        <v>73</v>
      </c>
      <c r="AY603" s="158" t="s">
        <v>128</v>
      </c>
    </row>
    <row r="604" spans="1:51" s="12" customFormat="1">
      <c r="B604" s="151"/>
      <c r="C604" s="289"/>
      <c r="D604" s="290" t="s">
        <v>147</v>
      </c>
      <c r="E604" s="291" t="s">
        <v>3</v>
      </c>
      <c r="F604" s="292" t="s">
        <v>769</v>
      </c>
      <c r="G604" s="289"/>
      <c r="H604" s="291" t="s">
        <v>3</v>
      </c>
      <c r="I604" s="153"/>
      <c r="L604" s="151"/>
      <c r="M604" s="154"/>
      <c r="N604" s="155"/>
      <c r="O604" s="155"/>
      <c r="P604" s="155"/>
      <c r="Q604" s="155"/>
      <c r="R604" s="155"/>
      <c r="S604" s="155"/>
      <c r="T604" s="156"/>
      <c r="AT604" s="152" t="s">
        <v>147</v>
      </c>
      <c r="AU604" s="152" t="s">
        <v>137</v>
      </c>
      <c r="AV604" s="12" t="s">
        <v>81</v>
      </c>
      <c r="AW604" s="12" t="s">
        <v>34</v>
      </c>
      <c r="AX604" s="12" t="s">
        <v>73</v>
      </c>
      <c r="AY604" s="152" t="s">
        <v>128</v>
      </c>
    </row>
    <row r="605" spans="1:51" s="12" customFormat="1">
      <c r="B605" s="151"/>
      <c r="C605" s="289"/>
      <c r="D605" s="290" t="s">
        <v>147</v>
      </c>
      <c r="E605" s="291" t="s">
        <v>3</v>
      </c>
      <c r="F605" s="292" t="s">
        <v>407</v>
      </c>
      <c r="G605" s="289"/>
      <c r="H605" s="291" t="s">
        <v>3</v>
      </c>
      <c r="I605" s="153"/>
      <c r="L605" s="151"/>
      <c r="M605" s="154"/>
      <c r="N605" s="155"/>
      <c r="O605" s="155"/>
      <c r="P605" s="155"/>
      <c r="Q605" s="155"/>
      <c r="R605" s="155"/>
      <c r="S605" s="155"/>
      <c r="T605" s="156"/>
      <c r="AT605" s="152" t="s">
        <v>147</v>
      </c>
      <c r="AU605" s="152" t="s">
        <v>137</v>
      </c>
      <c r="AV605" s="12" t="s">
        <v>81</v>
      </c>
      <c r="AW605" s="12" t="s">
        <v>34</v>
      </c>
      <c r="AX605" s="12" t="s">
        <v>73</v>
      </c>
      <c r="AY605" s="152" t="s">
        <v>128</v>
      </c>
    </row>
    <row r="606" spans="1:51" s="13" customFormat="1">
      <c r="B606" s="157"/>
      <c r="C606" s="293"/>
      <c r="D606" s="290" t="s">
        <v>147</v>
      </c>
      <c r="E606" s="294" t="s">
        <v>3</v>
      </c>
      <c r="F606" s="295" t="s">
        <v>212</v>
      </c>
      <c r="G606" s="293"/>
      <c r="H606" s="296">
        <v>6</v>
      </c>
      <c r="I606" s="159"/>
      <c r="L606" s="157"/>
      <c r="M606" s="160"/>
      <c r="N606" s="161"/>
      <c r="O606" s="161"/>
      <c r="P606" s="161"/>
      <c r="Q606" s="161"/>
      <c r="R606" s="161"/>
      <c r="S606" s="161"/>
      <c r="T606" s="162"/>
      <c r="AT606" s="158" t="s">
        <v>147</v>
      </c>
      <c r="AU606" s="158" t="s">
        <v>137</v>
      </c>
      <c r="AV606" s="13" t="s">
        <v>137</v>
      </c>
      <c r="AW606" s="13" t="s">
        <v>34</v>
      </c>
      <c r="AX606" s="13" t="s">
        <v>73</v>
      </c>
      <c r="AY606" s="158" t="s">
        <v>128</v>
      </c>
    </row>
    <row r="607" spans="1:51" s="12" customFormat="1">
      <c r="B607" s="151"/>
      <c r="C607" s="289"/>
      <c r="D607" s="290" t="s">
        <v>147</v>
      </c>
      <c r="E607" s="291" t="s">
        <v>3</v>
      </c>
      <c r="F607" s="292" t="s">
        <v>409</v>
      </c>
      <c r="G607" s="289"/>
      <c r="H607" s="291" t="s">
        <v>3</v>
      </c>
      <c r="I607" s="153"/>
      <c r="L607" s="151"/>
      <c r="M607" s="154"/>
      <c r="N607" s="155"/>
      <c r="O607" s="155"/>
      <c r="P607" s="155"/>
      <c r="Q607" s="155"/>
      <c r="R607" s="155"/>
      <c r="S607" s="155"/>
      <c r="T607" s="156"/>
      <c r="AT607" s="152" t="s">
        <v>147</v>
      </c>
      <c r="AU607" s="152" t="s">
        <v>137</v>
      </c>
      <c r="AV607" s="12" t="s">
        <v>81</v>
      </c>
      <c r="AW607" s="12" t="s">
        <v>34</v>
      </c>
      <c r="AX607" s="12" t="s">
        <v>73</v>
      </c>
      <c r="AY607" s="152" t="s">
        <v>128</v>
      </c>
    </row>
    <row r="608" spans="1:51" s="13" customFormat="1">
      <c r="B608" s="157"/>
      <c r="C608" s="293"/>
      <c r="D608" s="290" t="s">
        <v>147</v>
      </c>
      <c r="E608" s="294" t="s">
        <v>3</v>
      </c>
      <c r="F608" s="295" t="s">
        <v>137</v>
      </c>
      <c r="G608" s="293"/>
      <c r="H608" s="296">
        <v>2</v>
      </c>
      <c r="I608" s="159"/>
      <c r="L608" s="157"/>
      <c r="M608" s="160"/>
      <c r="N608" s="161"/>
      <c r="O608" s="161"/>
      <c r="P608" s="161"/>
      <c r="Q608" s="161"/>
      <c r="R608" s="161"/>
      <c r="S608" s="161"/>
      <c r="T608" s="162"/>
      <c r="AT608" s="158" t="s">
        <v>147</v>
      </c>
      <c r="AU608" s="158" t="s">
        <v>137</v>
      </c>
      <c r="AV608" s="13" t="s">
        <v>137</v>
      </c>
      <c r="AW608" s="13" t="s">
        <v>34</v>
      </c>
      <c r="AX608" s="13" t="s">
        <v>73</v>
      </c>
      <c r="AY608" s="158" t="s">
        <v>128</v>
      </c>
    </row>
    <row r="609" spans="1:65" s="12" customFormat="1">
      <c r="B609" s="151"/>
      <c r="C609" s="289"/>
      <c r="D609" s="290" t="s">
        <v>147</v>
      </c>
      <c r="E609" s="291" t="s">
        <v>3</v>
      </c>
      <c r="F609" s="292" t="s">
        <v>397</v>
      </c>
      <c r="G609" s="289"/>
      <c r="H609" s="291" t="s">
        <v>3</v>
      </c>
      <c r="I609" s="153"/>
      <c r="L609" s="151"/>
      <c r="M609" s="154"/>
      <c r="N609" s="155"/>
      <c r="O609" s="155"/>
      <c r="P609" s="155"/>
      <c r="Q609" s="155"/>
      <c r="R609" s="155"/>
      <c r="S609" s="155"/>
      <c r="T609" s="156"/>
      <c r="AT609" s="152" t="s">
        <v>147</v>
      </c>
      <c r="AU609" s="152" t="s">
        <v>137</v>
      </c>
      <c r="AV609" s="12" t="s">
        <v>81</v>
      </c>
      <c r="AW609" s="12" t="s">
        <v>34</v>
      </c>
      <c r="AX609" s="12" t="s">
        <v>73</v>
      </c>
      <c r="AY609" s="152" t="s">
        <v>128</v>
      </c>
    </row>
    <row r="610" spans="1:65" s="13" customFormat="1">
      <c r="B610" s="157"/>
      <c r="C610" s="293"/>
      <c r="D610" s="290" t="s">
        <v>147</v>
      </c>
      <c r="E610" s="294" t="s">
        <v>3</v>
      </c>
      <c r="F610" s="295" t="s">
        <v>136</v>
      </c>
      <c r="G610" s="293"/>
      <c r="H610" s="296">
        <v>4</v>
      </c>
      <c r="I610" s="159"/>
      <c r="L610" s="157"/>
      <c r="M610" s="160"/>
      <c r="N610" s="161"/>
      <c r="O610" s="161"/>
      <c r="P610" s="161"/>
      <c r="Q610" s="161"/>
      <c r="R610" s="161"/>
      <c r="S610" s="161"/>
      <c r="T610" s="162"/>
      <c r="AT610" s="158" t="s">
        <v>147</v>
      </c>
      <c r="AU610" s="158" t="s">
        <v>137</v>
      </c>
      <c r="AV610" s="13" t="s">
        <v>137</v>
      </c>
      <c r="AW610" s="13" t="s">
        <v>34</v>
      </c>
      <c r="AX610" s="13" t="s">
        <v>73</v>
      </c>
      <c r="AY610" s="158" t="s">
        <v>128</v>
      </c>
    </row>
    <row r="611" spans="1:65" s="12" customFormat="1">
      <c r="B611" s="151"/>
      <c r="C611" s="289"/>
      <c r="D611" s="290" t="s">
        <v>147</v>
      </c>
      <c r="E611" s="291" t="s">
        <v>3</v>
      </c>
      <c r="F611" s="292" t="s">
        <v>422</v>
      </c>
      <c r="G611" s="289"/>
      <c r="H611" s="291" t="s">
        <v>3</v>
      </c>
      <c r="I611" s="153"/>
      <c r="L611" s="151"/>
      <c r="M611" s="154"/>
      <c r="N611" s="155"/>
      <c r="O611" s="155"/>
      <c r="P611" s="155"/>
      <c r="Q611" s="155"/>
      <c r="R611" s="155"/>
      <c r="S611" s="155"/>
      <c r="T611" s="156"/>
      <c r="AT611" s="152" t="s">
        <v>147</v>
      </c>
      <c r="AU611" s="152" t="s">
        <v>137</v>
      </c>
      <c r="AV611" s="12" t="s">
        <v>81</v>
      </c>
      <c r="AW611" s="12" t="s">
        <v>34</v>
      </c>
      <c r="AX611" s="12" t="s">
        <v>73</v>
      </c>
      <c r="AY611" s="152" t="s">
        <v>128</v>
      </c>
    </row>
    <row r="612" spans="1:65" s="13" customFormat="1">
      <c r="B612" s="157"/>
      <c r="C612" s="293"/>
      <c r="D612" s="290" t="s">
        <v>147</v>
      </c>
      <c r="E612" s="294" t="s">
        <v>3</v>
      </c>
      <c r="F612" s="295" t="s">
        <v>81</v>
      </c>
      <c r="G612" s="293"/>
      <c r="H612" s="296">
        <v>1</v>
      </c>
      <c r="I612" s="159"/>
      <c r="L612" s="157"/>
      <c r="M612" s="160"/>
      <c r="N612" s="161"/>
      <c r="O612" s="161"/>
      <c r="P612" s="161"/>
      <c r="Q612" s="161"/>
      <c r="R612" s="161"/>
      <c r="S612" s="161"/>
      <c r="T612" s="162"/>
      <c r="AT612" s="158" t="s">
        <v>147</v>
      </c>
      <c r="AU612" s="158" t="s">
        <v>137</v>
      </c>
      <c r="AV612" s="13" t="s">
        <v>137</v>
      </c>
      <c r="AW612" s="13" t="s">
        <v>34</v>
      </c>
      <c r="AX612" s="13" t="s">
        <v>73</v>
      </c>
      <c r="AY612" s="158" t="s">
        <v>128</v>
      </c>
    </row>
    <row r="613" spans="1:65" s="12" customFormat="1">
      <c r="B613" s="151"/>
      <c r="C613" s="289"/>
      <c r="D613" s="290" t="s">
        <v>147</v>
      </c>
      <c r="E613" s="291" t="s">
        <v>3</v>
      </c>
      <c r="F613" s="292" t="s">
        <v>415</v>
      </c>
      <c r="G613" s="289"/>
      <c r="H613" s="291" t="s">
        <v>3</v>
      </c>
      <c r="I613" s="153"/>
      <c r="L613" s="151"/>
      <c r="M613" s="154"/>
      <c r="N613" s="155"/>
      <c r="O613" s="155"/>
      <c r="P613" s="155"/>
      <c r="Q613" s="155"/>
      <c r="R613" s="155"/>
      <c r="S613" s="155"/>
      <c r="T613" s="156"/>
      <c r="AT613" s="152" t="s">
        <v>147</v>
      </c>
      <c r="AU613" s="152" t="s">
        <v>137</v>
      </c>
      <c r="AV613" s="12" t="s">
        <v>81</v>
      </c>
      <c r="AW613" s="12" t="s">
        <v>34</v>
      </c>
      <c r="AX613" s="12" t="s">
        <v>73</v>
      </c>
      <c r="AY613" s="152" t="s">
        <v>128</v>
      </c>
    </row>
    <row r="614" spans="1:65" s="13" customFormat="1">
      <c r="B614" s="157"/>
      <c r="C614" s="293"/>
      <c r="D614" s="290" t="s">
        <v>147</v>
      </c>
      <c r="E614" s="294" t="s">
        <v>3</v>
      </c>
      <c r="F614" s="295" t="s">
        <v>81</v>
      </c>
      <c r="G614" s="293"/>
      <c r="H614" s="296">
        <v>1</v>
      </c>
      <c r="I614" s="159"/>
      <c r="L614" s="157"/>
      <c r="M614" s="160"/>
      <c r="N614" s="161"/>
      <c r="O614" s="161"/>
      <c r="P614" s="161"/>
      <c r="Q614" s="161"/>
      <c r="R614" s="161"/>
      <c r="S614" s="161"/>
      <c r="T614" s="162"/>
      <c r="AT614" s="158" t="s">
        <v>147</v>
      </c>
      <c r="AU614" s="158" t="s">
        <v>137</v>
      </c>
      <c r="AV614" s="13" t="s">
        <v>137</v>
      </c>
      <c r="AW614" s="13" t="s">
        <v>34</v>
      </c>
      <c r="AX614" s="13" t="s">
        <v>73</v>
      </c>
      <c r="AY614" s="158" t="s">
        <v>128</v>
      </c>
    </row>
    <row r="615" spans="1:65" s="12" customFormat="1">
      <c r="B615" s="151"/>
      <c r="C615" s="289"/>
      <c r="D615" s="290" t="s">
        <v>147</v>
      </c>
      <c r="E615" s="291" t="s">
        <v>3</v>
      </c>
      <c r="F615" s="292" t="s">
        <v>399</v>
      </c>
      <c r="G615" s="289"/>
      <c r="H615" s="291" t="s">
        <v>3</v>
      </c>
      <c r="I615" s="153"/>
      <c r="L615" s="151"/>
      <c r="M615" s="154"/>
      <c r="N615" s="155"/>
      <c r="O615" s="155"/>
      <c r="P615" s="155"/>
      <c r="Q615" s="155"/>
      <c r="R615" s="155"/>
      <c r="S615" s="155"/>
      <c r="T615" s="156"/>
      <c r="AT615" s="152" t="s">
        <v>147</v>
      </c>
      <c r="AU615" s="152" t="s">
        <v>137</v>
      </c>
      <c r="AV615" s="12" t="s">
        <v>81</v>
      </c>
      <c r="AW615" s="12" t="s">
        <v>34</v>
      </c>
      <c r="AX615" s="12" t="s">
        <v>73</v>
      </c>
      <c r="AY615" s="152" t="s">
        <v>128</v>
      </c>
    </row>
    <row r="616" spans="1:65" s="13" customFormat="1">
      <c r="B616" s="157"/>
      <c r="C616" s="293"/>
      <c r="D616" s="290" t="s">
        <v>147</v>
      </c>
      <c r="E616" s="294" t="s">
        <v>3</v>
      </c>
      <c r="F616" s="295" t="s">
        <v>237</v>
      </c>
      <c r="G616" s="293"/>
      <c r="H616" s="296">
        <v>8</v>
      </c>
      <c r="I616" s="159"/>
      <c r="L616" s="157"/>
      <c r="M616" s="160"/>
      <c r="N616" s="161"/>
      <c r="O616" s="161"/>
      <c r="P616" s="161"/>
      <c r="Q616" s="161"/>
      <c r="R616" s="161"/>
      <c r="S616" s="161"/>
      <c r="T616" s="162"/>
      <c r="AT616" s="158" t="s">
        <v>147</v>
      </c>
      <c r="AU616" s="158" t="s">
        <v>137</v>
      </c>
      <c r="AV616" s="13" t="s">
        <v>137</v>
      </c>
      <c r="AW616" s="13" t="s">
        <v>34</v>
      </c>
      <c r="AX616" s="13" t="s">
        <v>73</v>
      </c>
      <c r="AY616" s="158" t="s">
        <v>128</v>
      </c>
    </row>
    <row r="617" spans="1:65" s="14" customFormat="1">
      <c r="B617" s="163"/>
      <c r="C617" s="297"/>
      <c r="D617" s="290" t="s">
        <v>147</v>
      </c>
      <c r="E617" s="298" t="s">
        <v>3</v>
      </c>
      <c r="F617" s="299" t="s">
        <v>165</v>
      </c>
      <c r="G617" s="297"/>
      <c r="H617" s="300">
        <v>62</v>
      </c>
      <c r="I617" s="165"/>
      <c r="L617" s="163"/>
      <c r="M617" s="166"/>
      <c r="N617" s="167"/>
      <c r="O617" s="167"/>
      <c r="P617" s="167"/>
      <c r="Q617" s="167"/>
      <c r="R617" s="167"/>
      <c r="S617" s="167"/>
      <c r="T617" s="168"/>
      <c r="AT617" s="164" t="s">
        <v>147</v>
      </c>
      <c r="AU617" s="164" t="s">
        <v>137</v>
      </c>
      <c r="AV617" s="14" t="s">
        <v>136</v>
      </c>
      <c r="AW617" s="14" t="s">
        <v>34</v>
      </c>
      <c r="AX617" s="14" t="s">
        <v>81</v>
      </c>
      <c r="AY617" s="164" t="s">
        <v>128</v>
      </c>
    </row>
    <row r="618" spans="1:65" s="1" customFormat="1" ht="16.5" customHeight="1">
      <c r="A618" s="33"/>
      <c r="B618" s="136"/>
      <c r="C618" s="281" t="s">
        <v>775</v>
      </c>
      <c r="D618" s="281" t="s">
        <v>131</v>
      </c>
      <c r="E618" s="282" t="s">
        <v>776</v>
      </c>
      <c r="F618" s="283" t="s">
        <v>777</v>
      </c>
      <c r="G618" s="284" t="s">
        <v>531</v>
      </c>
      <c r="H618" s="285">
        <v>7</v>
      </c>
      <c r="I618" s="138"/>
      <c r="J618" s="139">
        <f>ROUND(I618*H618,2)</f>
        <v>0</v>
      </c>
      <c r="K618" s="137" t="s">
        <v>135</v>
      </c>
      <c r="L618" s="34"/>
      <c r="M618" s="140" t="s">
        <v>3</v>
      </c>
      <c r="N618" s="141" t="s">
        <v>45</v>
      </c>
      <c r="O618" s="54"/>
      <c r="P618" s="142">
        <f>O618*H618</f>
        <v>0</v>
      </c>
      <c r="Q618" s="142">
        <v>0</v>
      </c>
      <c r="R618" s="142">
        <f>Q618*H618</f>
        <v>0</v>
      </c>
      <c r="S618" s="142">
        <v>4.0000000000000001E-3</v>
      </c>
      <c r="T618" s="143">
        <f>S618*H618</f>
        <v>2.8000000000000001E-2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44" t="s">
        <v>313</v>
      </c>
      <c r="AT618" s="144" t="s">
        <v>131</v>
      </c>
      <c r="AU618" s="144" t="s">
        <v>137</v>
      </c>
      <c r="AY618" s="18" t="s">
        <v>128</v>
      </c>
      <c r="BE618" s="145">
        <f>IF(N618="základní",J618,0)</f>
        <v>0</v>
      </c>
      <c r="BF618" s="145">
        <f>IF(N618="snížená",J618,0)</f>
        <v>0</v>
      </c>
      <c r="BG618" s="145">
        <f>IF(N618="zákl. přenesená",J618,0)</f>
        <v>0</v>
      </c>
      <c r="BH618" s="145">
        <f>IF(N618="sníž. přenesená",J618,0)</f>
        <v>0</v>
      </c>
      <c r="BI618" s="145">
        <f>IF(N618="nulová",J618,0)</f>
        <v>0</v>
      </c>
      <c r="BJ618" s="18" t="s">
        <v>137</v>
      </c>
      <c r="BK618" s="145">
        <f>ROUND(I618*H618,2)</f>
        <v>0</v>
      </c>
      <c r="BL618" s="18" t="s">
        <v>313</v>
      </c>
      <c r="BM618" s="144" t="s">
        <v>778</v>
      </c>
    </row>
    <row r="619" spans="1:65" s="1" customFormat="1">
      <c r="A619" s="33"/>
      <c r="B619" s="34"/>
      <c r="C619" s="286"/>
      <c r="D619" s="287" t="s">
        <v>139</v>
      </c>
      <c r="E619" s="286"/>
      <c r="F619" s="288" t="s">
        <v>779</v>
      </c>
      <c r="G619" s="286"/>
      <c r="H619" s="286"/>
      <c r="I619" s="148"/>
      <c r="J619" s="33"/>
      <c r="K619" s="33"/>
      <c r="L619" s="34"/>
      <c r="M619" s="149"/>
      <c r="N619" s="150"/>
      <c r="O619" s="54"/>
      <c r="P619" s="54"/>
      <c r="Q619" s="54"/>
      <c r="R619" s="54"/>
      <c r="S619" s="54"/>
      <c r="T619" s="55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T619" s="18" t="s">
        <v>139</v>
      </c>
      <c r="AU619" s="18" t="s">
        <v>137</v>
      </c>
    </row>
    <row r="620" spans="1:65" s="12" customFormat="1">
      <c r="B620" s="151"/>
      <c r="C620" s="289"/>
      <c r="D620" s="290" t="s">
        <v>147</v>
      </c>
      <c r="E620" s="291" t="s">
        <v>3</v>
      </c>
      <c r="F620" s="292" t="s">
        <v>780</v>
      </c>
      <c r="G620" s="289"/>
      <c r="H620" s="291" t="s">
        <v>3</v>
      </c>
      <c r="I620" s="153"/>
      <c r="L620" s="151"/>
      <c r="M620" s="154"/>
      <c r="N620" s="155"/>
      <c r="O620" s="155"/>
      <c r="P620" s="155"/>
      <c r="Q620" s="155"/>
      <c r="R620" s="155"/>
      <c r="S620" s="155"/>
      <c r="T620" s="156"/>
      <c r="AT620" s="152" t="s">
        <v>147</v>
      </c>
      <c r="AU620" s="152" t="s">
        <v>137</v>
      </c>
      <c r="AV620" s="12" t="s">
        <v>81</v>
      </c>
      <c r="AW620" s="12" t="s">
        <v>34</v>
      </c>
      <c r="AX620" s="12" t="s">
        <v>73</v>
      </c>
      <c r="AY620" s="152" t="s">
        <v>128</v>
      </c>
    </row>
    <row r="621" spans="1:65" s="12" customFormat="1">
      <c r="B621" s="151"/>
      <c r="C621" s="289"/>
      <c r="D621" s="290" t="s">
        <v>147</v>
      </c>
      <c r="E621" s="291" t="s">
        <v>3</v>
      </c>
      <c r="F621" s="292" t="s">
        <v>366</v>
      </c>
      <c r="G621" s="289"/>
      <c r="H621" s="291" t="s">
        <v>3</v>
      </c>
      <c r="I621" s="153"/>
      <c r="L621" s="151"/>
      <c r="M621" s="154"/>
      <c r="N621" s="155"/>
      <c r="O621" s="155"/>
      <c r="P621" s="155"/>
      <c r="Q621" s="155"/>
      <c r="R621" s="155"/>
      <c r="S621" s="155"/>
      <c r="T621" s="156"/>
      <c r="AT621" s="152" t="s">
        <v>147</v>
      </c>
      <c r="AU621" s="152" t="s">
        <v>137</v>
      </c>
      <c r="AV621" s="12" t="s">
        <v>81</v>
      </c>
      <c r="AW621" s="12" t="s">
        <v>34</v>
      </c>
      <c r="AX621" s="12" t="s">
        <v>73</v>
      </c>
      <c r="AY621" s="152" t="s">
        <v>128</v>
      </c>
    </row>
    <row r="622" spans="1:65" s="12" customFormat="1">
      <c r="B622" s="151"/>
      <c r="C622" s="289"/>
      <c r="D622" s="290" t="s">
        <v>147</v>
      </c>
      <c r="E622" s="291" t="s">
        <v>3</v>
      </c>
      <c r="F622" s="292" t="s">
        <v>411</v>
      </c>
      <c r="G622" s="289"/>
      <c r="H622" s="291" t="s">
        <v>3</v>
      </c>
      <c r="I622" s="153"/>
      <c r="L622" s="151"/>
      <c r="M622" s="154"/>
      <c r="N622" s="155"/>
      <c r="O622" s="155"/>
      <c r="P622" s="155"/>
      <c r="Q622" s="155"/>
      <c r="R622" s="155"/>
      <c r="S622" s="155"/>
      <c r="T622" s="156"/>
      <c r="AT622" s="152" t="s">
        <v>147</v>
      </c>
      <c r="AU622" s="152" t="s">
        <v>137</v>
      </c>
      <c r="AV622" s="12" t="s">
        <v>81</v>
      </c>
      <c r="AW622" s="12" t="s">
        <v>34</v>
      </c>
      <c r="AX622" s="12" t="s">
        <v>73</v>
      </c>
      <c r="AY622" s="152" t="s">
        <v>128</v>
      </c>
    </row>
    <row r="623" spans="1:65" s="13" customFormat="1">
      <c r="B623" s="157"/>
      <c r="C623" s="293"/>
      <c r="D623" s="290" t="s">
        <v>147</v>
      </c>
      <c r="E623" s="294" t="s">
        <v>3</v>
      </c>
      <c r="F623" s="295" t="s">
        <v>212</v>
      </c>
      <c r="G623" s="293"/>
      <c r="H623" s="296">
        <v>6</v>
      </c>
      <c r="I623" s="159"/>
      <c r="L623" s="157"/>
      <c r="M623" s="160"/>
      <c r="N623" s="161"/>
      <c r="O623" s="161"/>
      <c r="P623" s="161"/>
      <c r="Q623" s="161"/>
      <c r="R623" s="161"/>
      <c r="S623" s="161"/>
      <c r="T623" s="162"/>
      <c r="AT623" s="158" t="s">
        <v>147</v>
      </c>
      <c r="AU623" s="158" t="s">
        <v>137</v>
      </c>
      <c r="AV623" s="13" t="s">
        <v>137</v>
      </c>
      <c r="AW623" s="13" t="s">
        <v>34</v>
      </c>
      <c r="AX623" s="13" t="s">
        <v>73</v>
      </c>
      <c r="AY623" s="158" t="s">
        <v>128</v>
      </c>
    </row>
    <row r="624" spans="1:65" s="12" customFormat="1">
      <c r="B624" s="151"/>
      <c r="C624" s="289"/>
      <c r="D624" s="290" t="s">
        <v>147</v>
      </c>
      <c r="E624" s="291" t="s">
        <v>3</v>
      </c>
      <c r="F624" s="292" t="s">
        <v>413</v>
      </c>
      <c r="G624" s="289"/>
      <c r="H624" s="291" t="s">
        <v>3</v>
      </c>
      <c r="I624" s="153"/>
      <c r="L624" s="151"/>
      <c r="M624" s="154"/>
      <c r="N624" s="155"/>
      <c r="O624" s="155"/>
      <c r="P624" s="155"/>
      <c r="Q624" s="155"/>
      <c r="R624" s="155"/>
      <c r="S624" s="155"/>
      <c r="T624" s="156"/>
      <c r="AT624" s="152" t="s">
        <v>147</v>
      </c>
      <c r="AU624" s="152" t="s">
        <v>137</v>
      </c>
      <c r="AV624" s="12" t="s">
        <v>81</v>
      </c>
      <c r="AW624" s="12" t="s">
        <v>34</v>
      </c>
      <c r="AX624" s="12" t="s">
        <v>73</v>
      </c>
      <c r="AY624" s="152" t="s">
        <v>128</v>
      </c>
    </row>
    <row r="625" spans="1:65" s="13" customFormat="1">
      <c r="B625" s="157"/>
      <c r="C625" s="293"/>
      <c r="D625" s="290" t="s">
        <v>147</v>
      </c>
      <c r="E625" s="294" t="s">
        <v>3</v>
      </c>
      <c r="F625" s="295" t="s">
        <v>81</v>
      </c>
      <c r="G625" s="293"/>
      <c r="H625" s="296">
        <v>1</v>
      </c>
      <c r="I625" s="159"/>
      <c r="L625" s="157"/>
      <c r="M625" s="160"/>
      <c r="N625" s="161"/>
      <c r="O625" s="161"/>
      <c r="P625" s="161"/>
      <c r="Q625" s="161"/>
      <c r="R625" s="161"/>
      <c r="S625" s="161"/>
      <c r="T625" s="162"/>
      <c r="AT625" s="158" t="s">
        <v>147</v>
      </c>
      <c r="AU625" s="158" t="s">
        <v>137</v>
      </c>
      <c r="AV625" s="13" t="s">
        <v>137</v>
      </c>
      <c r="AW625" s="13" t="s">
        <v>34</v>
      </c>
      <c r="AX625" s="13" t="s">
        <v>73</v>
      </c>
      <c r="AY625" s="158" t="s">
        <v>128</v>
      </c>
    </row>
    <row r="626" spans="1:65" s="14" customFormat="1">
      <c r="B626" s="163"/>
      <c r="C626" s="297"/>
      <c r="D626" s="290" t="s">
        <v>147</v>
      </c>
      <c r="E626" s="298" t="s">
        <v>3</v>
      </c>
      <c r="F626" s="299" t="s">
        <v>165</v>
      </c>
      <c r="G626" s="297"/>
      <c r="H626" s="300">
        <v>7</v>
      </c>
      <c r="I626" s="165"/>
      <c r="L626" s="163"/>
      <c r="M626" s="166"/>
      <c r="N626" s="167"/>
      <c r="O626" s="167"/>
      <c r="P626" s="167"/>
      <c r="Q626" s="167"/>
      <c r="R626" s="167"/>
      <c r="S626" s="167"/>
      <c r="T626" s="168"/>
      <c r="AT626" s="164" t="s">
        <v>147</v>
      </c>
      <c r="AU626" s="164" t="s">
        <v>137</v>
      </c>
      <c r="AV626" s="14" t="s">
        <v>136</v>
      </c>
      <c r="AW626" s="14" t="s">
        <v>34</v>
      </c>
      <c r="AX626" s="14" t="s">
        <v>81</v>
      </c>
      <c r="AY626" s="164" t="s">
        <v>128</v>
      </c>
    </row>
    <row r="627" spans="1:65" s="1" customFormat="1" ht="21.75" customHeight="1">
      <c r="A627" s="33"/>
      <c r="B627" s="136"/>
      <c r="C627" s="281" t="s">
        <v>781</v>
      </c>
      <c r="D627" s="281" t="s">
        <v>131</v>
      </c>
      <c r="E627" s="282" t="s">
        <v>782</v>
      </c>
      <c r="F627" s="283" t="s">
        <v>783</v>
      </c>
      <c r="G627" s="284" t="s">
        <v>531</v>
      </c>
      <c r="H627" s="285">
        <v>26</v>
      </c>
      <c r="I627" s="138"/>
      <c r="J627" s="139">
        <f>ROUND(I627*H627,2)</f>
        <v>0</v>
      </c>
      <c r="K627" s="137" t="s">
        <v>135</v>
      </c>
      <c r="L627" s="34"/>
      <c r="M627" s="140" t="s">
        <v>3</v>
      </c>
      <c r="N627" s="141" t="s">
        <v>45</v>
      </c>
      <c r="O627" s="54"/>
      <c r="P627" s="142">
        <f>O627*H627</f>
        <v>0</v>
      </c>
      <c r="Q627" s="142">
        <v>0</v>
      </c>
      <c r="R627" s="142">
        <f>Q627*H627</f>
        <v>0</v>
      </c>
      <c r="S627" s="142">
        <v>6.0000000000000001E-3</v>
      </c>
      <c r="T627" s="143">
        <f>S627*H627</f>
        <v>0.156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44" t="s">
        <v>313</v>
      </c>
      <c r="AT627" s="144" t="s">
        <v>131</v>
      </c>
      <c r="AU627" s="144" t="s">
        <v>137</v>
      </c>
      <c r="AY627" s="18" t="s">
        <v>128</v>
      </c>
      <c r="BE627" s="145">
        <f>IF(N627="základní",J627,0)</f>
        <v>0</v>
      </c>
      <c r="BF627" s="145">
        <f>IF(N627="snížená",J627,0)</f>
        <v>0</v>
      </c>
      <c r="BG627" s="145">
        <f>IF(N627="zákl. přenesená",J627,0)</f>
        <v>0</v>
      </c>
      <c r="BH627" s="145">
        <f>IF(N627="sníž. přenesená",J627,0)</f>
        <v>0</v>
      </c>
      <c r="BI627" s="145">
        <f>IF(N627="nulová",J627,0)</f>
        <v>0</v>
      </c>
      <c r="BJ627" s="18" t="s">
        <v>137</v>
      </c>
      <c r="BK627" s="145">
        <f>ROUND(I627*H627,2)</f>
        <v>0</v>
      </c>
      <c r="BL627" s="18" t="s">
        <v>313</v>
      </c>
      <c r="BM627" s="144" t="s">
        <v>784</v>
      </c>
    </row>
    <row r="628" spans="1:65" s="1" customFormat="1">
      <c r="A628" s="33"/>
      <c r="B628" s="34"/>
      <c r="C628" s="286"/>
      <c r="D628" s="287" t="s">
        <v>139</v>
      </c>
      <c r="E628" s="286"/>
      <c r="F628" s="288" t="s">
        <v>785</v>
      </c>
      <c r="G628" s="286"/>
      <c r="H628" s="286"/>
      <c r="I628" s="148"/>
      <c r="J628" s="33"/>
      <c r="K628" s="33"/>
      <c r="L628" s="34"/>
      <c r="M628" s="149"/>
      <c r="N628" s="150"/>
      <c r="O628" s="54"/>
      <c r="P628" s="54"/>
      <c r="Q628" s="54"/>
      <c r="R628" s="54"/>
      <c r="S628" s="54"/>
      <c r="T628" s="55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T628" s="18" t="s">
        <v>139</v>
      </c>
      <c r="AU628" s="18" t="s">
        <v>137</v>
      </c>
    </row>
    <row r="629" spans="1:65" s="12" customFormat="1">
      <c r="B629" s="151"/>
      <c r="C629" s="289"/>
      <c r="D629" s="290" t="s">
        <v>147</v>
      </c>
      <c r="E629" s="291" t="s">
        <v>3</v>
      </c>
      <c r="F629" s="292" t="s">
        <v>407</v>
      </c>
      <c r="G629" s="289"/>
      <c r="H629" s="291" t="s">
        <v>3</v>
      </c>
      <c r="I629" s="153"/>
      <c r="L629" s="151"/>
      <c r="M629" s="154"/>
      <c r="N629" s="155"/>
      <c r="O629" s="155"/>
      <c r="P629" s="155"/>
      <c r="Q629" s="155"/>
      <c r="R629" s="155"/>
      <c r="S629" s="155"/>
      <c r="T629" s="156"/>
      <c r="AT629" s="152" t="s">
        <v>147</v>
      </c>
      <c r="AU629" s="152" t="s">
        <v>137</v>
      </c>
      <c r="AV629" s="12" t="s">
        <v>81</v>
      </c>
      <c r="AW629" s="12" t="s">
        <v>34</v>
      </c>
      <c r="AX629" s="12" t="s">
        <v>73</v>
      </c>
      <c r="AY629" s="152" t="s">
        <v>128</v>
      </c>
    </row>
    <row r="630" spans="1:65" s="13" customFormat="1">
      <c r="B630" s="157"/>
      <c r="C630" s="293"/>
      <c r="D630" s="290" t="s">
        <v>147</v>
      </c>
      <c r="E630" s="294" t="s">
        <v>3</v>
      </c>
      <c r="F630" s="295" t="s">
        <v>212</v>
      </c>
      <c r="G630" s="293"/>
      <c r="H630" s="296">
        <v>6</v>
      </c>
      <c r="I630" s="159"/>
      <c r="L630" s="157"/>
      <c r="M630" s="160"/>
      <c r="N630" s="161"/>
      <c r="O630" s="161"/>
      <c r="P630" s="161"/>
      <c r="Q630" s="161"/>
      <c r="R630" s="161"/>
      <c r="S630" s="161"/>
      <c r="T630" s="162"/>
      <c r="AT630" s="158" t="s">
        <v>147</v>
      </c>
      <c r="AU630" s="158" t="s">
        <v>137</v>
      </c>
      <c r="AV630" s="13" t="s">
        <v>137</v>
      </c>
      <c r="AW630" s="13" t="s">
        <v>34</v>
      </c>
      <c r="AX630" s="13" t="s">
        <v>73</v>
      </c>
      <c r="AY630" s="158" t="s">
        <v>128</v>
      </c>
    </row>
    <row r="631" spans="1:65" s="12" customFormat="1">
      <c r="B631" s="151"/>
      <c r="C631" s="289"/>
      <c r="D631" s="290" t="s">
        <v>147</v>
      </c>
      <c r="E631" s="291" t="s">
        <v>3</v>
      </c>
      <c r="F631" s="292" t="s">
        <v>378</v>
      </c>
      <c r="G631" s="289"/>
      <c r="H631" s="291" t="s">
        <v>3</v>
      </c>
      <c r="I631" s="153"/>
      <c r="L631" s="151"/>
      <c r="M631" s="154"/>
      <c r="N631" s="155"/>
      <c r="O631" s="155"/>
      <c r="P631" s="155"/>
      <c r="Q631" s="155"/>
      <c r="R631" s="155"/>
      <c r="S631" s="155"/>
      <c r="T631" s="156"/>
      <c r="AT631" s="152" t="s">
        <v>147</v>
      </c>
      <c r="AU631" s="152" t="s">
        <v>137</v>
      </c>
      <c r="AV631" s="12" t="s">
        <v>81</v>
      </c>
      <c r="AW631" s="12" t="s">
        <v>34</v>
      </c>
      <c r="AX631" s="12" t="s">
        <v>73</v>
      </c>
      <c r="AY631" s="152" t="s">
        <v>128</v>
      </c>
    </row>
    <row r="632" spans="1:65" s="13" customFormat="1">
      <c r="B632" s="157"/>
      <c r="C632" s="293"/>
      <c r="D632" s="290" t="s">
        <v>147</v>
      </c>
      <c r="E632" s="294" t="s">
        <v>3</v>
      </c>
      <c r="F632" s="295" t="s">
        <v>212</v>
      </c>
      <c r="G632" s="293"/>
      <c r="H632" s="296">
        <v>6</v>
      </c>
      <c r="I632" s="159"/>
      <c r="L632" s="157"/>
      <c r="M632" s="160"/>
      <c r="N632" s="161"/>
      <c r="O632" s="161"/>
      <c r="P632" s="161"/>
      <c r="Q632" s="161"/>
      <c r="R632" s="161"/>
      <c r="S632" s="161"/>
      <c r="T632" s="162"/>
      <c r="AT632" s="158" t="s">
        <v>147</v>
      </c>
      <c r="AU632" s="158" t="s">
        <v>137</v>
      </c>
      <c r="AV632" s="13" t="s">
        <v>137</v>
      </c>
      <c r="AW632" s="13" t="s">
        <v>34</v>
      </c>
      <c r="AX632" s="13" t="s">
        <v>73</v>
      </c>
      <c r="AY632" s="158" t="s">
        <v>128</v>
      </c>
    </row>
    <row r="633" spans="1:65" s="12" customFormat="1">
      <c r="B633" s="151"/>
      <c r="C633" s="289"/>
      <c r="D633" s="290" t="s">
        <v>147</v>
      </c>
      <c r="E633" s="291" t="s">
        <v>3</v>
      </c>
      <c r="F633" s="292" t="s">
        <v>422</v>
      </c>
      <c r="G633" s="289"/>
      <c r="H633" s="291" t="s">
        <v>3</v>
      </c>
      <c r="I633" s="153"/>
      <c r="L633" s="151"/>
      <c r="M633" s="154"/>
      <c r="N633" s="155"/>
      <c r="O633" s="155"/>
      <c r="P633" s="155"/>
      <c r="Q633" s="155"/>
      <c r="R633" s="155"/>
      <c r="S633" s="155"/>
      <c r="T633" s="156"/>
      <c r="AT633" s="152" t="s">
        <v>147</v>
      </c>
      <c r="AU633" s="152" t="s">
        <v>137</v>
      </c>
      <c r="AV633" s="12" t="s">
        <v>81</v>
      </c>
      <c r="AW633" s="12" t="s">
        <v>34</v>
      </c>
      <c r="AX633" s="12" t="s">
        <v>73</v>
      </c>
      <c r="AY633" s="152" t="s">
        <v>128</v>
      </c>
    </row>
    <row r="634" spans="1:65" s="13" customFormat="1">
      <c r="B634" s="157"/>
      <c r="C634" s="293"/>
      <c r="D634" s="290" t="s">
        <v>147</v>
      </c>
      <c r="E634" s="294" t="s">
        <v>3</v>
      </c>
      <c r="F634" s="295" t="s">
        <v>81</v>
      </c>
      <c r="G634" s="293"/>
      <c r="H634" s="296">
        <v>1</v>
      </c>
      <c r="I634" s="159"/>
      <c r="L634" s="157"/>
      <c r="M634" s="160"/>
      <c r="N634" s="161"/>
      <c r="O634" s="161"/>
      <c r="P634" s="161"/>
      <c r="Q634" s="161"/>
      <c r="R634" s="161"/>
      <c r="S634" s="161"/>
      <c r="T634" s="162"/>
      <c r="AT634" s="158" t="s">
        <v>147</v>
      </c>
      <c r="AU634" s="158" t="s">
        <v>137</v>
      </c>
      <c r="AV634" s="13" t="s">
        <v>137</v>
      </c>
      <c r="AW634" s="13" t="s">
        <v>34</v>
      </c>
      <c r="AX634" s="13" t="s">
        <v>73</v>
      </c>
      <c r="AY634" s="158" t="s">
        <v>128</v>
      </c>
    </row>
    <row r="635" spans="1:65" s="12" customFormat="1">
      <c r="B635" s="151"/>
      <c r="C635" s="289"/>
      <c r="D635" s="290" t="s">
        <v>147</v>
      </c>
      <c r="E635" s="291" t="s">
        <v>3</v>
      </c>
      <c r="F635" s="292" t="s">
        <v>415</v>
      </c>
      <c r="G635" s="289"/>
      <c r="H635" s="291" t="s">
        <v>3</v>
      </c>
      <c r="I635" s="153"/>
      <c r="L635" s="151"/>
      <c r="M635" s="154"/>
      <c r="N635" s="155"/>
      <c r="O635" s="155"/>
      <c r="P635" s="155"/>
      <c r="Q635" s="155"/>
      <c r="R635" s="155"/>
      <c r="S635" s="155"/>
      <c r="T635" s="156"/>
      <c r="AT635" s="152" t="s">
        <v>147</v>
      </c>
      <c r="AU635" s="152" t="s">
        <v>137</v>
      </c>
      <c r="AV635" s="12" t="s">
        <v>81</v>
      </c>
      <c r="AW635" s="12" t="s">
        <v>34</v>
      </c>
      <c r="AX635" s="12" t="s">
        <v>73</v>
      </c>
      <c r="AY635" s="152" t="s">
        <v>128</v>
      </c>
    </row>
    <row r="636" spans="1:65" s="13" customFormat="1">
      <c r="B636" s="157"/>
      <c r="C636" s="293"/>
      <c r="D636" s="290" t="s">
        <v>147</v>
      </c>
      <c r="E636" s="294" t="s">
        <v>3</v>
      </c>
      <c r="F636" s="295" t="s">
        <v>81</v>
      </c>
      <c r="G636" s="293"/>
      <c r="H636" s="296">
        <v>1</v>
      </c>
      <c r="I636" s="159"/>
      <c r="L636" s="157"/>
      <c r="M636" s="160"/>
      <c r="N636" s="161"/>
      <c r="O636" s="161"/>
      <c r="P636" s="161"/>
      <c r="Q636" s="161"/>
      <c r="R636" s="161"/>
      <c r="S636" s="161"/>
      <c r="T636" s="162"/>
      <c r="AT636" s="158" t="s">
        <v>147</v>
      </c>
      <c r="AU636" s="158" t="s">
        <v>137</v>
      </c>
      <c r="AV636" s="13" t="s">
        <v>137</v>
      </c>
      <c r="AW636" s="13" t="s">
        <v>34</v>
      </c>
      <c r="AX636" s="13" t="s">
        <v>73</v>
      </c>
      <c r="AY636" s="158" t="s">
        <v>128</v>
      </c>
    </row>
    <row r="637" spans="1:65" s="12" customFormat="1">
      <c r="B637" s="151"/>
      <c r="C637" s="289"/>
      <c r="D637" s="290" t="s">
        <v>147</v>
      </c>
      <c r="E637" s="291" t="s">
        <v>3</v>
      </c>
      <c r="F637" s="292" t="s">
        <v>387</v>
      </c>
      <c r="G637" s="289"/>
      <c r="H637" s="291" t="s">
        <v>3</v>
      </c>
      <c r="I637" s="153"/>
      <c r="L637" s="151"/>
      <c r="M637" s="154"/>
      <c r="N637" s="155"/>
      <c r="O637" s="155"/>
      <c r="P637" s="155"/>
      <c r="Q637" s="155"/>
      <c r="R637" s="155"/>
      <c r="S637" s="155"/>
      <c r="T637" s="156"/>
      <c r="AT637" s="152" t="s">
        <v>147</v>
      </c>
      <c r="AU637" s="152" t="s">
        <v>137</v>
      </c>
      <c r="AV637" s="12" t="s">
        <v>81</v>
      </c>
      <c r="AW637" s="12" t="s">
        <v>34</v>
      </c>
      <c r="AX637" s="12" t="s">
        <v>73</v>
      </c>
      <c r="AY637" s="152" t="s">
        <v>128</v>
      </c>
    </row>
    <row r="638" spans="1:65" s="13" customFormat="1">
      <c r="B638" s="157"/>
      <c r="C638" s="293"/>
      <c r="D638" s="290" t="s">
        <v>147</v>
      </c>
      <c r="E638" s="294" t="s">
        <v>3</v>
      </c>
      <c r="F638" s="295" t="s">
        <v>212</v>
      </c>
      <c r="G638" s="293"/>
      <c r="H638" s="296">
        <v>6</v>
      </c>
      <c r="I638" s="159"/>
      <c r="L638" s="157"/>
      <c r="M638" s="160"/>
      <c r="N638" s="161"/>
      <c r="O638" s="161"/>
      <c r="P638" s="161"/>
      <c r="Q638" s="161"/>
      <c r="R638" s="161"/>
      <c r="S638" s="161"/>
      <c r="T638" s="162"/>
      <c r="AT638" s="158" t="s">
        <v>147</v>
      </c>
      <c r="AU638" s="158" t="s">
        <v>137</v>
      </c>
      <c r="AV638" s="13" t="s">
        <v>137</v>
      </c>
      <c r="AW638" s="13" t="s">
        <v>34</v>
      </c>
      <c r="AX638" s="13" t="s">
        <v>73</v>
      </c>
      <c r="AY638" s="158" t="s">
        <v>128</v>
      </c>
    </row>
    <row r="639" spans="1:65" s="12" customFormat="1">
      <c r="B639" s="151"/>
      <c r="C639" s="289"/>
      <c r="D639" s="290" t="s">
        <v>147</v>
      </c>
      <c r="E639" s="291" t="s">
        <v>3</v>
      </c>
      <c r="F639" s="292" t="s">
        <v>389</v>
      </c>
      <c r="G639" s="289"/>
      <c r="H639" s="291" t="s">
        <v>3</v>
      </c>
      <c r="I639" s="153"/>
      <c r="L639" s="151"/>
      <c r="M639" s="154"/>
      <c r="N639" s="155"/>
      <c r="O639" s="155"/>
      <c r="P639" s="155"/>
      <c r="Q639" s="155"/>
      <c r="R639" s="155"/>
      <c r="S639" s="155"/>
      <c r="T639" s="156"/>
      <c r="AT639" s="152" t="s">
        <v>147</v>
      </c>
      <c r="AU639" s="152" t="s">
        <v>137</v>
      </c>
      <c r="AV639" s="12" t="s">
        <v>81</v>
      </c>
      <c r="AW639" s="12" t="s">
        <v>34</v>
      </c>
      <c r="AX639" s="12" t="s">
        <v>73</v>
      </c>
      <c r="AY639" s="152" t="s">
        <v>128</v>
      </c>
    </row>
    <row r="640" spans="1:65" s="13" customFormat="1">
      <c r="B640" s="157"/>
      <c r="C640" s="293"/>
      <c r="D640" s="290" t="s">
        <v>147</v>
      </c>
      <c r="E640" s="294" t="s">
        <v>3</v>
      </c>
      <c r="F640" s="295" t="s">
        <v>212</v>
      </c>
      <c r="G640" s="293"/>
      <c r="H640" s="296">
        <v>6</v>
      </c>
      <c r="I640" s="159"/>
      <c r="L640" s="157"/>
      <c r="M640" s="160"/>
      <c r="N640" s="161"/>
      <c r="O640" s="161"/>
      <c r="P640" s="161"/>
      <c r="Q640" s="161"/>
      <c r="R640" s="161"/>
      <c r="S640" s="161"/>
      <c r="T640" s="162"/>
      <c r="AT640" s="158" t="s">
        <v>147</v>
      </c>
      <c r="AU640" s="158" t="s">
        <v>137</v>
      </c>
      <c r="AV640" s="13" t="s">
        <v>137</v>
      </c>
      <c r="AW640" s="13" t="s">
        <v>34</v>
      </c>
      <c r="AX640" s="13" t="s">
        <v>73</v>
      </c>
      <c r="AY640" s="158" t="s">
        <v>128</v>
      </c>
    </row>
    <row r="641" spans="1:65" s="14" customFormat="1">
      <c r="B641" s="163"/>
      <c r="C641" s="297"/>
      <c r="D641" s="290" t="s">
        <v>147</v>
      </c>
      <c r="E641" s="298" t="s">
        <v>3</v>
      </c>
      <c r="F641" s="299" t="s">
        <v>165</v>
      </c>
      <c r="G641" s="297"/>
      <c r="H641" s="300">
        <v>26</v>
      </c>
      <c r="I641" s="165"/>
      <c r="L641" s="163"/>
      <c r="M641" s="166"/>
      <c r="N641" s="167"/>
      <c r="O641" s="167"/>
      <c r="P641" s="167"/>
      <c r="Q641" s="167"/>
      <c r="R641" s="167"/>
      <c r="S641" s="167"/>
      <c r="T641" s="168"/>
      <c r="AT641" s="164" t="s">
        <v>147</v>
      </c>
      <c r="AU641" s="164" t="s">
        <v>137</v>
      </c>
      <c r="AV641" s="14" t="s">
        <v>136</v>
      </c>
      <c r="AW641" s="14" t="s">
        <v>34</v>
      </c>
      <c r="AX641" s="14" t="s">
        <v>81</v>
      </c>
      <c r="AY641" s="164" t="s">
        <v>128</v>
      </c>
    </row>
    <row r="642" spans="1:65" s="1" customFormat="1" ht="16.5" customHeight="1">
      <c r="A642" s="33"/>
      <c r="B642" s="136"/>
      <c r="C642" s="281" t="s">
        <v>786</v>
      </c>
      <c r="D642" s="281" t="s">
        <v>131</v>
      </c>
      <c r="E642" s="282" t="s">
        <v>787</v>
      </c>
      <c r="F642" s="283" t="s">
        <v>788</v>
      </c>
      <c r="G642" s="284" t="s">
        <v>134</v>
      </c>
      <c r="H642" s="285">
        <v>16.52</v>
      </c>
      <c r="I642" s="138"/>
      <c r="J642" s="139">
        <f>ROUND(I642*H642,2)</f>
        <v>0</v>
      </c>
      <c r="K642" s="137" t="s">
        <v>135</v>
      </c>
      <c r="L642" s="34"/>
      <c r="M642" s="140" t="s">
        <v>3</v>
      </c>
      <c r="N642" s="141" t="s">
        <v>45</v>
      </c>
      <c r="O642" s="54"/>
      <c r="P642" s="142">
        <f>O642*H642</f>
        <v>0</v>
      </c>
      <c r="Q642" s="142">
        <v>0</v>
      </c>
      <c r="R642" s="142">
        <f>Q642*H642</f>
        <v>0</v>
      </c>
      <c r="S642" s="142">
        <v>2.4649999999999998E-2</v>
      </c>
      <c r="T642" s="143">
        <f>S642*H642</f>
        <v>0.40721799999999997</v>
      </c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R642" s="144" t="s">
        <v>313</v>
      </c>
      <c r="AT642" s="144" t="s">
        <v>131</v>
      </c>
      <c r="AU642" s="144" t="s">
        <v>137</v>
      </c>
      <c r="AY642" s="18" t="s">
        <v>128</v>
      </c>
      <c r="BE642" s="145">
        <f>IF(N642="základní",J642,0)</f>
        <v>0</v>
      </c>
      <c r="BF642" s="145">
        <f>IF(N642="snížená",J642,0)</f>
        <v>0</v>
      </c>
      <c r="BG642" s="145">
        <f>IF(N642="zákl. přenesená",J642,0)</f>
        <v>0</v>
      </c>
      <c r="BH642" s="145">
        <f>IF(N642="sníž. přenesená",J642,0)</f>
        <v>0</v>
      </c>
      <c r="BI642" s="145">
        <f>IF(N642="nulová",J642,0)</f>
        <v>0</v>
      </c>
      <c r="BJ642" s="18" t="s">
        <v>137</v>
      </c>
      <c r="BK642" s="145">
        <f>ROUND(I642*H642,2)</f>
        <v>0</v>
      </c>
      <c r="BL642" s="18" t="s">
        <v>313</v>
      </c>
      <c r="BM642" s="144" t="s">
        <v>789</v>
      </c>
    </row>
    <row r="643" spans="1:65" s="1" customFormat="1">
      <c r="A643" s="33"/>
      <c r="B643" s="34"/>
      <c r="C643" s="286"/>
      <c r="D643" s="287" t="s">
        <v>139</v>
      </c>
      <c r="E643" s="286"/>
      <c r="F643" s="288" t="s">
        <v>790</v>
      </c>
      <c r="G643" s="286"/>
      <c r="H643" s="286"/>
      <c r="I643" s="148"/>
      <c r="J643" s="33"/>
      <c r="K643" s="33"/>
      <c r="L643" s="34"/>
      <c r="M643" s="149"/>
      <c r="N643" s="150"/>
      <c r="O643" s="54"/>
      <c r="P643" s="54"/>
      <c r="Q643" s="54"/>
      <c r="R643" s="54"/>
      <c r="S643" s="54"/>
      <c r="T643" s="55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T643" s="18" t="s">
        <v>139</v>
      </c>
      <c r="AU643" s="18" t="s">
        <v>137</v>
      </c>
    </row>
    <row r="644" spans="1:65" s="12" customFormat="1">
      <c r="B644" s="151"/>
      <c r="C644" s="289"/>
      <c r="D644" s="290" t="s">
        <v>147</v>
      </c>
      <c r="E644" s="291" t="s">
        <v>3</v>
      </c>
      <c r="F644" s="292" t="s">
        <v>791</v>
      </c>
      <c r="G644" s="289"/>
      <c r="H644" s="291" t="s">
        <v>3</v>
      </c>
      <c r="I644" s="153"/>
      <c r="L644" s="151"/>
      <c r="M644" s="154"/>
      <c r="N644" s="155"/>
      <c r="O644" s="155"/>
      <c r="P644" s="155"/>
      <c r="Q644" s="155"/>
      <c r="R644" s="155"/>
      <c r="S644" s="155"/>
      <c r="T644" s="156"/>
      <c r="AT644" s="152" t="s">
        <v>147</v>
      </c>
      <c r="AU644" s="152" t="s">
        <v>137</v>
      </c>
      <c r="AV644" s="12" t="s">
        <v>81</v>
      </c>
      <c r="AW644" s="12" t="s">
        <v>34</v>
      </c>
      <c r="AX644" s="12" t="s">
        <v>73</v>
      </c>
      <c r="AY644" s="152" t="s">
        <v>128</v>
      </c>
    </row>
    <row r="645" spans="1:65" s="12" customFormat="1">
      <c r="B645" s="151"/>
      <c r="C645" s="289"/>
      <c r="D645" s="290" t="s">
        <v>147</v>
      </c>
      <c r="E645" s="291" t="s">
        <v>3</v>
      </c>
      <c r="F645" s="292" t="s">
        <v>792</v>
      </c>
      <c r="G645" s="289"/>
      <c r="H645" s="291" t="s">
        <v>3</v>
      </c>
      <c r="I645" s="153"/>
      <c r="L645" s="151"/>
      <c r="M645" s="154"/>
      <c r="N645" s="155"/>
      <c r="O645" s="155"/>
      <c r="P645" s="155"/>
      <c r="Q645" s="155"/>
      <c r="R645" s="155"/>
      <c r="S645" s="155"/>
      <c r="T645" s="156"/>
      <c r="AT645" s="152" t="s">
        <v>147</v>
      </c>
      <c r="AU645" s="152" t="s">
        <v>137</v>
      </c>
      <c r="AV645" s="12" t="s">
        <v>81</v>
      </c>
      <c r="AW645" s="12" t="s">
        <v>34</v>
      </c>
      <c r="AX645" s="12" t="s">
        <v>73</v>
      </c>
      <c r="AY645" s="152" t="s">
        <v>128</v>
      </c>
    </row>
    <row r="646" spans="1:65" s="13" customFormat="1">
      <c r="B646" s="157"/>
      <c r="C646" s="293"/>
      <c r="D646" s="290" t="s">
        <v>147</v>
      </c>
      <c r="E646" s="294" t="s">
        <v>3</v>
      </c>
      <c r="F646" s="295" t="s">
        <v>479</v>
      </c>
      <c r="G646" s="293"/>
      <c r="H646" s="296">
        <v>14.16</v>
      </c>
      <c r="I646" s="159"/>
      <c r="L646" s="157"/>
      <c r="M646" s="160"/>
      <c r="N646" s="161"/>
      <c r="O646" s="161"/>
      <c r="P646" s="161"/>
      <c r="Q646" s="161"/>
      <c r="R646" s="161"/>
      <c r="S646" s="161"/>
      <c r="T646" s="162"/>
      <c r="AT646" s="158" t="s">
        <v>147</v>
      </c>
      <c r="AU646" s="158" t="s">
        <v>137</v>
      </c>
      <c r="AV646" s="13" t="s">
        <v>137</v>
      </c>
      <c r="AW646" s="13" t="s">
        <v>34</v>
      </c>
      <c r="AX646" s="13" t="s">
        <v>73</v>
      </c>
      <c r="AY646" s="158" t="s">
        <v>128</v>
      </c>
    </row>
    <row r="647" spans="1:65" s="13" customFormat="1">
      <c r="B647" s="157"/>
      <c r="C647" s="293"/>
      <c r="D647" s="290" t="s">
        <v>147</v>
      </c>
      <c r="E647" s="294" t="s">
        <v>3</v>
      </c>
      <c r="F647" s="295" t="s">
        <v>480</v>
      </c>
      <c r="G647" s="293"/>
      <c r="H647" s="296">
        <v>33.6</v>
      </c>
      <c r="I647" s="159"/>
      <c r="L647" s="157"/>
      <c r="M647" s="160"/>
      <c r="N647" s="161"/>
      <c r="O647" s="161"/>
      <c r="P647" s="161"/>
      <c r="Q647" s="161"/>
      <c r="R647" s="161"/>
      <c r="S647" s="161"/>
      <c r="T647" s="162"/>
      <c r="AT647" s="158" t="s">
        <v>147</v>
      </c>
      <c r="AU647" s="158" t="s">
        <v>137</v>
      </c>
      <c r="AV647" s="13" t="s">
        <v>137</v>
      </c>
      <c r="AW647" s="13" t="s">
        <v>34</v>
      </c>
      <c r="AX647" s="13" t="s">
        <v>73</v>
      </c>
      <c r="AY647" s="158" t="s">
        <v>128</v>
      </c>
    </row>
    <row r="648" spans="1:65" s="12" customFormat="1">
      <c r="B648" s="151"/>
      <c r="C648" s="289"/>
      <c r="D648" s="290" t="s">
        <v>147</v>
      </c>
      <c r="E648" s="291" t="s">
        <v>3</v>
      </c>
      <c r="F648" s="292" t="s">
        <v>482</v>
      </c>
      <c r="G648" s="289"/>
      <c r="H648" s="291" t="s">
        <v>3</v>
      </c>
      <c r="I648" s="153"/>
      <c r="L648" s="151"/>
      <c r="M648" s="154"/>
      <c r="N648" s="155"/>
      <c r="O648" s="155"/>
      <c r="P648" s="155"/>
      <c r="Q648" s="155"/>
      <c r="R648" s="155"/>
      <c r="S648" s="155"/>
      <c r="T648" s="156"/>
      <c r="AT648" s="152" t="s">
        <v>147</v>
      </c>
      <c r="AU648" s="152" t="s">
        <v>137</v>
      </c>
      <c r="AV648" s="12" t="s">
        <v>81</v>
      </c>
      <c r="AW648" s="12" t="s">
        <v>34</v>
      </c>
      <c r="AX648" s="12" t="s">
        <v>73</v>
      </c>
      <c r="AY648" s="152" t="s">
        <v>128</v>
      </c>
    </row>
    <row r="649" spans="1:65" s="13" customFormat="1">
      <c r="B649" s="157"/>
      <c r="C649" s="293"/>
      <c r="D649" s="290" t="s">
        <v>147</v>
      </c>
      <c r="E649" s="294" t="s">
        <v>3</v>
      </c>
      <c r="F649" s="295" t="s">
        <v>793</v>
      </c>
      <c r="G649" s="293"/>
      <c r="H649" s="296">
        <v>-8.8000000000000007</v>
      </c>
      <c r="I649" s="159"/>
      <c r="L649" s="157"/>
      <c r="M649" s="160"/>
      <c r="N649" s="161"/>
      <c r="O649" s="161"/>
      <c r="P649" s="161"/>
      <c r="Q649" s="161"/>
      <c r="R649" s="161"/>
      <c r="S649" s="161"/>
      <c r="T649" s="162"/>
      <c r="AT649" s="158" t="s">
        <v>147</v>
      </c>
      <c r="AU649" s="158" t="s">
        <v>137</v>
      </c>
      <c r="AV649" s="13" t="s">
        <v>137</v>
      </c>
      <c r="AW649" s="13" t="s">
        <v>34</v>
      </c>
      <c r="AX649" s="13" t="s">
        <v>73</v>
      </c>
      <c r="AY649" s="158" t="s">
        <v>128</v>
      </c>
    </row>
    <row r="650" spans="1:65" s="13" customFormat="1">
      <c r="B650" s="157"/>
      <c r="C650" s="293"/>
      <c r="D650" s="290" t="s">
        <v>147</v>
      </c>
      <c r="E650" s="294" t="s">
        <v>3</v>
      </c>
      <c r="F650" s="295" t="s">
        <v>794</v>
      </c>
      <c r="G650" s="293"/>
      <c r="H650" s="296">
        <v>-22.44</v>
      </c>
      <c r="I650" s="159"/>
      <c r="L650" s="157"/>
      <c r="M650" s="160"/>
      <c r="N650" s="161"/>
      <c r="O650" s="161"/>
      <c r="P650" s="161"/>
      <c r="Q650" s="161"/>
      <c r="R650" s="161"/>
      <c r="S650" s="161"/>
      <c r="T650" s="162"/>
      <c r="AT650" s="158" t="s">
        <v>147</v>
      </c>
      <c r="AU650" s="158" t="s">
        <v>137</v>
      </c>
      <c r="AV650" s="13" t="s">
        <v>137</v>
      </c>
      <c r="AW650" s="13" t="s">
        <v>34</v>
      </c>
      <c r="AX650" s="13" t="s">
        <v>73</v>
      </c>
      <c r="AY650" s="158" t="s">
        <v>128</v>
      </c>
    </row>
    <row r="651" spans="1:65" s="14" customFormat="1">
      <c r="B651" s="163"/>
      <c r="C651" s="297"/>
      <c r="D651" s="290" t="s">
        <v>147</v>
      </c>
      <c r="E651" s="298" t="s">
        <v>3</v>
      </c>
      <c r="F651" s="299" t="s">
        <v>165</v>
      </c>
      <c r="G651" s="297"/>
      <c r="H651" s="300">
        <v>16.52</v>
      </c>
      <c r="I651" s="165"/>
      <c r="L651" s="163"/>
      <c r="M651" s="166"/>
      <c r="N651" s="167"/>
      <c r="O651" s="167"/>
      <c r="P651" s="167"/>
      <c r="Q651" s="167"/>
      <c r="R651" s="167"/>
      <c r="S651" s="167"/>
      <c r="T651" s="168"/>
      <c r="AT651" s="164" t="s">
        <v>147</v>
      </c>
      <c r="AU651" s="164" t="s">
        <v>137</v>
      </c>
      <c r="AV651" s="14" t="s">
        <v>136</v>
      </c>
      <c r="AW651" s="14" t="s">
        <v>34</v>
      </c>
      <c r="AX651" s="14" t="s">
        <v>81</v>
      </c>
      <c r="AY651" s="164" t="s">
        <v>128</v>
      </c>
    </row>
    <row r="652" spans="1:65" s="1" customFormat="1" ht="16.5" customHeight="1">
      <c r="A652" s="33"/>
      <c r="B652" s="136"/>
      <c r="C652" s="281" t="s">
        <v>795</v>
      </c>
      <c r="D652" s="281" t="s">
        <v>131</v>
      </c>
      <c r="E652" s="282" t="s">
        <v>796</v>
      </c>
      <c r="F652" s="283" t="s">
        <v>797</v>
      </c>
      <c r="G652" s="284" t="s">
        <v>134</v>
      </c>
      <c r="H652" s="285">
        <v>16.52</v>
      </c>
      <c r="I652" s="138"/>
      <c r="J652" s="139">
        <f>ROUND(I652*H652,2)</f>
        <v>0</v>
      </c>
      <c r="K652" s="137" t="s">
        <v>135</v>
      </c>
      <c r="L652" s="34"/>
      <c r="M652" s="140" t="s">
        <v>3</v>
      </c>
      <c r="N652" s="141" t="s">
        <v>45</v>
      </c>
      <c r="O652" s="54"/>
      <c r="P652" s="142">
        <f>O652*H652</f>
        <v>0</v>
      </c>
      <c r="Q652" s="142">
        <v>0</v>
      </c>
      <c r="R652" s="142">
        <f>Q652*H652</f>
        <v>0</v>
      </c>
      <c r="S652" s="142">
        <v>8.0000000000000002E-3</v>
      </c>
      <c r="T652" s="143">
        <f>S652*H652</f>
        <v>0.13216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44" t="s">
        <v>313</v>
      </c>
      <c r="AT652" s="144" t="s">
        <v>131</v>
      </c>
      <c r="AU652" s="144" t="s">
        <v>137</v>
      </c>
      <c r="AY652" s="18" t="s">
        <v>128</v>
      </c>
      <c r="BE652" s="145">
        <f>IF(N652="základní",J652,0)</f>
        <v>0</v>
      </c>
      <c r="BF652" s="145">
        <f>IF(N652="snížená",J652,0)</f>
        <v>0</v>
      </c>
      <c r="BG652" s="145">
        <f>IF(N652="zákl. přenesená",J652,0)</f>
        <v>0</v>
      </c>
      <c r="BH652" s="145">
        <f>IF(N652="sníž. přenesená",J652,0)</f>
        <v>0</v>
      </c>
      <c r="BI652" s="145">
        <f>IF(N652="nulová",J652,0)</f>
        <v>0</v>
      </c>
      <c r="BJ652" s="18" t="s">
        <v>137</v>
      </c>
      <c r="BK652" s="145">
        <f>ROUND(I652*H652,2)</f>
        <v>0</v>
      </c>
      <c r="BL652" s="18" t="s">
        <v>313</v>
      </c>
      <c r="BM652" s="144" t="s">
        <v>798</v>
      </c>
    </row>
    <row r="653" spans="1:65" s="1" customFormat="1">
      <c r="A653" s="33"/>
      <c r="B653" s="34"/>
      <c r="C653" s="286"/>
      <c r="D653" s="287" t="s">
        <v>139</v>
      </c>
      <c r="E653" s="286"/>
      <c r="F653" s="288" t="s">
        <v>799</v>
      </c>
      <c r="G653" s="286"/>
      <c r="H653" s="286"/>
      <c r="I653" s="148"/>
      <c r="J653" s="33"/>
      <c r="K653" s="33"/>
      <c r="L653" s="34"/>
      <c r="M653" s="149"/>
      <c r="N653" s="150"/>
      <c r="O653" s="54"/>
      <c r="P653" s="54"/>
      <c r="Q653" s="54"/>
      <c r="R653" s="54"/>
      <c r="S653" s="54"/>
      <c r="T653" s="55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T653" s="18" t="s">
        <v>139</v>
      </c>
      <c r="AU653" s="18" t="s">
        <v>137</v>
      </c>
    </row>
    <row r="654" spans="1:65" s="1" customFormat="1" ht="24.15" customHeight="1">
      <c r="A654" s="33"/>
      <c r="B654" s="136"/>
      <c r="C654" s="281" t="s">
        <v>800</v>
      </c>
      <c r="D654" s="281" t="s">
        <v>131</v>
      </c>
      <c r="E654" s="282" t="s">
        <v>438</v>
      </c>
      <c r="F654" s="283" t="s">
        <v>439</v>
      </c>
      <c r="G654" s="284" t="s">
        <v>440</v>
      </c>
      <c r="H654" s="285">
        <v>2.04</v>
      </c>
      <c r="I654" s="138"/>
      <c r="J654" s="139">
        <f>ROUND(I654*H654,2)</f>
        <v>0</v>
      </c>
      <c r="K654" s="137" t="s">
        <v>135</v>
      </c>
      <c r="L654" s="34"/>
      <c r="M654" s="140" t="s">
        <v>3</v>
      </c>
      <c r="N654" s="141" t="s">
        <v>45</v>
      </c>
      <c r="O654" s="54"/>
      <c r="P654" s="142">
        <f>O654*H654</f>
        <v>0</v>
      </c>
      <c r="Q654" s="142">
        <v>0</v>
      </c>
      <c r="R654" s="142">
        <f>Q654*H654</f>
        <v>0</v>
      </c>
      <c r="S654" s="142">
        <v>0</v>
      </c>
      <c r="T654" s="143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44" t="s">
        <v>313</v>
      </c>
      <c r="AT654" s="144" t="s">
        <v>131</v>
      </c>
      <c r="AU654" s="144" t="s">
        <v>137</v>
      </c>
      <c r="AY654" s="18" t="s">
        <v>128</v>
      </c>
      <c r="BE654" s="145">
        <f>IF(N654="základní",J654,0)</f>
        <v>0</v>
      </c>
      <c r="BF654" s="145">
        <f>IF(N654="snížená",J654,0)</f>
        <v>0</v>
      </c>
      <c r="BG654" s="145">
        <f>IF(N654="zákl. přenesená",J654,0)</f>
        <v>0</v>
      </c>
      <c r="BH654" s="145">
        <f>IF(N654="sníž. přenesená",J654,0)</f>
        <v>0</v>
      </c>
      <c r="BI654" s="145">
        <f>IF(N654="nulová",J654,0)</f>
        <v>0</v>
      </c>
      <c r="BJ654" s="18" t="s">
        <v>137</v>
      </c>
      <c r="BK654" s="145">
        <f>ROUND(I654*H654,2)</f>
        <v>0</v>
      </c>
      <c r="BL654" s="18" t="s">
        <v>313</v>
      </c>
      <c r="BM654" s="144" t="s">
        <v>801</v>
      </c>
    </row>
    <row r="655" spans="1:65" s="1" customFormat="1">
      <c r="A655" s="33"/>
      <c r="B655" s="34"/>
      <c r="C655" s="286"/>
      <c r="D655" s="287" t="s">
        <v>139</v>
      </c>
      <c r="E655" s="286"/>
      <c r="F655" s="288" t="s">
        <v>442</v>
      </c>
      <c r="G655" s="286"/>
      <c r="H655" s="286"/>
      <c r="I655" s="148"/>
      <c r="J655" s="33"/>
      <c r="K655" s="33"/>
      <c r="L655" s="34"/>
      <c r="M655" s="149"/>
      <c r="N655" s="150"/>
      <c r="O655" s="54"/>
      <c r="P655" s="54"/>
      <c r="Q655" s="54"/>
      <c r="R655" s="54"/>
      <c r="S655" s="54"/>
      <c r="T655" s="55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T655" s="18" t="s">
        <v>139</v>
      </c>
      <c r="AU655" s="18" t="s">
        <v>137</v>
      </c>
    </row>
    <row r="656" spans="1:65" s="12" customFormat="1">
      <c r="B656" s="151"/>
      <c r="C656" s="289"/>
      <c r="D656" s="290" t="s">
        <v>147</v>
      </c>
      <c r="E656" s="291" t="s">
        <v>3</v>
      </c>
      <c r="F656" s="292" t="s">
        <v>443</v>
      </c>
      <c r="G656" s="289"/>
      <c r="H656" s="291" t="s">
        <v>3</v>
      </c>
      <c r="I656" s="153"/>
      <c r="L656" s="151"/>
      <c r="M656" s="154"/>
      <c r="N656" s="155"/>
      <c r="O656" s="155"/>
      <c r="P656" s="155"/>
      <c r="Q656" s="155"/>
      <c r="R656" s="155"/>
      <c r="S656" s="155"/>
      <c r="T656" s="156"/>
      <c r="AT656" s="152" t="s">
        <v>147</v>
      </c>
      <c r="AU656" s="152" t="s">
        <v>137</v>
      </c>
      <c r="AV656" s="12" t="s">
        <v>81</v>
      </c>
      <c r="AW656" s="12" t="s">
        <v>34</v>
      </c>
      <c r="AX656" s="12" t="s">
        <v>73</v>
      </c>
      <c r="AY656" s="152" t="s">
        <v>128</v>
      </c>
    </row>
    <row r="657" spans="1:65" s="13" customFormat="1">
      <c r="B657" s="157"/>
      <c r="C657" s="293"/>
      <c r="D657" s="290" t="s">
        <v>147</v>
      </c>
      <c r="E657" s="294" t="s">
        <v>3</v>
      </c>
      <c r="F657" s="295" t="s">
        <v>802</v>
      </c>
      <c r="G657" s="293"/>
      <c r="H657" s="296">
        <v>2.04</v>
      </c>
      <c r="I657" s="159"/>
      <c r="L657" s="157"/>
      <c r="M657" s="160"/>
      <c r="N657" s="161"/>
      <c r="O657" s="161"/>
      <c r="P657" s="161"/>
      <c r="Q657" s="161"/>
      <c r="R657" s="161"/>
      <c r="S657" s="161"/>
      <c r="T657" s="162"/>
      <c r="AT657" s="158" t="s">
        <v>147</v>
      </c>
      <c r="AU657" s="158" t="s">
        <v>137</v>
      </c>
      <c r="AV657" s="13" t="s">
        <v>137</v>
      </c>
      <c r="AW657" s="13" t="s">
        <v>34</v>
      </c>
      <c r="AX657" s="13" t="s">
        <v>81</v>
      </c>
      <c r="AY657" s="158" t="s">
        <v>128</v>
      </c>
    </row>
    <row r="658" spans="1:65" s="1" customFormat="1" ht="21.75" customHeight="1">
      <c r="A658" s="33"/>
      <c r="B658" s="136"/>
      <c r="C658" s="281" t="s">
        <v>803</v>
      </c>
      <c r="D658" s="281" t="s">
        <v>131</v>
      </c>
      <c r="E658" s="282" t="s">
        <v>446</v>
      </c>
      <c r="F658" s="283" t="s">
        <v>447</v>
      </c>
      <c r="G658" s="284" t="s">
        <v>440</v>
      </c>
      <c r="H658" s="285">
        <v>2.04</v>
      </c>
      <c r="I658" s="138"/>
      <c r="J658" s="139">
        <f>ROUND(I658*H658,2)</f>
        <v>0</v>
      </c>
      <c r="K658" s="137" t="s">
        <v>135</v>
      </c>
      <c r="L658" s="34"/>
      <c r="M658" s="140" t="s">
        <v>3</v>
      </c>
      <c r="N658" s="141" t="s">
        <v>45</v>
      </c>
      <c r="O658" s="54"/>
      <c r="P658" s="142">
        <f>O658*H658</f>
        <v>0</v>
      </c>
      <c r="Q658" s="142">
        <v>0</v>
      </c>
      <c r="R658" s="142">
        <f>Q658*H658</f>
        <v>0</v>
      </c>
      <c r="S658" s="142">
        <v>0</v>
      </c>
      <c r="T658" s="143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44" t="s">
        <v>313</v>
      </c>
      <c r="AT658" s="144" t="s">
        <v>131</v>
      </c>
      <c r="AU658" s="144" t="s">
        <v>137</v>
      </c>
      <c r="AY658" s="18" t="s">
        <v>128</v>
      </c>
      <c r="BE658" s="145">
        <f>IF(N658="základní",J658,0)</f>
        <v>0</v>
      </c>
      <c r="BF658" s="145">
        <f>IF(N658="snížená",J658,0)</f>
        <v>0</v>
      </c>
      <c r="BG658" s="145">
        <f>IF(N658="zákl. přenesená",J658,0)</f>
        <v>0</v>
      </c>
      <c r="BH658" s="145">
        <f>IF(N658="sníž. přenesená",J658,0)</f>
        <v>0</v>
      </c>
      <c r="BI658" s="145">
        <f>IF(N658="nulová",J658,0)</f>
        <v>0</v>
      </c>
      <c r="BJ658" s="18" t="s">
        <v>137</v>
      </c>
      <c r="BK658" s="145">
        <f>ROUND(I658*H658,2)</f>
        <v>0</v>
      </c>
      <c r="BL658" s="18" t="s">
        <v>313</v>
      </c>
      <c r="BM658" s="144" t="s">
        <v>804</v>
      </c>
    </row>
    <row r="659" spans="1:65" s="1" customFormat="1">
      <c r="A659" s="33"/>
      <c r="B659" s="34"/>
      <c r="C659" s="286"/>
      <c r="D659" s="287" t="s">
        <v>139</v>
      </c>
      <c r="E659" s="286"/>
      <c r="F659" s="288" t="s">
        <v>449</v>
      </c>
      <c r="G659" s="286"/>
      <c r="H659" s="286"/>
      <c r="I659" s="148"/>
      <c r="J659" s="33"/>
      <c r="K659" s="33"/>
      <c r="L659" s="34"/>
      <c r="M659" s="149"/>
      <c r="N659" s="150"/>
      <c r="O659" s="54"/>
      <c r="P659" s="54"/>
      <c r="Q659" s="54"/>
      <c r="R659" s="54"/>
      <c r="S659" s="54"/>
      <c r="T659" s="55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T659" s="18" t="s">
        <v>139</v>
      </c>
      <c r="AU659" s="18" t="s">
        <v>137</v>
      </c>
    </row>
    <row r="660" spans="1:65" s="13" customFormat="1">
      <c r="B660" s="157"/>
      <c r="C660" s="293"/>
      <c r="D660" s="290" t="s">
        <v>147</v>
      </c>
      <c r="E660" s="294" t="s">
        <v>3</v>
      </c>
      <c r="F660" s="295" t="s">
        <v>802</v>
      </c>
      <c r="G660" s="293"/>
      <c r="H660" s="296">
        <v>2.04</v>
      </c>
      <c r="I660" s="159"/>
      <c r="L660" s="157"/>
      <c r="M660" s="160"/>
      <c r="N660" s="161"/>
      <c r="O660" s="161"/>
      <c r="P660" s="161"/>
      <c r="Q660" s="161"/>
      <c r="R660" s="161"/>
      <c r="S660" s="161"/>
      <c r="T660" s="162"/>
      <c r="AT660" s="158" t="s">
        <v>147</v>
      </c>
      <c r="AU660" s="158" t="s">
        <v>137</v>
      </c>
      <c r="AV660" s="13" t="s">
        <v>137</v>
      </c>
      <c r="AW660" s="13" t="s">
        <v>34</v>
      </c>
      <c r="AX660" s="13" t="s">
        <v>81</v>
      </c>
      <c r="AY660" s="158" t="s">
        <v>128</v>
      </c>
    </row>
    <row r="661" spans="1:65" s="1" customFormat="1" ht="24.15" customHeight="1">
      <c r="A661" s="33"/>
      <c r="B661" s="136"/>
      <c r="C661" s="281" t="s">
        <v>805</v>
      </c>
      <c r="D661" s="281" t="s">
        <v>131</v>
      </c>
      <c r="E661" s="282" t="s">
        <v>451</v>
      </c>
      <c r="F661" s="283" t="s">
        <v>452</v>
      </c>
      <c r="G661" s="284" t="s">
        <v>440</v>
      </c>
      <c r="H661" s="285">
        <v>38.76</v>
      </c>
      <c r="I661" s="138"/>
      <c r="J661" s="139">
        <f>ROUND(I661*H661,2)</f>
        <v>0</v>
      </c>
      <c r="K661" s="137" t="s">
        <v>135</v>
      </c>
      <c r="L661" s="34"/>
      <c r="M661" s="140" t="s">
        <v>3</v>
      </c>
      <c r="N661" s="141" t="s">
        <v>45</v>
      </c>
      <c r="O661" s="54"/>
      <c r="P661" s="142">
        <f>O661*H661</f>
        <v>0</v>
      </c>
      <c r="Q661" s="142">
        <v>0</v>
      </c>
      <c r="R661" s="142">
        <f>Q661*H661</f>
        <v>0</v>
      </c>
      <c r="S661" s="142">
        <v>0</v>
      </c>
      <c r="T661" s="143">
        <f>S661*H661</f>
        <v>0</v>
      </c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R661" s="144" t="s">
        <v>313</v>
      </c>
      <c r="AT661" s="144" t="s">
        <v>131</v>
      </c>
      <c r="AU661" s="144" t="s">
        <v>137</v>
      </c>
      <c r="AY661" s="18" t="s">
        <v>128</v>
      </c>
      <c r="BE661" s="145">
        <f>IF(N661="základní",J661,0)</f>
        <v>0</v>
      </c>
      <c r="BF661" s="145">
        <f>IF(N661="snížená",J661,0)</f>
        <v>0</v>
      </c>
      <c r="BG661" s="145">
        <f>IF(N661="zákl. přenesená",J661,0)</f>
        <v>0</v>
      </c>
      <c r="BH661" s="145">
        <f>IF(N661="sníž. přenesená",J661,0)</f>
        <v>0</v>
      </c>
      <c r="BI661" s="145">
        <f>IF(N661="nulová",J661,0)</f>
        <v>0</v>
      </c>
      <c r="BJ661" s="18" t="s">
        <v>137</v>
      </c>
      <c r="BK661" s="145">
        <f>ROUND(I661*H661,2)</f>
        <v>0</v>
      </c>
      <c r="BL661" s="18" t="s">
        <v>313</v>
      </c>
      <c r="BM661" s="144" t="s">
        <v>806</v>
      </c>
    </row>
    <row r="662" spans="1:65" s="1" customFormat="1">
      <c r="A662" s="33"/>
      <c r="B662" s="34"/>
      <c r="C662" s="286"/>
      <c r="D662" s="287" t="s">
        <v>139</v>
      </c>
      <c r="E662" s="286"/>
      <c r="F662" s="288" t="s">
        <v>454</v>
      </c>
      <c r="G662" s="286"/>
      <c r="H662" s="286"/>
      <c r="I662" s="148"/>
      <c r="J662" s="33"/>
      <c r="K662" s="33"/>
      <c r="L662" s="34"/>
      <c r="M662" s="149"/>
      <c r="N662" s="150"/>
      <c r="O662" s="54"/>
      <c r="P662" s="54"/>
      <c r="Q662" s="54"/>
      <c r="R662" s="54"/>
      <c r="S662" s="54"/>
      <c r="T662" s="55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T662" s="18" t="s">
        <v>139</v>
      </c>
      <c r="AU662" s="18" t="s">
        <v>137</v>
      </c>
    </row>
    <row r="663" spans="1:65" s="13" customFormat="1">
      <c r="B663" s="157"/>
      <c r="C663" s="293"/>
      <c r="D663" s="290" t="s">
        <v>147</v>
      </c>
      <c r="E663" s="294" t="s">
        <v>3</v>
      </c>
      <c r="F663" s="295" t="s">
        <v>807</v>
      </c>
      <c r="G663" s="293"/>
      <c r="H663" s="296">
        <v>38.76</v>
      </c>
      <c r="I663" s="159"/>
      <c r="L663" s="157"/>
      <c r="M663" s="160"/>
      <c r="N663" s="161"/>
      <c r="O663" s="161"/>
      <c r="P663" s="161"/>
      <c r="Q663" s="161"/>
      <c r="R663" s="161"/>
      <c r="S663" s="161"/>
      <c r="T663" s="162"/>
      <c r="AT663" s="158" t="s">
        <v>147</v>
      </c>
      <c r="AU663" s="158" t="s">
        <v>137</v>
      </c>
      <c r="AV663" s="13" t="s">
        <v>137</v>
      </c>
      <c r="AW663" s="13" t="s">
        <v>34</v>
      </c>
      <c r="AX663" s="13" t="s">
        <v>81</v>
      </c>
      <c r="AY663" s="158" t="s">
        <v>128</v>
      </c>
    </row>
    <row r="664" spans="1:65" s="1" customFormat="1" ht="24.15" customHeight="1">
      <c r="A664" s="33"/>
      <c r="B664" s="136"/>
      <c r="C664" s="281" t="s">
        <v>808</v>
      </c>
      <c r="D664" s="281" t="s">
        <v>131</v>
      </c>
      <c r="E664" s="282" t="s">
        <v>809</v>
      </c>
      <c r="F664" s="283" t="s">
        <v>810</v>
      </c>
      <c r="G664" s="284" t="s">
        <v>440</v>
      </c>
      <c r="H664" s="285">
        <v>0.65900000000000003</v>
      </c>
      <c r="I664" s="138"/>
      <c r="J664" s="139">
        <f>ROUND(I664*H664,2)</f>
        <v>0</v>
      </c>
      <c r="K664" s="137" t="s">
        <v>135</v>
      </c>
      <c r="L664" s="34"/>
      <c r="M664" s="140" t="s">
        <v>3</v>
      </c>
      <c r="N664" s="141" t="s">
        <v>45</v>
      </c>
      <c r="O664" s="54"/>
      <c r="P664" s="142">
        <f>O664*H664</f>
        <v>0</v>
      </c>
      <c r="Q664" s="142">
        <v>0</v>
      </c>
      <c r="R664" s="142">
        <f>Q664*H664</f>
        <v>0</v>
      </c>
      <c r="S664" s="142">
        <v>0</v>
      </c>
      <c r="T664" s="143">
        <f>S664*H664</f>
        <v>0</v>
      </c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R664" s="144" t="s">
        <v>313</v>
      </c>
      <c r="AT664" s="144" t="s">
        <v>131</v>
      </c>
      <c r="AU664" s="144" t="s">
        <v>137</v>
      </c>
      <c r="AY664" s="18" t="s">
        <v>128</v>
      </c>
      <c r="BE664" s="145">
        <f>IF(N664="základní",J664,0)</f>
        <v>0</v>
      </c>
      <c r="BF664" s="145">
        <f>IF(N664="snížená",J664,0)</f>
        <v>0</v>
      </c>
      <c r="BG664" s="145">
        <f>IF(N664="zákl. přenesená",J664,0)</f>
        <v>0</v>
      </c>
      <c r="BH664" s="145">
        <f>IF(N664="sníž. přenesená",J664,0)</f>
        <v>0</v>
      </c>
      <c r="BI664" s="145">
        <f>IF(N664="nulová",J664,0)</f>
        <v>0</v>
      </c>
      <c r="BJ664" s="18" t="s">
        <v>137</v>
      </c>
      <c r="BK664" s="145">
        <f>ROUND(I664*H664,2)</f>
        <v>0</v>
      </c>
      <c r="BL664" s="18" t="s">
        <v>313</v>
      </c>
      <c r="BM664" s="144" t="s">
        <v>811</v>
      </c>
    </row>
    <row r="665" spans="1:65" s="1" customFormat="1">
      <c r="A665" s="33"/>
      <c r="B665" s="34"/>
      <c r="C665" s="286"/>
      <c r="D665" s="287" t="s">
        <v>139</v>
      </c>
      <c r="E665" s="286"/>
      <c r="F665" s="288" t="s">
        <v>812</v>
      </c>
      <c r="G665" s="286"/>
      <c r="H665" s="286"/>
      <c r="I665" s="148"/>
      <c r="J665" s="33"/>
      <c r="K665" s="33"/>
      <c r="L665" s="34"/>
      <c r="M665" s="149"/>
      <c r="N665" s="150"/>
      <c r="O665" s="54"/>
      <c r="P665" s="54"/>
      <c r="Q665" s="54"/>
      <c r="R665" s="54"/>
      <c r="S665" s="54"/>
      <c r="T665" s="55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T665" s="18" t="s">
        <v>139</v>
      </c>
      <c r="AU665" s="18" t="s">
        <v>137</v>
      </c>
    </row>
    <row r="666" spans="1:65" s="13" customFormat="1">
      <c r="B666" s="157"/>
      <c r="C666" s="293"/>
      <c r="D666" s="290" t="s">
        <v>147</v>
      </c>
      <c r="E666" s="294" t="s">
        <v>3</v>
      </c>
      <c r="F666" s="295" t="s">
        <v>813</v>
      </c>
      <c r="G666" s="293"/>
      <c r="H666" s="296">
        <v>0.65900000000000003</v>
      </c>
      <c r="I666" s="159"/>
      <c r="L666" s="157"/>
      <c r="M666" s="160"/>
      <c r="N666" s="161"/>
      <c r="O666" s="161"/>
      <c r="P666" s="161"/>
      <c r="Q666" s="161"/>
      <c r="R666" s="161"/>
      <c r="S666" s="161"/>
      <c r="T666" s="162"/>
      <c r="AT666" s="158" t="s">
        <v>147</v>
      </c>
      <c r="AU666" s="158" t="s">
        <v>137</v>
      </c>
      <c r="AV666" s="13" t="s">
        <v>137</v>
      </c>
      <c r="AW666" s="13" t="s">
        <v>34</v>
      </c>
      <c r="AX666" s="13" t="s">
        <v>81</v>
      </c>
      <c r="AY666" s="158" t="s">
        <v>128</v>
      </c>
    </row>
    <row r="667" spans="1:65" s="1" customFormat="1" ht="24.15" customHeight="1">
      <c r="A667" s="33"/>
      <c r="B667" s="136"/>
      <c r="C667" s="281" t="s">
        <v>814</v>
      </c>
      <c r="D667" s="281" t="s">
        <v>131</v>
      </c>
      <c r="E667" s="282" t="s">
        <v>457</v>
      </c>
      <c r="F667" s="283" t="s">
        <v>458</v>
      </c>
      <c r="G667" s="284" t="s">
        <v>440</v>
      </c>
      <c r="H667" s="285">
        <v>1.381</v>
      </c>
      <c r="I667" s="138"/>
      <c r="J667" s="139">
        <f>ROUND(I667*H667,2)</f>
        <v>0</v>
      </c>
      <c r="K667" s="137" t="s">
        <v>135</v>
      </c>
      <c r="L667" s="34"/>
      <c r="M667" s="140" t="s">
        <v>3</v>
      </c>
      <c r="N667" s="141" t="s">
        <v>45</v>
      </c>
      <c r="O667" s="54"/>
      <c r="P667" s="142">
        <f>O667*H667</f>
        <v>0</v>
      </c>
      <c r="Q667" s="142">
        <v>0</v>
      </c>
      <c r="R667" s="142">
        <f>Q667*H667</f>
        <v>0</v>
      </c>
      <c r="S667" s="142">
        <v>0</v>
      </c>
      <c r="T667" s="143">
        <f>S667*H667</f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44" t="s">
        <v>313</v>
      </c>
      <c r="AT667" s="144" t="s">
        <v>131</v>
      </c>
      <c r="AU667" s="144" t="s">
        <v>137</v>
      </c>
      <c r="AY667" s="18" t="s">
        <v>128</v>
      </c>
      <c r="BE667" s="145">
        <f>IF(N667="základní",J667,0)</f>
        <v>0</v>
      </c>
      <c r="BF667" s="145">
        <f>IF(N667="snížená",J667,0)</f>
        <v>0</v>
      </c>
      <c r="BG667" s="145">
        <f>IF(N667="zákl. přenesená",J667,0)</f>
        <v>0</v>
      </c>
      <c r="BH667" s="145">
        <f>IF(N667="sníž. přenesená",J667,0)</f>
        <v>0</v>
      </c>
      <c r="BI667" s="145">
        <f>IF(N667="nulová",J667,0)</f>
        <v>0</v>
      </c>
      <c r="BJ667" s="18" t="s">
        <v>137</v>
      </c>
      <c r="BK667" s="145">
        <f>ROUND(I667*H667,2)</f>
        <v>0</v>
      </c>
      <c r="BL667" s="18" t="s">
        <v>313</v>
      </c>
      <c r="BM667" s="144" t="s">
        <v>815</v>
      </c>
    </row>
    <row r="668" spans="1:65" s="1" customFormat="1">
      <c r="A668" s="33"/>
      <c r="B668" s="34"/>
      <c r="C668" s="286"/>
      <c r="D668" s="287" t="s">
        <v>139</v>
      </c>
      <c r="E668" s="286"/>
      <c r="F668" s="288" t="s">
        <v>460</v>
      </c>
      <c r="G668" s="286"/>
      <c r="H668" s="286"/>
      <c r="I668" s="148"/>
      <c r="J668" s="33"/>
      <c r="K668" s="33"/>
      <c r="L668" s="34"/>
      <c r="M668" s="149"/>
      <c r="N668" s="150"/>
      <c r="O668" s="54"/>
      <c r="P668" s="54"/>
      <c r="Q668" s="54"/>
      <c r="R668" s="54"/>
      <c r="S668" s="54"/>
      <c r="T668" s="55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T668" s="18" t="s">
        <v>139</v>
      </c>
      <c r="AU668" s="18" t="s">
        <v>137</v>
      </c>
    </row>
    <row r="669" spans="1:65" s="13" customFormat="1">
      <c r="B669" s="157"/>
      <c r="C669" s="293"/>
      <c r="D669" s="290" t="s">
        <v>147</v>
      </c>
      <c r="E669" s="294" t="s">
        <v>3</v>
      </c>
      <c r="F669" s="295" t="s">
        <v>813</v>
      </c>
      <c r="G669" s="293"/>
      <c r="H669" s="296">
        <v>0.65900000000000003</v>
      </c>
      <c r="I669" s="159"/>
      <c r="L669" s="157"/>
      <c r="M669" s="160"/>
      <c r="N669" s="161"/>
      <c r="O669" s="161"/>
      <c r="P669" s="161"/>
      <c r="Q669" s="161"/>
      <c r="R669" s="161"/>
      <c r="S669" s="161"/>
      <c r="T669" s="162"/>
      <c r="AT669" s="158" t="s">
        <v>147</v>
      </c>
      <c r="AU669" s="158" t="s">
        <v>137</v>
      </c>
      <c r="AV669" s="13" t="s">
        <v>137</v>
      </c>
      <c r="AW669" s="13" t="s">
        <v>34</v>
      </c>
      <c r="AX669" s="13" t="s">
        <v>73</v>
      </c>
      <c r="AY669" s="158" t="s">
        <v>128</v>
      </c>
    </row>
    <row r="670" spans="1:65" s="13" customFormat="1">
      <c r="B670" s="157"/>
      <c r="C670" s="293"/>
      <c r="D670" s="290" t="s">
        <v>147</v>
      </c>
      <c r="E670" s="294" t="s">
        <v>3</v>
      </c>
      <c r="F670" s="295" t="s">
        <v>816</v>
      </c>
      <c r="G670" s="293"/>
      <c r="H670" s="296">
        <v>0.183</v>
      </c>
      <c r="I670" s="159"/>
      <c r="L670" s="157"/>
      <c r="M670" s="160"/>
      <c r="N670" s="161"/>
      <c r="O670" s="161"/>
      <c r="P670" s="161"/>
      <c r="Q670" s="161"/>
      <c r="R670" s="161"/>
      <c r="S670" s="161"/>
      <c r="T670" s="162"/>
      <c r="AT670" s="158" t="s">
        <v>147</v>
      </c>
      <c r="AU670" s="158" t="s">
        <v>137</v>
      </c>
      <c r="AV670" s="13" t="s">
        <v>137</v>
      </c>
      <c r="AW670" s="13" t="s">
        <v>34</v>
      </c>
      <c r="AX670" s="13" t="s">
        <v>73</v>
      </c>
      <c r="AY670" s="158" t="s">
        <v>128</v>
      </c>
    </row>
    <row r="671" spans="1:65" s="13" customFormat="1">
      <c r="B671" s="157"/>
      <c r="C671" s="293"/>
      <c r="D671" s="290" t="s">
        <v>147</v>
      </c>
      <c r="E671" s="294" t="s">
        <v>3</v>
      </c>
      <c r="F671" s="295" t="s">
        <v>817</v>
      </c>
      <c r="G671" s="293"/>
      <c r="H671" s="296">
        <v>0.53900000000000003</v>
      </c>
      <c r="I671" s="159"/>
      <c r="L671" s="157"/>
      <c r="M671" s="160"/>
      <c r="N671" s="161"/>
      <c r="O671" s="161"/>
      <c r="P671" s="161"/>
      <c r="Q671" s="161"/>
      <c r="R671" s="161"/>
      <c r="S671" s="161"/>
      <c r="T671" s="162"/>
      <c r="AT671" s="158" t="s">
        <v>147</v>
      </c>
      <c r="AU671" s="158" t="s">
        <v>137</v>
      </c>
      <c r="AV671" s="13" t="s">
        <v>137</v>
      </c>
      <c r="AW671" s="13" t="s">
        <v>34</v>
      </c>
      <c r="AX671" s="13" t="s">
        <v>73</v>
      </c>
      <c r="AY671" s="158" t="s">
        <v>128</v>
      </c>
    </row>
    <row r="672" spans="1:65" s="14" customFormat="1">
      <c r="B672" s="163"/>
      <c r="C672" s="297"/>
      <c r="D672" s="290" t="s">
        <v>147</v>
      </c>
      <c r="E672" s="298" t="s">
        <v>3</v>
      </c>
      <c r="F672" s="299" t="s">
        <v>165</v>
      </c>
      <c r="G672" s="297"/>
      <c r="H672" s="300">
        <v>1.381</v>
      </c>
      <c r="I672" s="165"/>
      <c r="L672" s="163"/>
      <c r="M672" s="166"/>
      <c r="N672" s="167"/>
      <c r="O672" s="167"/>
      <c r="P672" s="167"/>
      <c r="Q672" s="167"/>
      <c r="R672" s="167"/>
      <c r="S672" s="167"/>
      <c r="T672" s="168"/>
      <c r="AT672" s="164" t="s">
        <v>147</v>
      </c>
      <c r="AU672" s="164" t="s">
        <v>137</v>
      </c>
      <c r="AV672" s="14" t="s">
        <v>136</v>
      </c>
      <c r="AW672" s="14" t="s">
        <v>34</v>
      </c>
      <c r="AX672" s="14" t="s">
        <v>81</v>
      </c>
      <c r="AY672" s="164" t="s">
        <v>128</v>
      </c>
    </row>
    <row r="673" spans="1:65" s="1" customFormat="1" ht="21.75" customHeight="1">
      <c r="A673" s="33"/>
      <c r="B673" s="136"/>
      <c r="C673" s="281" t="s">
        <v>818</v>
      </c>
      <c r="D673" s="281" t="s">
        <v>131</v>
      </c>
      <c r="E673" s="282" t="s">
        <v>819</v>
      </c>
      <c r="F673" s="283" t="s">
        <v>820</v>
      </c>
      <c r="G673" s="284" t="s">
        <v>134</v>
      </c>
      <c r="H673" s="285">
        <v>15.048</v>
      </c>
      <c r="I673" s="138"/>
      <c r="J673" s="139">
        <f>ROUND(I673*H673,2)</f>
        <v>0</v>
      </c>
      <c r="K673" s="137" t="s">
        <v>135</v>
      </c>
      <c r="L673" s="34"/>
      <c r="M673" s="140" t="s">
        <v>3</v>
      </c>
      <c r="N673" s="141" t="s">
        <v>45</v>
      </c>
      <c r="O673" s="54"/>
      <c r="P673" s="142">
        <f>O673*H673</f>
        <v>0</v>
      </c>
      <c r="Q673" s="142">
        <v>2.5999999999999998E-4</v>
      </c>
      <c r="R673" s="142">
        <f>Q673*H673</f>
        <v>3.9124799999999994E-3</v>
      </c>
      <c r="S673" s="142">
        <v>0</v>
      </c>
      <c r="T673" s="143">
        <f>S673*H673</f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44" t="s">
        <v>313</v>
      </c>
      <c r="AT673" s="144" t="s">
        <v>131</v>
      </c>
      <c r="AU673" s="144" t="s">
        <v>137</v>
      </c>
      <c r="AY673" s="18" t="s">
        <v>128</v>
      </c>
      <c r="BE673" s="145">
        <f>IF(N673="základní",J673,0)</f>
        <v>0</v>
      </c>
      <c r="BF673" s="145">
        <f>IF(N673="snížená",J673,0)</f>
        <v>0</v>
      </c>
      <c r="BG673" s="145">
        <f>IF(N673="zákl. přenesená",J673,0)</f>
        <v>0</v>
      </c>
      <c r="BH673" s="145">
        <f>IF(N673="sníž. přenesená",J673,0)</f>
        <v>0</v>
      </c>
      <c r="BI673" s="145">
        <f>IF(N673="nulová",J673,0)</f>
        <v>0</v>
      </c>
      <c r="BJ673" s="18" t="s">
        <v>137</v>
      </c>
      <c r="BK673" s="145">
        <f>ROUND(I673*H673,2)</f>
        <v>0</v>
      </c>
      <c r="BL673" s="18" t="s">
        <v>313</v>
      </c>
      <c r="BM673" s="144" t="s">
        <v>821</v>
      </c>
    </row>
    <row r="674" spans="1:65" s="1" customFormat="1">
      <c r="A674" s="33"/>
      <c r="B674" s="34"/>
      <c r="C674" s="286"/>
      <c r="D674" s="287" t="s">
        <v>139</v>
      </c>
      <c r="E674" s="286"/>
      <c r="F674" s="288" t="s">
        <v>822</v>
      </c>
      <c r="G674" s="286"/>
      <c r="H674" s="286"/>
      <c r="I674" s="148"/>
      <c r="J674" s="33"/>
      <c r="K674" s="33"/>
      <c r="L674" s="34"/>
      <c r="M674" s="149"/>
      <c r="N674" s="150"/>
      <c r="O674" s="54"/>
      <c r="P674" s="54"/>
      <c r="Q674" s="54"/>
      <c r="R674" s="54"/>
      <c r="S674" s="54"/>
      <c r="T674" s="55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T674" s="18" t="s">
        <v>139</v>
      </c>
      <c r="AU674" s="18" t="s">
        <v>137</v>
      </c>
    </row>
    <row r="675" spans="1:65" s="12" customFormat="1">
      <c r="B675" s="151"/>
      <c r="C675" s="289"/>
      <c r="D675" s="290" t="s">
        <v>147</v>
      </c>
      <c r="E675" s="291" t="s">
        <v>3</v>
      </c>
      <c r="F675" s="292" t="s">
        <v>823</v>
      </c>
      <c r="G675" s="289"/>
      <c r="H675" s="291" t="s">
        <v>3</v>
      </c>
      <c r="I675" s="153"/>
      <c r="L675" s="151"/>
      <c r="M675" s="154"/>
      <c r="N675" s="155"/>
      <c r="O675" s="155"/>
      <c r="P675" s="155"/>
      <c r="Q675" s="155"/>
      <c r="R675" s="155"/>
      <c r="S675" s="155"/>
      <c r="T675" s="156"/>
      <c r="AT675" s="152" t="s">
        <v>147</v>
      </c>
      <c r="AU675" s="152" t="s">
        <v>137</v>
      </c>
      <c r="AV675" s="12" t="s">
        <v>81</v>
      </c>
      <c r="AW675" s="12" t="s">
        <v>34</v>
      </c>
      <c r="AX675" s="12" t="s">
        <v>73</v>
      </c>
      <c r="AY675" s="152" t="s">
        <v>128</v>
      </c>
    </row>
    <row r="676" spans="1:65" s="12" customFormat="1">
      <c r="B676" s="151"/>
      <c r="C676" s="289"/>
      <c r="D676" s="290" t="s">
        <v>147</v>
      </c>
      <c r="E676" s="291" t="s">
        <v>3</v>
      </c>
      <c r="F676" s="292" t="s">
        <v>824</v>
      </c>
      <c r="G676" s="289"/>
      <c r="H676" s="291" t="s">
        <v>3</v>
      </c>
      <c r="I676" s="153"/>
      <c r="L676" s="151"/>
      <c r="M676" s="154"/>
      <c r="N676" s="155"/>
      <c r="O676" s="155"/>
      <c r="P676" s="155"/>
      <c r="Q676" s="155"/>
      <c r="R676" s="155"/>
      <c r="S676" s="155"/>
      <c r="T676" s="156"/>
      <c r="AT676" s="152" t="s">
        <v>147</v>
      </c>
      <c r="AU676" s="152" t="s">
        <v>137</v>
      </c>
      <c r="AV676" s="12" t="s">
        <v>81</v>
      </c>
      <c r="AW676" s="12" t="s">
        <v>34</v>
      </c>
      <c r="AX676" s="12" t="s">
        <v>73</v>
      </c>
      <c r="AY676" s="152" t="s">
        <v>128</v>
      </c>
    </row>
    <row r="677" spans="1:65" s="12" customFormat="1">
      <c r="B677" s="151"/>
      <c r="C677" s="289"/>
      <c r="D677" s="290" t="s">
        <v>147</v>
      </c>
      <c r="E677" s="291" t="s">
        <v>3</v>
      </c>
      <c r="F677" s="292" t="s">
        <v>825</v>
      </c>
      <c r="G677" s="289"/>
      <c r="H677" s="291" t="s">
        <v>3</v>
      </c>
      <c r="I677" s="153"/>
      <c r="L677" s="151"/>
      <c r="M677" s="154"/>
      <c r="N677" s="155"/>
      <c r="O677" s="155"/>
      <c r="P677" s="155"/>
      <c r="Q677" s="155"/>
      <c r="R677" s="155"/>
      <c r="S677" s="155"/>
      <c r="T677" s="156"/>
      <c r="AT677" s="152" t="s">
        <v>147</v>
      </c>
      <c r="AU677" s="152" t="s">
        <v>137</v>
      </c>
      <c r="AV677" s="12" t="s">
        <v>81</v>
      </c>
      <c r="AW677" s="12" t="s">
        <v>34</v>
      </c>
      <c r="AX677" s="12" t="s">
        <v>73</v>
      </c>
      <c r="AY677" s="152" t="s">
        <v>128</v>
      </c>
    </row>
    <row r="678" spans="1:65" s="12" customFormat="1">
      <c r="B678" s="151"/>
      <c r="C678" s="289"/>
      <c r="D678" s="290" t="s">
        <v>147</v>
      </c>
      <c r="E678" s="291" t="s">
        <v>3</v>
      </c>
      <c r="F678" s="292" t="s">
        <v>205</v>
      </c>
      <c r="G678" s="289"/>
      <c r="H678" s="291" t="s">
        <v>3</v>
      </c>
      <c r="I678" s="153"/>
      <c r="L678" s="151"/>
      <c r="M678" s="154"/>
      <c r="N678" s="155"/>
      <c r="O678" s="155"/>
      <c r="P678" s="155"/>
      <c r="Q678" s="155"/>
      <c r="R678" s="155"/>
      <c r="S678" s="155"/>
      <c r="T678" s="156"/>
      <c r="AT678" s="152" t="s">
        <v>147</v>
      </c>
      <c r="AU678" s="152" t="s">
        <v>137</v>
      </c>
      <c r="AV678" s="12" t="s">
        <v>81</v>
      </c>
      <c r="AW678" s="12" t="s">
        <v>34</v>
      </c>
      <c r="AX678" s="12" t="s">
        <v>73</v>
      </c>
      <c r="AY678" s="152" t="s">
        <v>128</v>
      </c>
    </row>
    <row r="679" spans="1:65" s="12" customFormat="1">
      <c r="B679" s="151"/>
      <c r="C679" s="289"/>
      <c r="D679" s="290" t="s">
        <v>147</v>
      </c>
      <c r="E679" s="291" t="s">
        <v>3</v>
      </c>
      <c r="F679" s="292" t="s">
        <v>826</v>
      </c>
      <c r="G679" s="289"/>
      <c r="H679" s="291" t="s">
        <v>3</v>
      </c>
      <c r="I679" s="153"/>
      <c r="L679" s="151"/>
      <c r="M679" s="154"/>
      <c r="N679" s="155"/>
      <c r="O679" s="155"/>
      <c r="P679" s="155"/>
      <c r="Q679" s="155"/>
      <c r="R679" s="155"/>
      <c r="S679" s="155"/>
      <c r="T679" s="156"/>
      <c r="AT679" s="152" t="s">
        <v>147</v>
      </c>
      <c r="AU679" s="152" t="s">
        <v>137</v>
      </c>
      <c r="AV679" s="12" t="s">
        <v>81</v>
      </c>
      <c r="AW679" s="12" t="s">
        <v>34</v>
      </c>
      <c r="AX679" s="12" t="s">
        <v>73</v>
      </c>
      <c r="AY679" s="152" t="s">
        <v>128</v>
      </c>
    </row>
    <row r="680" spans="1:65" s="13" customFormat="1">
      <c r="B680" s="157"/>
      <c r="C680" s="293"/>
      <c r="D680" s="290" t="s">
        <v>147</v>
      </c>
      <c r="E680" s="294" t="s">
        <v>3</v>
      </c>
      <c r="F680" s="295" t="s">
        <v>408</v>
      </c>
      <c r="G680" s="293"/>
      <c r="H680" s="296">
        <v>11.087999999999999</v>
      </c>
      <c r="I680" s="159"/>
      <c r="L680" s="157"/>
      <c r="M680" s="160"/>
      <c r="N680" s="161"/>
      <c r="O680" s="161"/>
      <c r="P680" s="161"/>
      <c r="Q680" s="161"/>
      <c r="R680" s="161"/>
      <c r="S680" s="161"/>
      <c r="T680" s="162"/>
      <c r="AT680" s="158" t="s">
        <v>147</v>
      </c>
      <c r="AU680" s="158" t="s">
        <v>137</v>
      </c>
      <c r="AV680" s="13" t="s">
        <v>137</v>
      </c>
      <c r="AW680" s="13" t="s">
        <v>34</v>
      </c>
      <c r="AX680" s="13" t="s">
        <v>73</v>
      </c>
      <c r="AY680" s="158" t="s">
        <v>128</v>
      </c>
    </row>
    <row r="681" spans="1:65" s="12" customFormat="1">
      <c r="B681" s="151"/>
      <c r="C681" s="289"/>
      <c r="D681" s="290" t="s">
        <v>147</v>
      </c>
      <c r="E681" s="291" t="s">
        <v>3</v>
      </c>
      <c r="F681" s="292" t="s">
        <v>827</v>
      </c>
      <c r="G681" s="289"/>
      <c r="H681" s="291" t="s">
        <v>3</v>
      </c>
      <c r="I681" s="153"/>
      <c r="L681" s="151"/>
      <c r="M681" s="154"/>
      <c r="N681" s="155"/>
      <c r="O681" s="155"/>
      <c r="P681" s="155"/>
      <c r="Q681" s="155"/>
      <c r="R681" s="155"/>
      <c r="S681" s="155"/>
      <c r="T681" s="156"/>
      <c r="AT681" s="152" t="s">
        <v>147</v>
      </c>
      <c r="AU681" s="152" t="s">
        <v>137</v>
      </c>
      <c r="AV681" s="12" t="s">
        <v>81</v>
      </c>
      <c r="AW681" s="12" t="s">
        <v>34</v>
      </c>
      <c r="AX681" s="12" t="s">
        <v>73</v>
      </c>
      <c r="AY681" s="152" t="s">
        <v>128</v>
      </c>
    </row>
    <row r="682" spans="1:65" s="13" customFormat="1">
      <c r="B682" s="157"/>
      <c r="C682" s="293"/>
      <c r="D682" s="290" t="s">
        <v>147</v>
      </c>
      <c r="E682" s="294" t="s">
        <v>3</v>
      </c>
      <c r="F682" s="295" t="s">
        <v>410</v>
      </c>
      <c r="G682" s="293"/>
      <c r="H682" s="296">
        <v>3.96</v>
      </c>
      <c r="I682" s="159"/>
      <c r="L682" s="157"/>
      <c r="M682" s="160"/>
      <c r="N682" s="161"/>
      <c r="O682" s="161"/>
      <c r="P682" s="161"/>
      <c r="Q682" s="161"/>
      <c r="R682" s="161"/>
      <c r="S682" s="161"/>
      <c r="T682" s="162"/>
      <c r="AT682" s="158" t="s">
        <v>147</v>
      </c>
      <c r="AU682" s="158" t="s">
        <v>137</v>
      </c>
      <c r="AV682" s="13" t="s">
        <v>137</v>
      </c>
      <c r="AW682" s="13" t="s">
        <v>34</v>
      </c>
      <c r="AX682" s="13" t="s">
        <v>73</v>
      </c>
      <c r="AY682" s="158" t="s">
        <v>128</v>
      </c>
    </row>
    <row r="683" spans="1:65" s="14" customFormat="1">
      <c r="B683" s="163"/>
      <c r="C683" s="297"/>
      <c r="D683" s="290" t="s">
        <v>147</v>
      </c>
      <c r="E683" s="298" t="s">
        <v>3</v>
      </c>
      <c r="F683" s="299" t="s">
        <v>165</v>
      </c>
      <c r="G683" s="297"/>
      <c r="H683" s="300">
        <v>15.047999999999998</v>
      </c>
      <c r="I683" s="165"/>
      <c r="L683" s="163"/>
      <c r="M683" s="166"/>
      <c r="N683" s="167"/>
      <c r="O683" s="167"/>
      <c r="P683" s="167"/>
      <c r="Q683" s="167"/>
      <c r="R683" s="167"/>
      <c r="S683" s="167"/>
      <c r="T683" s="168"/>
      <c r="AT683" s="164" t="s">
        <v>147</v>
      </c>
      <c r="AU683" s="164" t="s">
        <v>137</v>
      </c>
      <c r="AV683" s="14" t="s">
        <v>136</v>
      </c>
      <c r="AW683" s="14" t="s">
        <v>34</v>
      </c>
      <c r="AX683" s="14" t="s">
        <v>81</v>
      </c>
      <c r="AY683" s="164" t="s">
        <v>128</v>
      </c>
    </row>
    <row r="684" spans="1:65" s="1" customFormat="1" ht="21.75" customHeight="1">
      <c r="A684" s="33"/>
      <c r="B684" s="136"/>
      <c r="C684" s="305" t="s">
        <v>294</v>
      </c>
      <c r="D684" s="305" t="s">
        <v>489</v>
      </c>
      <c r="E684" s="306" t="s">
        <v>828</v>
      </c>
      <c r="F684" s="307" t="s">
        <v>829</v>
      </c>
      <c r="G684" s="308" t="s">
        <v>134</v>
      </c>
      <c r="H684" s="309">
        <v>15.048</v>
      </c>
      <c r="I684" s="176"/>
      <c r="J684" s="177">
        <f>ROUND(I684*H684,2)</f>
        <v>0</v>
      </c>
      <c r="K684" s="175" t="s">
        <v>3</v>
      </c>
      <c r="L684" s="178"/>
      <c r="M684" s="179" t="s">
        <v>3</v>
      </c>
      <c r="N684" s="180" t="s">
        <v>45</v>
      </c>
      <c r="O684" s="54"/>
      <c r="P684" s="142">
        <f>O684*H684</f>
        <v>0</v>
      </c>
      <c r="Q684" s="142">
        <v>2.87E-2</v>
      </c>
      <c r="R684" s="142">
        <f>Q684*H684</f>
        <v>0.43187759999999997</v>
      </c>
      <c r="S684" s="142">
        <v>0</v>
      </c>
      <c r="T684" s="143">
        <f>S684*H684</f>
        <v>0</v>
      </c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R684" s="144" t="s">
        <v>445</v>
      </c>
      <c r="AT684" s="144" t="s">
        <v>489</v>
      </c>
      <c r="AU684" s="144" t="s">
        <v>137</v>
      </c>
      <c r="AY684" s="18" t="s">
        <v>128</v>
      </c>
      <c r="BE684" s="145">
        <f>IF(N684="základní",J684,0)</f>
        <v>0</v>
      </c>
      <c r="BF684" s="145">
        <f>IF(N684="snížená",J684,0)</f>
        <v>0</v>
      </c>
      <c r="BG684" s="145">
        <f>IF(N684="zákl. přenesená",J684,0)</f>
        <v>0</v>
      </c>
      <c r="BH684" s="145">
        <f>IF(N684="sníž. přenesená",J684,0)</f>
        <v>0</v>
      </c>
      <c r="BI684" s="145">
        <f>IF(N684="nulová",J684,0)</f>
        <v>0</v>
      </c>
      <c r="BJ684" s="18" t="s">
        <v>137</v>
      </c>
      <c r="BK684" s="145">
        <f>ROUND(I684*H684,2)</f>
        <v>0</v>
      </c>
      <c r="BL684" s="18" t="s">
        <v>313</v>
      </c>
      <c r="BM684" s="144" t="s">
        <v>830</v>
      </c>
    </row>
    <row r="685" spans="1:65" s="1" customFormat="1" ht="16.5" customHeight="1">
      <c r="A685" s="33"/>
      <c r="B685" s="136"/>
      <c r="C685" s="281" t="s">
        <v>831</v>
      </c>
      <c r="D685" s="281" t="s">
        <v>131</v>
      </c>
      <c r="E685" s="282" t="s">
        <v>832</v>
      </c>
      <c r="F685" s="283" t="s">
        <v>833</v>
      </c>
      <c r="G685" s="284" t="s">
        <v>531</v>
      </c>
      <c r="H685" s="285">
        <v>4</v>
      </c>
      <c r="I685" s="138"/>
      <c r="J685" s="139">
        <f>ROUND(I685*H685,2)</f>
        <v>0</v>
      </c>
      <c r="K685" s="137" t="s">
        <v>135</v>
      </c>
      <c r="L685" s="34"/>
      <c r="M685" s="140" t="s">
        <v>3</v>
      </c>
      <c r="N685" s="141" t="s">
        <v>45</v>
      </c>
      <c r="O685" s="54"/>
      <c r="P685" s="142">
        <f>O685*H685</f>
        <v>0</v>
      </c>
      <c r="Q685" s="142">
        <v>2.7E-4</v>
      </c>
      <c r="R685" s="142">
        <f>Q685*H685</f>
        <v>1.08E-3</v>
      </c>
      <c r="S685" s="142">
        <v>0</v>
      </c>
      <c r="T685" s="143">
        <f>S685*H685</f>
        <v>0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44" t="s">
        <v>313</v>
      </c>
      <c r="AT685" s="144" t="s">
        <v>131</v>
      </c>
      <c r="AU685" s="144" t="s">
        <v>137</v>
      </c>
      <c r="AY685" s="18" t="s">
        <v>128</v>
      </c>
      <c r="BE685" s="145">
        <f>IF(N685="základní",J685,0)</f>
        <v>0</v>
      </c>
      <c r="BF685" s="145">
        <f>IF(N685="snížená",J685,0)</f>
        <v>0</v>
      </c>
      <c r="BG685" s="145">
        <f>IF(N685="zákl. přenesená",J685,0)</f>
        <v>0</v>
      </c>
      <c r="BH685" s="145">
        <f>IF(N685="sníž. přenesená",J685,0)</f>
        <v>0</v>
      </c>
      <c r="BI685" s="145">
        <f>IF(N685="nulová",J685,0)</f>
        <v>0</v>
      </c>
      <c r="BJ685" s="18" t="s">
        <v>137</v>
      </c>
      <c r="BK685" s="145">
        <f>ROUND(I685*H685,2)</f>
        <v>0</v>
      </c>
      <c r="BL685" s="18" t="s">
        <v>313</v>
      </c>
      <c r="BM685" s="144" t="s">
        <v>834</v>
      </c>
    </row>
    <row r="686" spans="1:65" s="1" customFormat="1">
      <c r="A686" s="33"/>
      <c r="B686" s="34"/>
      <c r="C686" s="286"/>
      <c r="D686" s="287" t="s">
        <v>139</v>
      </c>
      <c r="E686" s="286"/>
      <c r="F686" s="288" t="s">
        <v>835</v>
      </c>
      <c r="G686" s="286"/>
      <c r="H686" s="286"/>
      <c r="I686" s="148"/>
      <c r="J686" s="33"/>
      <c r="K686" s="33"/>
      <c r="L686" s="34"/>
      <c r="M686" s="149"/>
      <c r="N686" s="150"/>
      <c r="O686" s="54"/>
      <c r="P686" s="54"/>
      <c r="Q686" s="54"/>
      <c r="R686" s="54"/>
      <c r="S686" s="54"/>
      <c r="T686" s="55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T686" s="18" t="s">
        <v>139</v>
      </c>
      <c r="AU686" s="18" t="s">
        <v>137</v>
      </c>
    </row>
    <row r="687" spans="1:65" s="12" customFormat="1">
      <c r="B687" s="151"/>
      <c r="C687" s="289"/>
      <c r="D687" s="290" t="s">
        <v>147</v>
      </c>
      <c r="E687" s="291" t="s">
        <v>3</v>
      </c>
      <c r="F687" s="292" t="s">
        <v>836</v>
      </c>
      <c r="G687" s="289"/>
      <c r="H687" s="291" t="s">
        <v>3</v>
      </c>
      <c r="I687" s="153"/>
      <c r="L687" s="151"/>
      <c r="M687" s="154"/>
      <c r="N687" s="155"/>
      <c r="O687" s="155"/>
      <c r="P687" s="155"/>
      <c r="Q687" s="155"/>
      <c r="R687" s="155"/>
      <c r="S687" s="155"/>
      <c r="T687" s="156"/>
      <c r="AT687" s="152" t="s">
        <v>147</v>
      </c>
      <c r="AU687" s="152" t="s">
        <v>137</v>
      </c>
      <c r="AV687" s="12" t="s">
        <v>81</v>
      </c>
      <c r="AW687" s="12" t="s">
        <v>34</v>
      </c>
      <c r="AX687" s="12" t="s">
        <v>73</v>
      </c>
      <c r="AY687" s="152" t="s">
        <v>128</v>
      </c>
    </row>
    <row r="688" spans="1:65" s="12" customFormat="1">
      <c r="B688" s="151"/>
      <c r="C688" s="289"/>
      <c r="D688" s="290" t="s">
        <v>147</v>
      </c>
      <c r="E688" s="291" t="s">
        <v>3</v>
      </c>
      <c r="F688" s="292" t="s">
        <v>824</v>
      </c>
      <c r="G688" s="289"/>
      <c r="H688" s="291" t="s">
        <v>3</v>
      </c>
      <c r="I688" s="153"/>
      <c r="L688" s="151"/>
      <c r="M688" s="154"/>
      <c r="N688" s="155"/>
      <c r="O688" s="155"/>
      <c r="P688" s="155"/>
      <c r="Q688" s="155"/>
      <c r="R688" s="155"/>
      <c r="S688" s="155"/>
      <c r="T688" s="156"/>
      <c r="AT688" s="152" t="s">
        <v>147</v>
      </c>
      <c r="AU688" s="152" t="s">
        <v>137</v>
      </c>
      <c r="AV688" s="12" t="s">
        <v>81</v>
      </c>
      <c r="AW688" s="12" t="s">
        <v>34</v>
      </c>
      <c r="AX688" s="12" t="s">
        <v>73</v>
      </c>
      <c r="AY688" s="152" t="s">
        <v>128</v>
      </c>
    </row>
    <row r="689" spans="1:65" s="12" customFormat="1">
      <c r="B689" s="151"/>
      <c r="C689" s="289"/>
      <c r="D689" s="290" t="s">
        <v>147</v>
      </c>
      <c r="E689" s="291" t="s">
        <v>3</v>
      </c>
      <c r="F689" s="292" t="s">
        <v>825</v>
      </c>
      <c r="G689" s="289"/>
      <c r="H689" s="291" t="s">
        <v>3</v>
      </c>
      <c r="I689" s="153"/>
      <c r="L689" s="151"/>
      <c r="M689" s="154"/>
      <c r="N689" s="155"/>
      <c r="O689" s="155"/>
      <c r="P689" s="155"/>
      <c r="Q689" s="155"/>
      <c r="R689" s="155"/>
      <c r="S689" s="155"/>
      <c r="T689" s="156"/>
      <c r="AT689" s="152" t="s">
        <v>147</v>
      </c>
      <c r="AU689" s="152" t="s">
        <v>137</v>
      </c>
      <c r="AV689" s="12" t="s">
        <v>81</v>
      </c>
      <c r="AW689" s="12" t="s">
        <v>34</v>
      </c>
      <c r="AX689" s="12" t="s">
        <v>73</v>
      </c>
      <c r="AY689" s="152" t="s">
        <v>128</v>
      </c>
    </row>
    <row r="690" spans="1:65" s="12" customFormat="1">
      <c r="B690" s="151"/>
      <c r="C690" s="289"/>
      <c r="D690" s="290" t="s">
        <v>147</v>
      </c>
      <c r="E690" s="291" t="s">
        <v>3</v>
      </c>
      <c r="F690" s="292" t="s">
        <v>205</v>
      </c>
      <c r="G690" s="289"/>
      <c r="H690" s="291" t="s">
        <v>3</v>
      </c>
      <c r="I690" s="153"/>
      <c r="L690" s="151"/>
      <c r="M690" s="154"/>
      <c r="N690" s="155"/>
      <c r="O690" s="155"/>
      <c r="P690" s="155"/>
      <c r="Q690" s="155"/>
      <c r="R690" s="155"/>
      <c r="S690" s="155"/>
      <c r="T690" s="156"/>
      <c r="AT690" s="152" t="s">
        <v>147</v>
      </c>
      <c r="AU690" s="152" t="s">
        <v>137</v>
      </c>
      <c r="AV690" s="12" t="s">
        <v>81</v>
      </c>
      <c r="AW690" s="12" t="s">
        <v>34</v>
      </c>
      <c r="AX690" s="12" t="s">
        <v>73</v>
      </c>
      <c r="AY690" s="152" t="s">
        <v>128</v>
      </c>
    </row>
    <row r="691" spans="1:65" s="12" customFormat="1">
      <c r="B691" s="151"/>
      <c r="C691" s="289"/>
      <c r="D691" s="290" t="s">
        <v>147</v>
      </c>
      <c r="E691" s="291" t="s">
        <v>3</v>
      </c>
      <c r="F691" s="292" t="s">
        <v>837</v>
      </c>
      <c r="G691" s="289"/>
      <c r="H691" s="291" t="s">
        <v>3</v>
      </c>
      <c r="I691" s="153"/>
      <c r="L691" s="151"/>
      <c r="M691" s="154"/>
      <c r="N691" s="155"/>
      <c r="O691" s="155"/>
      <c r="P691" s="155"/>
      <c r="Q691" s="155"/>
      <c r="R691" s="155"/>
      <c r="S691" s="155"/>
      <c r="T691" s="156"/>
      <c r="AT691" s="152" t="s">
        <v>147</v>
      </c>
      <c r="AU691" s="152" t="s">
        <v>137</v>
      </c>
      <c r="AV691" s="12" t="s">
        <v>81</v>
      </c>
      <c r="AW691" s="12" t="s">
        <v>34</v>
      </c>
      <c r="AX691" s="12" t="s">
        <v>73</v>
      </c>
      <c r="AY691" s="152" t="s">
        <v>128</v>
      </c>
    </row>
    <row r="692" spans="1:65" s="13" customFormat="1">
      <c r="B692" s="157"/>
      <c r="C692" s="293"/>
      <c r="D692" s="290" t="s">
        <v>147</v>
      </c>
      <c r="E692" s="294" t="s">
        <v>3</v>
      </c>
      <c r="F692" s="295" t="s">
        <v>137</v>
      </c>
      <c r="G692" s="293"/>
      <c r="H692" s="296">
        <v>2</v>
      </c>
      <c r="I692" s="159"/>
      <c r="L692" s="157"/>
      <c r="M692" s="160"/>
      <c r="N692" s="161"/>
      <c r="O692" s="161"/>
      <c r="P692" s="161"/>
      <c r="Q692" s="161"/>
      <c r="R692" s="161"/>
      <c r="S692" s="161"/>
      <c r="T692" s="162"/>
      <c r="AT692" s="158" t="s">
        <v>147</v>
      </c>
      <c r="AU692" s="158" t="s">
        <v>137</v>
      </c>
      <c r="AV692" s="13" t="s">
        <v>137</v>
      </c>
      <c r="AW692" s="13" t="s">
        <v>34</v>
      </c>
      <c r="AX692" s="13" t="s">
        <v>73</v>
      </c>
      <c r="AY692" s="158" t="s">
        <v>128</v>
      </c>
    </row>
    <row r="693" spans="1:65" s="12" customFormat="1">
      <c r="B693" s="151"/>
      <c r="C693" s="289"/>
      <c r="D693" s="290" t="s">
        <v>147</v>
      </c>
      <c r="E693" s="291" t="s">
        <v>3</v>
      </c>
      <c r="F693" s="292" t="s">
        <v>838</v>
      </c>
      <c r="G693" s="289"/>
      <c r="H693" s="291" t="s">
        <v>3</v>
      </c>
      <c r="I693" s="153"/>
      <c r="L693" s="151"/>
      <c r="M693" s="154"/>
      <c r="N693" s="155"/>
      <c r="O693" s="155"/>
      <c r="P693" s="155"/>
      <c r="Q693" s="155"/>
      <c r="R693" s="155"/>
      <c r="S693" s="155"/>
      <c r="T693" s="156"/>
      <c r="AT693" s="152" t="s">
        <v>147</v>
      </c>
      <c r="AU693" s="152" t="s">
        <v>137</v>
      </c>
      <c r="AV693" s="12" t="s">
        <v>81</v>
      </c>
      <c r="AW693" s="12" t="s">
        <v>34</v>
      </c>
      <c r="AX693" s="12" t="s">
        <v>73</v>
      </c>
      <c r="AY693" s="152" t="s">
        <v>128</v>
      </c>
    </row>
    <row r="694" spans="1:65" s="13" customFormat="1">
      <c r="B694" s="157"/>
      <c r="C694" s="293"/>
      <c r="D694" s="290" t="s">
        <v>147</v>
      </c>
      <c r="E694" s="294" t="s">
        <v>3</v>
      </c>
      <c r="F694" s="295" t="s">
        <v>81</v>
      </c>
      <c r="G694" s="293"/>
      <c r="H694" s="296">
        <v>1</v>
      </c>
      <c r="I694" s="159"/>
      <c r="L694" s="157"/>
      <c r="M694" s="160"/>
      <c r="N694" s="161"/>
      <c r="O694" s="161"/>
      <c r="P694" s="161"/>
      <c r="Q694" s="161"/>
      <c r="R694" s="161"/>
      <c r="S694" s="161"/>
      <c r="T694" s="162"/>
      <c r="AT694" s="158" t="s">
        <v>147</v>
      </c>
      <c r="AU694" s="158" t="s">
        <v>137</v>
      </c>
      <c r="AV694" s="13" t="s">
        <v>137</v>
      </c>
      <c r="AW694" s="13" t="s">
        <v>34</v>
      </c>
      <c r="AX694" s="13" t="s">
        <v>73</v>
      </c>
      <c r="AY694" s="158" t="s">
        <v>128</v>
      </c>
    </row>
    <row r="695" spans="1:65" s="12" customFormat="1">
      <c r="B695" s="151"/>
      <c r="C695" s="289"/>
      <c r="D695" s="290" t="s">
        <v>147</v>
      </c>
      <c r="E695" s="291" t="s">
        <v>3</v>
      </c>
      <c r="F695" s="292" t="s">
        <v>839</v>
      </c>
      <c r="G695" s="289"/>
      <c r="H695" s="291" t="s">
        <v>3</v>
      </c>
      <c r="I695" s="153"/>
      <c r="L695" s="151"/>
      <c r="M695" s="154"/>
      <c r="N695" s="155"/>
      <c r="O695" s="155"/>
      <c r="P695" s="155"/>
      <c r="Q695" s="155"/>
      <c r="R695" s="155"/>
      <c r="S695" s="155"/>
      <c r="T695" s="156"/>
      <c r="AT695" s="152" t="s">
        <v>147</v>
      </c>
      <c r="AU695" s="152" t="s">
        <v>137</v>
      </c>
      <c r="AV695" s="12" t="s">
        <v>81</v>
      </c>
      <c r="AW695" s="12" t="s">
        <v>34</v>
      </c>
      <c r="AX695" s="12" t="s">
        <v>73</v>
      </c>
      <c r="AY695" s="152" t="s">
        <v>128</v>
      </c>
    </row>
    <row r="696" spans="1:65" s="13" customFormat="1">
      <c r="B696" s="157"/>
      <c r="C696" s="293"/>
      <c r="D696" s="290" t="s">
        <v>147</v>
      </c>
      <c r="E696" s="294" t="s">
        <v>3</v>
      </c>
      <c r="F696" s="295" t="s">
        <v>81</v>
      </c>
      <c r="G696" s="293"/>
      <c r="H696" s="296">
        <v>1</v>
      </c>
      <c r="I696" s="159"/>
      <c r="L696" s="157"/>
      <c r="M696" s="160"/>
      <c r="N696" s="161"/>
      <c r="O696" s="161"/>
      <c r="P696" s="161"/>
      <c r="Q696" s="161"/>
      <c r="R696" s="161"/>
      <c r="S696" s="161"/>
      <c r="T696" s="162"/>
      <c r="AT696" s="158" t="s">
        <v>147</v>
      </c>
      <c r="AU696" s="158" t="s">
        <v>137</v>
      </c>
      <c r="AV696" s="13" t="s">
        <v>137</v>
      </c>
      <c r="AW696" s="13" t="s">
        <v>34</v>
      </c>
      <c r="AX696" s="13" t="s">
        <v>73</v>
      </c>
      <c r="AY696" s="158" t="s">
        <v>128</v>
      </c>
    </row>
    <row r="697" spans="1:65" s="14" customFormat="1">
      <c r="B697" s="163"/>
      <c r="C697" s="297"/>
      <c r="D697" s="290" t="s">
        <v>147</v>
      </c>
      <c r="E697" s="298" t="s">
        <v>3</v>
      </c>
      <c r="F697" s="299" t="s">
        <v>165</v>
      </c>
      <c r="G697" s="297"/>
      <c r="H697" s="300">
        <v>4</v>
      </c>
      <c r="I697" s="165"/>
      <c r="L697" s="163"/>
      <c r="M697" s="166"/>
      <c r="N697" s="167"/>
      <c r="O697" s="167"/>
      <c r="P697" s="167"/>
      <c r="Q697" s="167"/>
      <c r="R697" s="167"/>
      <c r="S697" s="167"/>
      <c r="T697" s="168"/>
      <c r="AT697" s="164" t="s">
        <v>147</v>
      </c>
      <c r="AU697" s="164" t="s">
        <v>137</v>
      </c>
      <c r="AV697" s="14" t="s">
        <v>136</v>
      </c>
      <c r="AW697" s="14" t="s">
        <v>34</v>
      </c>
      <c r="AX697" s="14" t="s">
        <v>81</v>
      </c>
      <c r="AY697" s="164" t="s">
        <v>128</v>
      </c>
    </row>
    <row r="698" spans="1:65" s="1" customFormat="1" ht="37.950000000000003" customHeight="1">
      <c r="A698" s="33"/>
      <c r="B698" s="136"/>
      <c r="C698" s="305" t="s">
        <v>358</v>
      </c>
      <c r="D698" s="305" t="s">
        <v>489</v>
      </c>
      <c r="E698" s="306" t="s">
        <v>840</v>
      </c>
      <c r="F698" s="307" t="s">
        <v>841</v>
      </c>
      <c r="G698" s="308" t="s">
        <v>134</v>
      </c>
      <c r="H698" s="309">
        <v>2.2509999999999999</v>
      </c>
      <c r="I698" s="176"/>
      <c r="J698" s="177">
        <f>ROUND(I698*H698,2)</f>
        <v>0</v>
      </c>
      <c r="K698" s="175" t="s">
        <v>3</v>
      </c>
      <c r="L698" s="178"/>
      <c r="M698" s="179" t="s">
        <v>3</v>
      </c>
      <c r="N698" s="180" t="s">
        <v>45</v>
      </c>
      <c r="O698" s="54"/>
      <c r="P698" s="142">
        <f>O698*H698</f>
        <v>0</v>
      </c>
      <c r="Q698" s="142">
        <v>4.5999999999999999E-2</v>
      </c>
      <c r="R698" s="142">
        <f>Q698*H698</f>
        <v>0.103546</v>
      </c>
      <c r="S698" s="142">
        <v>0</v>
      </c>
      <c r="T698" s="143">
        <f>S698*H698</f>
        <v>0</v>
      </c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R698" s="144" t="s">
        <v>445</v>
      </c>
      <c r="AT698" s="144" t="s">
        <v>489</v>
      </c>
      <c r="AU698" s="144" t="s">
        <v>137</v>
      </c>
      <c r="AY698" s="18" t="s">
        <v>128</v>
      </c>
      <c r="BE698" s="145">
        <f>IF(N698="základní",J698,0)</f>
        <v>0</v>
      </c>
      <c r="BF698" s="145">
        <f>IF(N698="snížená",J698,0)</f>
        <v>0</v>
      </c>
      <c r="BG698" s="145">
        <f>IF(N698="zákl. přenesená",J698,0)</f>
        <v>0</v>
      </c>
      <c r="BH698" s="145">
        <f>IF(N698="sníž. přenesená",J698,0)</f>
        <v>0</v>
      </c>
      <c r="BI698" s="145">
        <f>IF(N698="nulová",J698,0)</f>
        <v>0</v>
      </c>
      <c r="BJ698" s="18" t="s">
        <v>137</v>
      </c>
      <c r="BK698" s="145">
        <f>ROUND(I698*H698,2)</f>
        <v>0</v>
      </c>
      <c r="BL698" s="18" t="s">
        <v>313</v>
      </c>
      <c r="BM698" s="144" t="s">
        <v>842</v>
      </c>
    </row>
    <row r="699" spans="1:65" s="12" customFormat="1">
      <c r="B699" s="151"/>
      <c r="C699" s="289"/>
      <c r="D699" s="290" t="s">
        <v>147</v>
      </c>
      <c r="E699" s="291" t="s">
        <v>3</v>
      </c>
      <c r="F699" s="292" t="s">
        <v>837</v>
      </c>
      <c r="G699" s="289"/>
      <c r="H699" s="291" t="s">
        <v>3</v>
      </c>
      <c r="I699" s="153"/>
      <c r="L699" s="151"/>
      <c r="M699" s="154"/>
      <c r="N699" s="155"/>
      <c r="O699" s="155"/>
      <c r="P699" s="155"/>
      <c r="Q699" s="155"/>
      <c r="R699" s="155"/>
      <c r="S699" s="155"/>
      <c r="T699" s="156"/>
      <c r="AT699" s="152" t="s">
        <v>147</v>
      </c>
      <c r="AU699" s="152" t="s">
        <v>137</v>
      </c>
      <c r="AV699" s="12" t="s">
        <v>81</v>
      </c>
      <c r="AW699" s="12" t="s">
        <v>34</v>
      </c>
      <c r="AX699" s="12" t="s">
        <v>73</v>
      </c>
      <c r="AY699" s="152" t="s">
        <v>128</v>
      </c>
    </row>
    <row r="700" spans="1:65" s="13" customFormat="1">
      <c r="B700" s="157"/>
      <c r="C700" s="293"/>
      <c r="D700" s="290" t="s">
        <v>147</v>
      </c>
      <c r="E700" s="294" t="s">
        <v>3</v>
      </c>
      <c r="F700" s="295" t="s">
        <v>368</v>
      </c>
      <c r="G700" s="293"/>
      <c r="H700" s="296">
        <v>1.2</v>
      </c>
      <c r="I700" s="159"/>
      <c r="L700" s="157"/>
      <c r="M700" s="160"/>
      <c r="N700" s="161"/>
      <c r="O700" s="161"/>
      <c r="P700" s="161"/>
      <c r="Q700" s="161"/>
      <c r="R700" s="161"/>
      <c r="S700" s="161"/>
      <c r="T700" s="162"/>
      <c r="AT700" s="158" t="s">
        <v>147</v>
      </c>
      <c r="AU700" s="158" t="s">
        <v>137</v>
      </c>
      <c r="AV700" s="13" t="s">
        <v>137</v>
      </c>
      <c r="AW700" s="13" t="s">
        <v>34</v>
      </c>
      <c r="AX700" s="13" t="s">
        <v>73</v>
      </c>
      <c r="AY700" s="158" t="s">
        <v>128</v>
      </c>
    </row>
    <row r="701" spans="1:65" s="12" customFormat="1">
      <c r="B701" s="151"/>
      <c r="C701" s="289"/>
      <c r="D701" s="290" t="s">
        <v>147</v>
      </c>
      <c r="E701" s="291" t="s">
        <v>3</v>
      </c>
      <c r="F701" s="292" t="s">
        <v>838</v>
      </c>
      <c r="G701" s="289"/>
      <c r="H701" s="291" t="s">
        <v>3</v>
      </c>
      <c r="I701" s="153"/>
      <c r="L701" s="151"/>
      <c r="M701" s="154"/>
      <c r="N701" s="155"/>
      <c r="O701" s="155"/>
      <c r="P701" s="155"/>
      <c r="Q701" s="155"/>
      <c r="R701" s="155"/>
      <c r="S701" s="155"/>
      <c r="T701" s="156"/>
      <c r="AT701" s="152" t="s">
        <v>147</v>
      </c>
      <c r="AU701" s="152" t="s">
        <v>137</v>
      </c>
      <c r="AV701" s="12" t="s">
        <v>81</v>
      </c>
      <c r="AW701" s="12" t="s">
        <v>34</v>
      </c>
      <c r="AX701" s="12" t="s">
        <v>73</v>
      </c>
      <c r="AY701" s="152" t="s">
        <v>128</v>
      </c>
    </row>
    <row r="702" spans="1:65" s="13" customFormat="1">
      <c r="B702" s="157"/>
      <c r="C702" s="293"/>
      <c r="D702" s="290" t="s">
        <v>147</v>
      </c>
      <c r="E702" s="294" t="s">
        <v>3</v>
      </c>
      <c r="F702" s="295" t="s">
        <v>372</v>
      </c>
      <c r="G702" s="293"/>
      <c r="H702" s="296">
        <v>0.71799999999999997</v>
      </c>
      <c r="I702" s="159"/>
      <c r="L702" s="157"/>
      <c r="M702" s="160"/>
      <c r="N702" s="161"/>
      <c r="O702" s="161"/>
      <c r="P702" s="161"/>
      <c r="Q702" s="161"/>
      <c r="R702" s="161"/>
      <c r="S702" s="161"/>
      <c r="T702" s="162"/>
      <c r="AT702" s="158" t="s">
        <v>147</v>
      </c>
      <c r="AU702" s="158" t="s">
        <v>137</v>
      </c>
      <c r="AV702" s="13" t="s">
        <v>137</v>
      </c>
      <c r="AW702" s="13" t="s">
        <v>34</v>
      </c>
      <c r="AX702" s="13" t="s">
        <v>73</v>
      </c>
      <c r="AY702" s="158" t="s">
        <v>128</v>
      </c>
    </row>
    <row r="703" spans="1:65" s="12" customFormat="1">
      <c r="B703" s="151"/>
      <c r="C703" s="289"/>
      <c r="D703" s="290" t="s">
        <v>147</v>
      </c>
      <c r="E703" s="291" t="s">
        <v>3</v>
      </c>
      <c r="F703" s="292" t="s">
        <v>839</v>
      </c>
      <c r="G703" s="289"/>
      <c r="H703" s="291" t="s">
        <v>3</v>
      </c>
      <c r="I703" s="153"/>
      <c r="L703" s="151"/>
      <c r="M703" s="154"/>
      <c r="N703" s="155"/>
      <c r="O703" s="155"/>
      <c r="P703" s="155"/>
      <c r="Q703" s="155"/>
      <c r="R703" s="155"/>
      <c r="S703" s="155"/>
      <c r="T703" s="156"/>
      <c r="AT703" s="152" t="s">
        <v>147</v>
      </c>
      <c r="AU703" s="152" t="s">
        <v>137</v>
      </c>
      <c r="AV703" s="12" t="s">
        <v>81</v>
      </c>
      <c r="AW703" s="12" t="s">
        <v>34</v>
      </c>
      <c r="AX703" s="12" t="s">
        <v>73</v>
      </c>
      <c r="AY703" s="152" t="s">
        <v>128</v>
      </c>
    </row>
    <row r="704" spans="1:65" s="13" customFormat="1">
      <c r="B704" s="157"/>
      <c r="C704" s="293"/>
      <c r="D704" s="290" t="s">
        <v>147</v>
      </c>
      <c r="E704" s="294" t="s">
        <v>3</v>
      </c>
      <c r="F704" s="295" t="s">
        <v>370</v>
      </c>
      <c r="G704" s="293"/>
      <c r="H704" s="296">
        <v>0.33300000000000002</v>
      </c>
      <c r="I704" s="159"/>
      <c r="L704" s="157"/>
      <c r="M704" s="160"/>
      <c r="N704" s="161"/>
      <c r="O704" s="161"/>
      <c r="P704" s="161"/>
      <c r="Q704" s="161"/>
      <c r="R704" s="161"/>
      <c r="S704" s="161"/>
      <c r="T704" s="162"/>
      <c r="AT704" s="158" t="s">
        <v>147</v>
      </c>
      <c r="AU704" s="158" t="s">
        <v>137</v>
      </c>
      <c r="AV704" s="13" t="s">
        <v>137</v>
      </c>
      <c r="AW704" s="13" t="s">
        <v>34</v>
      </c>
      <c r="AX704" s="13" t="s">
        <v>73</v>
      </c>
      <c r="AY704" s="158" t="s">
        <v>128</v>
      </c>
    </row>
    <row r="705" spans="1:65" s="14" customFormat="1">
      <c r="B705" s="163"/>
      <c r="C705" s="297"/>
      <c r="D705" s="290" t="s">
        <v>147</v>
      </c>
      <c r="E705" s="298" t="s">
        <v>3</v>
      </c>
      <c r="F705" s="299" t="s">
        <v>165</v>
      </c>
      <c r="G705" s="297"/>
      <c r="H705" s="300">
        <v>2.2509999999999999</v>
      </c>
      <c r="I705" s="165"/>
      <c r="L705" s="163"/>
      <c r="M705" s="166"/>
      <c r="N705" s="167"/>
      <c r="O705" s="167"/>
      <c r="P705" s="167"/>
      <c r="Q705" s="167"/>
      <c r="R705" s="167"/>
      <c r="S705" s="167"/>
      <c r="T705" s="168"/>
      <c r="AT705" s="164" t="s">
        <v>147</v>
      </c>
      <c r="AU705" s="164" t="s">
        <v>137</v>
      </c>
      <c r="AV705" s="14" t="s">
        <v>136</v>
      </c>
      <c r="AW705" s="14" t="s">
        <v>34</v>
      </c>
      <c r="AX705" s="14" t="s">
        <v>81</v>
      </c>
      <c r="AY705" s="164" t="s">
        <v>128</v>
      </c>
    </row>
    <row r="706" spans="1:65" s="1" customFormat="1" ht="21.75" customHeight="1">
      <c r="A706" s="33"/>
      <c r="B706" s="136"/>
      <c r="C706" s="281" t="s">
        <v>843</v>
      </c>
      <c r="D706" s="281" t="s">
        <v>131</v>
      </c>
      <c r="E706" s="282" t="s">
        <v>844</v>
      </c>
      <c r="F706" s="283" t="s">
        <v>845</v>
      </c>
      <c r="G706" s="284" t="s">
        <v>134</v>
      </c>
      <c r="H706" s="285">
        <v>6.15</v>
      </c>
      <c r="I706" s="138"/>
      <c r="J706" s="139">
        <f>ROUND(I706*H706,2)</f>
        <v>0</v>
      </c>
      <c r="K706" s="137" t="s">
        <v>135</v>
      </c>
      <c r="L706" s="34"/>
      <c r="M706" s="140" t="s">
        <v>3</v>
      </c>
      <c r="N706" s="141" t="s">
        <v>45</v>
      </c>
      <c r="O706" s="54"/>
      <c r="P706" s="142">
        <f>O706*H706</f>
        <v>0</v>
      </c>
      <c r="Q706" s="142">
        <v>2.7999999999999998E-4</v>
      </c>
      <c r="R706" s="142">
        <f>Q706*H706</f>
        <v>1.722E-3</v>
      </c>
      <c r="S706" s="142">
        <v>0</v>
      </c>
      <c r="T706" s="143">
        <f>S706*H706</f>
        <v>0</v>
      </c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R706" s="144" t="s">
        <v>313</v>
      </c>
      <c r="AT706" s="144" t="s">
        <v>131</v>
      </c>
      <c r="AU706" s="144" t="s">
        <v>137</v>
      </c>
      <c r="AY706" s="18" t="s">
        <v>128</v>
      </c>
      <c r="BE706" s="145">
        <f>IF(N706="základní",J706,0)</f>
        <v>0</v>
      </c>
      <c r="BF706" s="145">
        <f>IF(N706="snížená",J706,0)</f>
        <v>0</v>
      </c>
      <c r="BG706" s="145">
        <f>IF(N706="zákl. přenesená",J706,0)</f>
        <v>0</v>
      </c>
      <c r="BH706" s="145">
        <f>IF(N706="sníž. přenesená",J706,0)</f>
        <v>0</v>
      </c>
      <c r="BI706" s="145">
        <f>IF(N706="nulová",J706,0)</f>
        <v>0</v>
      </c>
      <c r="BJ706" s="18" t="s">
        <v>137</v>
      </c>
      <c r="BK706" s="145">
        <f>ROUND(I706*H706,2)</f>
        <v>0</v>
      </c>
      <c r="BL706" s="18" t="s">
        <v>313</v>
      </c>
      <c r="BM706" s="144" t="s">
        <v>846</v>
      </c>
    </row>
    <row r="707" spans="1:65" s="1" customFormat="1">
      <c r="A707" s="33"/>
      <c r="B707" s="34"/>
      <c r="C707" s="286"/>
      <c r="D707" s="287" t="s">
        <v>139</v>
      </c>
      <c r="E707" s="286"/>
      <c r="F707" s="288" t="s">
        <v>847</v>
      </c>
      <c r="G707" s="286"/>
      <c r="H707" s="286"/>
      <c r="I707" s="148"/>
      <c r="J707" s="33"/>
      <c r="K707" s="33"/>
      <c r="L707" s="34"/>
      <c r="M707" s="149"/>
      <c r="N707" s="150"/>
      <c r="O707" s="54"/>
      <c r="P707" s="54"/>
      <c r="Q707" s="54"/>
      <c r="R707" s="54"/>
      <c r="S707" s="54"/>
      <c r="T707" s="55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T707" s="18" t="s">
        <v>139</v>
      </c>
      <c r="AU707" s="18" t="s">
        <v>137</v>
      </c>
    </row>
    <row r="708" spans="1:65" s="12" customFormat="1">
      <c r="B708" s="151"/>
      <c r="C708" s="289"/>
      <c r="D708" s="290" t="s">
        <v>147</v>
      </c>
      <c r="E708" s="291" t="s">
        <v>3</v>
      </c>
      <c r="F708" s="292" t="s">
        <v>836</v>
      </c>
      <c r="G708" s="289"/>
      <c r="H708" s="291" t="s">
        <v>3</v>
      </c>
      <c r="I708" s="153"/>
      <c r="L708" s="151"/>
      <c r="M708" s="154"/>
      <c r="N708" s="155"/>
      <c r="O708" s="155"/>
      <c r="P708" s="155"/>
      <c r="Q708" s="155"/>
      <c r="R708" s="155"/>
      <c r="S708" s="155"/>
      <c r="T708" s="156"/>
      <c r="AT708" s="152" t="s">
        <v>147</v>
      </c>
      <c r="AU708" s="152" t="s">
        <v>137</v>
      </c>
      <c r="AV708" s="12" t="s">
        <v>81</v>
      </c>
      <c r="AW708" s="12" t="s">
        <v>34</v>
      </c>
      <c r="AX708" s="12" t="s">
        <v>73</v>
      </c>
      <c r="AY708" s="152" t="s">
        <v>128</v>
      </c>
    </row>
    <row r="709" spans="1:65" s="12" customFormat="1">
      <c r="B709" s="151"/>
      <c r="C709" s="289"/>
      <c r="D709" s="290" t="s">
        <v>147</v>
      </c>
      <c r="E709" s="291" t="s">
        <v>3</v>
      </c>
      <c r="F709" s="292" t="s">
        <v>824</v>
      </c>
      <c r="G709" s="289"/>
      <c r="H709" s="291" t="s">
        <v>3</v>
      </c>
      <c r="I709" s="153"/>
      <c r="L709" s="151"/>
      <c r="M709" s="154"/>
      <c r="N709" s="155"/>
      <c r="O709" s="155"/>
      <c r="P709" s="155"/>
      <c r="Q709" s="155"/>
      <c r="R709" s="155"/>
      <c r="S709" s="155"/>
      <c r="T709" s="156"/>
      <c r="AT709" s="152" t="s">
        <v>147</v>
      </c>
      <c r="AU709" s="152" t="s">
        <v>137</v>
      </c>
      <c r="AV709" s="12" t="s">
        <v>81</v>
      </c>
      <c r="AW709" s="12" t="s">
        <v>34</v>
      </c>
      <c r="AX709" s="12" t="s">
        <v>73</v>
      </c>
      <c r="AY709" s="152" t="s">
        <v>128</v>
      </c>
    </row>
    <row r="710" spans="1:65" s="12" customFormat="1">
      <c r="B710" s="151"/>
      <c r="C710" s="289"/>
      <c r="D710" s="290" t="s">
        <v>147</v>
      </c>
      <c r="E710" s="291" t="s">
        <v>3</v>
      </c>
      <c r="F710" s="292" t="s">
        <v>825</v>
      </c>
      <c r="G710" s="289"/>
      <c r="H710" s="291" t="s">
        <v>3</v>
      </c>
      <c r="I710" s="153"/>
      <c r="L710" s="151"/>
      <c r="M710" s="154"/>
      <c r="N710" s="155"/>
      <c r="O710" s="155"/>
      <c r="P710" s="155"/>
      <c r="Q710" s="155"/>
      <c r="R710" s="155"/>
      <c r="S710" s="155"/>
      <c r="T710" s="156"/>
      <c r="AT710" s="152" t="s">
        <v>147</v>
      </c>
      <c r="AU710" s="152" t="s">
        <v>137</v>
      </c>
      <c r="AV710" s="12" t="s">
        <v>81</v>
      </c>
      <c r="AW710" s="12" t="s">
        <v>34</v>
      </c>
      <c r="AX710" s="12" t="s">
        <v>73</v>
      </c>
      <c r="AY710" s="152" t="s">
        <v>128</v>
      </c>
    </row>
    <row r="711" spans="1:65" s="12" customFormat="1">
      <c r="B711" s="151"/>
      <c r="C711" s="289"/>
      <c r="D711" s="290" t="s">
        <v>147</v>
      </c>
      <c r="E711" s="291" t="s">
        <v>3</v>
      </c>
      <c r="F711" s="292" t="s">
        <v>205</v>
      </c>
      <c r="G711" s="289"/>
      <c r="H711" s="291" t="s">
        <v>3</v>
      </c>
      <c r="I711" s="153"/>
      <c r="L711" s="151"/>
      <c r="M711" s="154"/>
      <c r="N711" s="155"/>
      <c r="O711" s="155"/>
      <c r="P711" s="155"/>
      <c r="Q711" s="155"/>
      <c r="R711" s="155"/>
      <c r="S711" s="155"/>
      <c r="T711" s="156"/>
      <c r="AT711" s="152" t="s">
        <v>147</v>
      </c>
      <c r="AU711" s="152" t="s">
        <v>137</v>
      </c>
      <c r="AV711" s="12" t="s">
        <v>81</v>
      </c>
      <c r="AW711" s="12" t="s">
        <v>34</v>
      </c>
      <c r="AX711" s="12" t="s">
        <v>73</v>
      </c>
      <c r="AY711" s="152" t="s">
        <v>128</v>
      </c>
    </row>
    <row r="712" spans="1:65" s="12" customFormat="1">
      <c r="B712" s="151"/>
      <c r="C712" s="289"/>
      <c r="D712" s="290" t="s">
        <v>147</v>
      </c>
      <c r="E712" s="291" t="s">
        <v>3</v>
      </c>
      <c r="F712" s="292" t="s">
        <v>848</v>
      </c>
      <c r="G712" s="289"/>
      <c r="H712" s="291" t="s">
        <v>3</v>
      </c>
      <c r="I712" s="153"/>
      <c r="L712" s="151"/>
      <c r="M712" s="154"/>
      <c r="N712" s="155"/>
      <c r="O712" s="155"/>
      <c r="P712" s="155"/>
      <c r="Q712" s="155"/>
      <c r="R712" s="155"/>
      <c r="S712" s="155"/>
      <c r="T712" s="156"/>
      <c r="AT712" s="152" t="s">
        <v>147</v>
      </c>
      <c r="AU712" s="152" t="s">
        <v>137</v>
      </c>
      <c r="AV712" s="12" t="s">
        <v>81</v>
      </c>
      <c r="AW712" s="12" t="s">
        <v>34</v>
      </c>
      <c r="AX712" s="12" t="s">
        <v>73</v>
      </c>
      <c r="AY712" s="152" t="s">
        <v>128</v>
      </c>
    </row>
    <row r="713" spans="1:65" s="13" customFormat="1">
      <c r="B713" s="157"/>
      <c r="C713" s="293"/>
      <c r="D713" s="290" t="s">
        <v>147</v>
      </c>
      <c r="E713" s="294" t="s">
        <v>3</v>
      </c>
      <c r="F713" s="295" t="s">
        <v>386</v>
      </c>
      <c r="G713" s="293"/>
      <c r="H713" s="296">
        <v>6.15</v>
      </c>
      <c r="I713" s="159"/>
      <c r="L713" s="157"/>
      <c r="M713" s="160"/>
      <c r="N713" s="161"/>
      <c r="O713" s="161"/>
      <c r="P713" s="161"/>
      <c r="Q713" s="161"/>
      <c r="R713" s="161"/>
      <c r="S713" s="161"/>
      <c r="T713" s="162"/>
      <c r="AT713" s="158" t="s">
        <v>147</v>
      </c>
      <c r="AU713" s="158" t="s">
        <v>137</v>
      </c>
      <c r="AV713" s="13" t="s">
        <v>137</v>
      </c>
      <c r="AW713" s="13" t="s">
        <v>34</v>
      </c>
      <c r="AX713" s="13" t="s">
        <v>81</v>
      </c>
      <c r="AY713" s="158" t="s">
        <v>128</v>
      </c>
    </row>
    <row r="714" spans="1:65" s="1" customFormat="1" ht="37.950000000000003" customHeight="1">
      <c r="A714" s="33"/>
      <c r="B714" s="136"/>
      <c r="C714" s="305" t="s">
        <v>849</v>
      </c>
      <c r="D714" s="305" t="s">
        <v>489</v>
      </c>
      <c r="E714" s="306" t="s">
        <v>850</v>
      </c>
      <c r="F714" s="307" t="s">
        <v>851</v>
      </c>
      <c r="G714" s="308" t="s">
        <v>134</v>
      </c>
      <c r="H714" s="309">
        <v>6.15</v>
      </c>
      <c r="I714" s="176"/>
      <c r="J714" s="177">
        <f>ROUND(I714*H714,2)</f>
        <v>0</v>
      </c>
      <c r="K714" s="175" t="s">
        <v>3</v>
      </c>
      <c r="L714" s="178"/>
      <c r="M714" s="179" t="s">
        <v>3</v>
      </c>
      <c r="N714" s="180" t="s">
        <v>45</v>
      </c>
      <c r="O714" s="54"/>
      <c r="P714" s="142">
        <f>O714*H714</f>
        <v>0</v>
      </c>
      <c r="Q714" s="142">
        <v>4.5999999999999999E-2</v>
      </c>
      <c r="R714" s="142">
        <f>Q714*H714</f>
        <v>0.28289999999999998</v>
      </c>
      <c r="S714" s="142">
        <v>0</v>
      </c>
      <c r="T714" s="143">
        <f>S714*H714</f>
        <v>0</v>
      </c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R714" s="144" t="s">
        <v>445</v>
      </c>
      <c r="AT714" s="144" t="s">
        <v>489</v>
      </c>
      <c r="AU714" s="144" t="s">
        <v>137</v>
      </c>
      <c r="AY714" s="18" t="s">
        <v>128</v>
      </c>
      <c r="BE714" s="145">
        <f>IF(N714="základní",J714,0)</f>
        <v>0</v>
      </c>
      <c r="BF714" s="145">
        <f>IF(N714="snížená",J714,0)</f>
        <v>0</v>
      </c>
      <c r="BG714" s="145">
        <f>IF(N714="zákl. přenesená",J714,0)</f>
        <v>0</v>
      </c>
      <c r="BH714" s="145">
        <f>IF(N714="sníž. přenesená",J714,0)</f>
        <v>0</v>
      </c>
      <c r="BI714" s="145">
        <f>IF(N714="nulová",J714,0)</f>
        <v>0</v>
      </c>
      <c r="BJ714" s="18" t="s">
        <v>137</v>
      </c>
      <c r="BK714" s="145">
        <f>ROUND(I714*H714,2)</f>
        <v>0</v>
      </c>
      <c r="BL714" s="18" t="s">
        <v>313</v>
      </c>
      <c r="BM714" s="144" t="s">
        <v>852</v>
      </c>
    </row>
    <row r="715" spans="1:65" s="12" customFormat="1">
      <c r="B715" s="151"/>
      <c r="C715" s="289"/>
      <c r="D715" s="290" t="s">
        <v>147</v>
      </c>
      <c r="E715" s="291" t="s">
        <v>3</v>
      </c>
      <c r="F715" s="292" t="s">
        <v>848</v>
      </c>
      <c r="G715" s="289"/>
      <c r="H715" s="291" t="s">
        <v>3</v>
      </c>
      <c r="I715" s="153"/>
      <c r="L715" s="151"/>
      <c r="M715" s="154"/>
      <c r="N715" s="155"/>
      <c r="O715" s="155"/>
      <c r="P715" s="155"/>
      <c r="Q715" s="155"/>
      <c r="R715" s="155"/>
      <c r="S715" s="155"/>
      <c r="T715" s="156"/>
      <c r="AT715" s="152" t="s">
        <v>147</v>
      </c>
      <c r="AU715" s="152" t="s">
        <v>137</v>
      </c>
      <c r="AV715" s="12" t="s">
        <v>81</v>
      </c>
      <c r="AW715" s="12" t="s">
        <v>34</v>
      </c>
      <c r="AX715" s="12" t="s">
        <v>73</v>
      </c>
      <c r="AY715" s="152" t="s">
        <v>128</v>
      </c>
    </row>
    <row r="716" spans="1:65" s="13" customFormat="1">
      <c r="B716" s="157"/>
      <c r="C716" s="293"/>
      <c r="D716" s="290" t="s">
        <v>147</v>
      </c>
      <c r="E716" s="294" t="s">
        <v>3</v>
      </c>
      <c r="F716" s="295" t="s">
        <v>386</v>
      </c>
      <c r="G716" s="293"/>
      <c r="H716" s="296">
        <v>6.15</v>
      </c>
      <c r="I716" s="159"/>
      <c r="L716" s="157"/>
      <c r="M716" s="160"/>
      <c r="N716" s="161"/>
      <c r="O716" s="161"/>
      <c r="P716" s="161"/>
      <c r="Q716" s="161"/>
      <c r="R716" s="161"/>
      <c r="S716" s="161"/>
      <c r="T716" s="162"/>
      <c r="AT716" s="158" t="s">
        <v>147</v>
      </c>
      <c r="AU716" s="158" t="s">
        <v>137</v>
      </c>
      <c r="AV716" s="13" t="s">
        <v>137</v>
      </c>
      <c r="AW716" s="13" t="s">
        <v>34</v>
      </c>
      <c r="AX716" s="13" t="s">
        <v>73</v>
      </c>
      <c r="AY716" s="158" t="s">
        <v>128</v>
      </c>
    </row>
    <row r="717" spans="1:65" s="14" customFormat="1">
      <c r="B717" s="163"/>
      <c r="C717" s="297"/>
      <c r="D717" s="290" t="s">
        <v>147</v>
      </c>
      <c r="E717" s="298" t="s">
        <v>3</v>
      </c>
      <c r="F717" s="299" t="s">
        <v>165</v>
      </c>
      <c r="G717" s="297"/>
      <c r="H717" s="300">
        <v>6.15</v>
      </c>
      <c r="I717" s="165"/>
      <c r="L717" s="163"/>
      <c r="M717" s="166"/>
      <c r="N717" s="167"/>
      <c r="O717" s="167"/>
      <c r="P717" s="167"/>
      <c r="Q717" s="167"/>
      <c r="R717" s="167"/>
      <c r="S717" s="167"/>
      <c r="T717" s="168"/>
      <c r="AT717" s="164" t="s">
        <v>147</v>
      </c>
      <c r="AU717" s="164" t="s">
        <v>137</v>
      </c>
      <c r="AV717" s="14" t="s">
        <v>136</v>
      </c>
      <c r="AW717" s="14" t="s">
        <v>34</v>
      </c>
      <c r="AX717" s="14" t="s">
        <v>81</v>
      </c>
      <c r="AY717" s="164" t="s">
        <v>128</v>
      </c>
    </row>
    <row r="718" spans="1:65" s="1" customFormat="1" ht="24.15" customHeight="1">
      <c r="A718" s="33"/>
      <c r="B718" s="136"/>
      <c r="C718" s="281" t="s">
        <v>853</v>
      </c>
      <c r="D718" s="281" t="s">
        <v>131</v>
      </c>
      <c r="E718" s="282" t="s">
        <v>854</v>
      </c>
      <c r="F718" s="283" t="s">
        <v>855</v>
      </c>
      <c r="G718" s="284" t="s">
        <v>134</v>
      </c>
      <c r="H718" s="285">
        <v>29.48</v>
      </c>
      <c r="I718" s="138"/>
      <c r="J718" s="139">
        <f>ROUND(I718*H718,2)</f>
        <v>0</v>
      </c>
      <c r="K718" s="137" t="s">
        <v>135</v>
      </c>
      <c r="L718" s="34"/>
      <c r="M718" s="140" t="s">
        <v>3</v>
      </c>
      <c r="N718" s="141" t="s">
        <v>45</v>
      </c>
      <c r="O718" s="54"/>
      <c r="P718" s="142">
        <f>O718*H718</f>
        <v>0</v>
      </c>
      <c r="Q718" s="142">
        <v>2.5999999999999998E-4</v>
      </c>
      <c r="R718" s="142">
        <f>Q718*H718</f>
        <v>7.6647999999999994E-3</v>
      </c>
      <c r="S718" s="142">
        <v>0</v>
      </c>
      <c r="T718" s="143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44" t="s">
        <v>313</v>
      </c>
      <c r="AT718" s="144" t="s">
        <v>131</v>
      </c>
      <c r="AU718" s="144" t="s">
        <v>137</v>
      </c>
      <c r="AY718" s="18" t="s">
        <v>128</v>
      </c>
      <c r="BE718" s="145">
        <f>IF(N718="základní",J718,0)</f>
        <v>0</v>
      </c>
      <c r="BF718" s="145">
        <f>IF(N718="snížená",J718,0)</f>
        <v>0</v>
      </c>
      <c r="BG718" s="145">
        <f>IF(N718="zákl. přenesená",J718,0)</f>
        <v>0</v>
      </c>
      <c r="BH718" s="145">
        <f>IF(N718="sníž. přenesená",J718,0)</f>
        <v>0</v>
      </c>
      <c r="BI718" s="145">
        <f>IF(N718="nulová",J718,0)</f>
        <v>0</v>
      </c>
      <c r="BJ718" s="18" t="s">
        <v>137</v>
      </c>
      <c r="BK718" s="145">
        <f>ROUND(I718*H718,2)</f>
        <v>0</v>
      </c>
      <c r="BL718" s="18" t="s">
        <v>313</v>
      </c>
      <c r="BM718" s="144" t="s">
        <v>856</v>
      </c>
    </row>
    <row r="719" spans="1:65" s="1" customFormat="1">
      <c r="A719" s="33"/>
      <c r="B719" s="34"/>
      <c r="C719" s="286"/>
      <c r="D719" s="287" t="s">
        <v>139</v>
      </c>
      <c r="E719" s="286"/>
      <c r="F719" s="288" t="s">
        <v>857</v>
      </c>
      <c r="G719" s="286"/>
      <c r="H719" s="286"/>
      <c r="I719" s="148"/>
      <c r="J719" s="33"/>
      <c r="K719" s="33"/>
      <c r="L719" s="34"/>
      <c r="M719" s="149"/>
      <c r="N719" s="150"/>
      <c r="O719" s="54"/>
      <c r="P719" s="54"/>
      <c r="Q719" s="54"/>
      <c r="R719" s="54"/>
      <c r="S719" s="54"/>
      <c r="T719" s="55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T719" s="18" t="s">
        <v>139</v>
      </c>
      <c r="AU719" s="18" t="s">
        <v>137</v>
      </c>
    </row>
    <row r="720" spans="1:65" s="12" customFormat="1">
      <c r="B720" s="151"/>
      <c r="C720" s="289"/>
      <c r="D720" s="290" t="s">
        <v>147</v>
      </c>
      <c r="E720" s="291" t="s">
        <v>3</v>
      </c>
      <c r="F720" s="292" t="s">
        <v>858</v>
      </c>
      <c r="G720" s="289"/>
      <c r="H720" s="291" t="s">
        <v>3</v>
      </c>
      <c r="I720" s="153"/>
      <c r="L720" s="151"/>
      <c r="M720" s="154"/>
      <c r="N720" s="155"/>
      <c r="O720" s="155"/>
      <c r="P720" s="155"/>
      <c r="Q720" s="155"/>
      <c r="R720" s="155"/>
      <c r="S720" s="155"/>
      <c r="T720" s="156"/>
      <c r="AT720" s="152" t="s">
        <v>147</v>
      </c>
      <c r="AU720" s="152" t="s">
        <v>137</v>
      </c>
      <c r="AV720" s="12" t="s">
        <v>81</v>
      </c>
      <c r="AW720" s="12" t="s">
        <v>34</v>
      </c>
      <c r="AX720" s="12" t="s">
        <v>73</v>
      </c>
      <c r="AY720" s="152" t="s">
        <v>128</v>
      </c>
    </row>
    <row r="721" spans="1:65" s="12" customFormat="1">
      <c r="B721" s="151"/>
      <c r="C721" s="289"/>
      <c r="D721" s="290" t="s">
        <v>147</v>
      </c>
      <c r="E721" s="291" t="s">
        <v>3</v>
      </c>
      <c r="F721" s="292" t="s">
        <v>824</v>
      </c>
      <c r="G721" s="289"/>
      <c r="H721" s="291" t="s">
        <v>3</v>
      </c>
      <c r="I721" s="153"/>
      <c r="L721" s="151"/>
      <c r="M721" s="154"/>
      <c r="N721" s="155"/>
      <c r="O721" s="155"/>
      <c r="P721" s="155"/>
      <c r="Q721" s="155"/>
      <c r="R721" s="155"/>
      <c r="S721" s="155"/>
      <c r="T721" s="156"/>
      <c r="AT721" s="152" t="s">
        <v>147</v>
      </c>
      <c r="AU721" s="152" t="s">
        <v>137</v>
      </c>
      <c r="AV721" s="12" t="s">
        <v>81</v>
      </c>
      <c r="AW721" s="12" t="s">
        <v>34</v>
      </c>
      <c r="AX721" s="12" t="s">
        <v>73</v>
      </c>
      <c r="AY721" s="152" t="s">
        <v>128</v>
      </c>
    </row>
    <row r="722" spans="1:65" s="12" customFormat="1">
      <c r="B722" s="151"/>
      <c r="C722" s="289"/>
      <c r="D722" s="290" t="s">
        <v>147</v>
      </c>
      <c r="E722" s="291" t="s">
        <v>3</v>
      </c>
      <c r="F722" s="292" t="s">
        <v>825</v>
      </c>
      <c r="G722" s="289"/>
      <c r="H722" s="291" t="s">
        <v>3</v>
      </c>
      <c r="I722" s="153"/>
      <c r="L722" s="151"/>
      <c r="M722" s="154"/>
      <c r="N722" s="155"/>
      <c r="O722" s="155"/>
      <c r="P722" s="155"/>
      <c r="Q722" s="155"/>
      <c r="R722" s="155"/>
      <c r="S722" s="155"/>
      <c r="T722" s="156"/>
      <c r="AT722" s="152" t="s">
        <v>147</v>
      </c>
      <c r="AU722" s="152" t="s">
        <v>137</v>
      </c>
      <c r="AV722" s="12" t="s">
        <v>81</v>
      </c>
      <c r="AW722" s="12" t="s">
        <v>34</v>
      </c>
      <c r="AX722" s="12" t="s">
        <v>73</v>
      </c>
      <c r="AY722" s="152" t="s">
        <v>128</v>
      </c>
    </row>
    <row r="723" spans="1:65" s="12" customFormat="1">
      <c r="B723" s="151"/>
      <c r="C723" s="289"/>
      <c r="D723" s="290" t="s">
        <v>147</v>
      </c>
      <c r="E723" s="291" t="s">
        <v>3</v>
      </c>
      <c r="F723" s="292" t="s">
        <v>205</v>
      </c>
      <c r="G723" s="289"/>
      <c r="H723" s="291" t="s">
        <v>3</v>
      </c>
      <c r="I723" s="153"/>
      <c r="L723" s="151"/>
      <c r="M723" s="154"/>
      <c r="N723" s="155"/>
      <c r="O723" s="155"/>
      <c r="P723" s="155"/>
      <c r="Q723" s="155"/>
      <c r="R723" s="155"/>
      <c r="S723" s="155"/>
      <c r="T723" s="156"/>
      <c r="AT723" s="152" t="s">
        <v>147</v>
      </c>
      <c r="AU723" s="152" t="s">
        <v>137</v>
      </c>
      <c r="AV723" s="12" t="s">
        <v>81</v>
      </c>
      <c r="AW723" s="12" t="s">
        <v>34</v>
      </c>
      <c r="AX723" s="12" t="s">
        <v>73</v>
      </c>
      <c r="AY723" s="152" t="s">
        <v>128</v>
      </c>
    </row>
    <row r="724" spans="1:65" s="12" customFormat="1">
      <c r="B724" s="151"/>
      <c r="C724" s="289"/>
      <c r="D724" s="290" t="s">
        <v>147</v>
      </c>
      <c r="E724" s="291" t="s">
        <v>3</v>
      </c>
      <c r="F724" s="292" t="s">
        <v>290</v>
      </c>
      <c r="G724" s="289"/>
      <c r="H724" s="291" t="s">
        <v>3</v>
      </c>
      <c r="I724" s="153"/>
      <c r="L724" s="151"/>
      <c r="M724" s="154"/>
      <c r="N724" s="155"/>
      <c r="O724" s="155"/>
      <c r="P724" s="155"/>
      <c r="Q724" s="155"/>
      <c r="R724" s="155"/>
      <c r="S724" s="155"/>
      <c r="T724" s="156"/>
      <c r="AT724" s="152" t="s">
        <v>147</v>
      </c>
      <c r="AU724" s="152" t="s">
        <v>137</v>
      </c>
      <c r="AV724" s="12" t="s">
        <v>81</v>
      </c>
      <c r="AW724" s="12" t="s">
        <v>34</v>
      </c>
      <c r="AX724" s="12" t="s">
        <v>73</v>
      </c>
      <c r="AY724" s="152" t="s">
        <v>128</v>
      </c>
    </row>
    <row r="725" spans="1:65" s="13" customFormat="1">
      <c r="B725" s="157"/>
      <c r="C725" s="293"/>
      <c r="D725" s="290" t="s">
        <v>147</v>
      </c>
      <c r="E725" s="294" t="s">
        <v>3</v>
      </c>
      <c r="F725" s="295" t="s">
        <v>291</v>
      </c>
      <c r="G725" s="293"/>
      <c r="H725" s="296">
        <v>8.36</v>
      </c>
      <c r="I725" s="159"/>
      <c r="L725" s="157"/>
      <c r="M725" s="160"/>
      <c r="N725" s="161"/>
      <c r="O725" s="161"/>
      <c r="P725" s="161"/>
      <c r="Q725" s="161"/>
      <c r="R725" s="161"/>
      <c r="S725" s="161"/>
      <c r="T725" s="162"/>
      <c r="AT725" s="158" t="s">
        <v>147</v>
      </c>
      <c r="AU725" s="158" t="s">
        <v>137</v>
      </c>
      <c r="AV725" s="13" t="s">
        <v>137</v>
      </c>
      <c r="AW725" s="13" t="s">
        <v>34</v>
      </c>
      <c r="AX725" s="13" t="s">
        <v>73</v>
      </c>
      <c r="AY725" s="158" t="s">
        <v>128</v>
      </c>
    </row>
    <row r="726" spans="1:65" s="12" customFormat="1">
      <c r="B726" s="151"/>
      <c r="C726" s="289"/>
      <c r="D726" s="290" t="s">
        <v>147</v>
      </c>
      <c r="E726" s="291" t="s">
        <v>3</v>
      </c>
      <c r="F726" s="292" t="s">
        <v>292</v>
      </c>
      <c r="G726" s="289"/>
      <c r="H726" s="291" t="s">
        <v>3</v>
      </c>
      <c r="I726" s="153"/>
      <c r="L726" s="151"/>
      <c r="M726" s="154"/>
      <c r="N726" s="155"/>
      <c r="O726" s="155"/>
      <c r="P726" s="155"/>
      <c r="Q726" s="155"/>
      <c r="R726" s="155"/>
      <c r="S726" s="155"/>
      <c r="T726" s="156"/>
      <c r="AT726" s="152" t="s">
        <v>147</v>
      </c>
      <c r="AU726" s="152" t="s">
        <v>137</v>
      </c>
      <c r="AV726" s="12" t="s">
        <v>81</v>
      </c>
      <c r="AW726" s="12" t="s">
        <v>34</v>
      </c>
      <c r="AX726" s="12" t="s">
        <v>73</v>
      </c>
      <c r="AY726" s="152" t="s">
        <v>128</v>
      </c>
    </row>
    <row r="727" spans="1:65" s="13" customFormat="1">
      <c r="B727" s="157"/>
      <c r="C727" s="293"/>
      <c r="D727" s="290" t="s">
        <v>147</v>
      </c>
      <c r="E727" s="294" t="s">
        <v>3</v>
      </c>
      <c r="F727" s="295" t="s">
        <v>293</v>
      </c>
      <c r="G727" s="293"/>
      <c r="H727" s="296">
        <v>21.12</v>
      </c>
      <c r="I727" s="159"/>
      <c r="L727" s="157"/>
      <c r="M727" s="160"/>
      <c r="N727" s="161"/>
      <c r="O727" s="161"/>
      <c r="P727" s="161"/>
      <c r="Q727" s="161"/>
      <c r="R727" s="161"/>
      <c r="S727" s="161"/>
      <c r="T727" s="162"/>
      <c r="AT727" s="158" t="s">
        <v>147</v>
      </c>
      <c r="AU727" s="158" t="s">
        <v>137</v>
      </c>
      <c r="AV727" s="13" t="s">
        <v>137</v>
      </c>
      <c r="AW727" s="13" t="s">
        <v>34</v>
      </c>
      <c r="AX727" s="13" t="s">
        <v>73</v>
      </c>
      <c r="AY727" s="158" t="s">
        <v>128</v>
      </c>
    </row>
    <row r="728" spans="1:65" s="14" customFormat="1">
      <c r="B728" s="163"/>
      <c r="C728" s="297"/>
      <c r="D728" s="290" t="s">
        <v>147</v>
      </c>
      <c r="E728" s="298" t="s">
        <v>3</v>
      </c>
      <c r="F728" s="299" t="s">
        <v>165</v>
      </c>
      <c r="G728" s="297"/>
      <c r="H728" s="300">
        <v>29.48</v>
      </c>
      <c r="I728" s="165"/>
      <c r="L728" s="163"/>
      <c r="M728" s="166"/>
      <c r="N728" s="167"/>
      <c r="O728" s="167"/>
      <c r="P728" s="167"/>
      <c r="Q728" s="167"/>
      <c r="R728" s="167"/>
      <c r="S728" s="167"/>
      <c r="T728" s="168"/>
      <c r="AT728" s="164" t="s">
        <v>147</v>
      </c>
      <c r="AU728" s="164" t="s">
        <v>137</v>
      </c>
      <c r="AV728" s="14" t="s">
        <v>136</v>
      </c>
      <c r="AW728" s="14" t="s">
        <v>34</v>
      </c>
      <c r="AX728" s="14" t="s">
        <v>81</v>
      </c>
      <c r="AY728" s="164" t="s">
        <v>128</v>
      </c>
    </row>
    <row r="729" spans="1:65" s="1" customFormat="1" ht="37.950000000000003" customHeight="1">
      <c r="A729" s="33"/>
      <c r="B729" s="136"/>
      <c r="C729" s="305" t="s">
        <v>859</v>
      </c>
      <c r="D729" s="305" t="s">
        <v>489</v>
      </c>
      <c r="E729" s="306" t="s">
        <v>860</v>
      </c>
      <c r="F729" s="307" t="s">
        <v>861</v>
      </c>
      <c r="G729" s="308" t="s">
        <v>134</v>
      </c>
      <c r="H729" s="309">
        <v>29.48</v>
      </c>
      <c r="I729" s="176"/>
      <c r="J729" s="177">
        <f>ROUND(I729*H729,2)</f>
        <v>0</v>
      </c>
      <c r="K729" s="175" t="s">
        <v>3</v>
      </c>
      <c r="L729" s="178"/>
      <c r="M729" s="179" t="s">
        <v>3</v>
      </c>
      <c r="N729" s="180" t="s">
        <v>45</v>
      </c>
      <c r="O729" s="54"/>
      <c r="P729" s="142">
        <f>O729*H729</f>
        <v>0</v>
      </c>
      <c r="Q729" s="142">
        <v>3.056E-2</v>
      </c>
      <c r="R729" s="142">
        <f>Q729*H729</f>
        <v>0.90090880000000007</v>
      </c>
      <c r="S729" s="142">
        <v>0</v>
      </c>
      <c r="T729" s="143">
        <f>S729*H729</f>
        <v>0</v>
      </c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R729" s="144" t="s">
        <v>445</v>
      </c>
      <c r="AT729" s="144" t="s">
        <v>489</v>
      </c>
      <c r="AU729" s="144" t="s">
        <v>137</v>
      </c>
      <c r="AY729" s="18" t="s">
        <v>128</v>
      </c>
      <c r="BE729" s="145">
        <f>IF(N729="základní",J729,0)</f>
        <v>0</v>
      </c>
      <c r="BF729" s="145">
        <f>IF(N729="snížená",J729,0)</f>
        <v>0</v>
      </c>
      <c r="BG729" s="145">
        <f>IF(N729="zákl. přenesená",J729,0)</f>
        <v>0</v>
      </c>
      <c r="BH729" s="145">
        <f>IF(N729="sníž. přenesená",J729,0)</f>
        <v>0</v>
      </c>
      <c r="BI729" s="145">
        <f>IF(N729="nulová",J729,0)</f>
        <v>0</v>
      </c>
      <c r="BJ729" s="18" t="s">
        <v>137</v>
      </c>
      <c r="BK729" s="145">
        <f>ROUND(I729*H729,2)</f>
        <v>0</v>
      </c>
      <c r="BL729" s="18" t="s">
        <v>313</v>
      </c>
      <c r="BM729" s="144" t="s">
        <v>862</v>
      </c>
    </row>
    <row r="730" spans="1:65" s="1" customFormat="1" ht="21.75" customHeight="1">
      <c r="A730" s="33"/>
      <c r="B730" s="136"/>
      <c r="C730" s="281" t="s">
        <v>863</v>
      </c>
      <c r="D730" s="281" t="s">
        <v>131</v>
      </c>
      <c r="E730" s="282" t="s">
        <v>864</v>
      </c>
      <c r="F730" s="283" t="s">
        <v>865</v>
      </c>
      <c r="G730" s="284" t="s">
        <v>134</v>
      </c>
      <c r="H730" s="285">
        <v>9.3580000000000005</v>
      </c>
      <c r="I730" s="138"/>
      <c r="J730" s="139">
        <f>ROUND(I730*H730,2)</f>
        <v>0</v>
      </c>
      <c r="K730" s="137" t="s">
        <v>135</v>
      </c>
      <c r="L730" s="34"/>
      <c r="M730" s="140" t="s">
        <v>3</v>
      </c>
      <c r="N730" s="141" t="s">
        <v>45</v>
      </c>
      <c r="O730" s="54"/>
      <c r="P730" s="142">
        <f>O730*H730</f>
        <v>0</v>
      </c>
      <c r="Q730" s="142">
        <v>2.7E-4</v>
      </c>
      <c r="R730" s="142">
        <f>Q730*H730</f>
        <v>2.52666E-3</v>
      </c>
      <c r="S730" s="142">
        <v>0</v>
      </c>
      <c r="T730" s="143">
        <f>S730*H730</f>
        <v>0</v>
      </c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R730" s="144" t="s">
        <v>313</v>
      </c>
      <c r="AT730" s="144" t="s">
        <v>131</v>
      </c>
      <c r="AU730" s="144" t="s">
        <v>137</v>
      </c>
      <c r="AY730" s="18" t="s">
        <v>128</v>
      </c>
      <c r="BE730" s="145">
        <f>IF(N730="základní",J730,0)</f>
        <v>0</v>
      </c>
      <c r="BF730" s="145">
        <f>IF(N730="snížená",J730,0)</f>
        <v>0</v>
      </c>
      <c r="BG730" s="145">
        <f>IF(N730="zákl. přenesená",J730,0)</f>
        <v>0</v>
      </c>
      <c r="BH730" s="145">
        <f>IF(N730="sníž. přenesená",J730,0)</f>
        <v>0</v>
      </c>
      <c r="BI730" s="145">
        <f>IF(N730="nulová",J730,0)</f>
        <v>0</v>
      </c>
      <c r="BJ730" s="18" t="s">
        <v>137</v>
      </c>
      <c r="BK730" s="145">
        <f>ROUND(I730*H730,2)</f>
        <v>0</v>
      </c>
      <c r="BL730" s="18" t="s">
        <v>313</v>
      </c>
      <c r="BM730" s="144" t="s">
        <v>866</v>
      </c>
    </row>
    <row r="731" spans="1:65" s="1" customFormat="1">
      <c r="A731" s="33"/>
      <c r="B731" s="34"/>
      <c r="C731" s="286"/>
      <c r="D731" s="287" t="s">
        <v>139</v>
      </c>
      <c r="E731" s="286"/>
      <c r="F731" s="288" t="s">
        <v>867</v>
      </c>
      <c r="G731" s="286"/>
      <c r="H731" s="286"/>
      <c r="I731" s="148"/>
      <c r="J731" s="33"/>
      <c r="K731" s="33"/>
      <c r="L731" s="34"/>
      <c r="M731" s="149"/>
      <c r="N731" s="150"/>
      <c r="O731" s="54"/>
      <c r="P731" s="54"/>
      <c r="Q731" s="54"/>
      <c r="R731" s="54"/>
      <c r="S731" s="54"/>
      <c r="T731" s="55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T731" s="18" t="s">
        <v>139</v>
      </c>
      <c r="AU731" s="18" t="s">
        <v>137</v>
      </c>
    </row>
    <row r="732" spans="1:65" s="12" customFormat="1">
      <c r="B732" s="151"/>
      <c r="C732" s="289"/>
      <c r="D732" s="290" t="s">
        <v>147</v>
      </c>
      <c r="E732" s="291" t="s">
        <v>3</v>
      </c>
      <c r="F732" s="292" t="s">
        <v>868</v>
      </c>
      <c r="G732" s="289"/>
      <c r="H732" s="291" t="s">
        <v>3</v>
      </c>
      <c r="I732" s="153"/>
      <c r="L732" s="151"/>
      <c r="M732" s="154"/>
      <c r="N732" s="155"/>
      <c r="O732" s="155"/>
      <c r="P732" s="155"/>
      <c r="Q732" s="155"/>
      <c r="R732" s="155"/>
      <c r="S732" s="155"/>
      <c r="T732" s="156"/>
      <c r="AT732" s="152" t="s">
        <v>147</v>
      </c>
      <c r="AU732" s="152" t="s">
        <v>137</v>
      </c>
      <c r="AV732" s="12" t="s">
        <v>81</v>
      </c>
      <c r="AW732" s="12" t="s">
        <v>34</v>
      </c>
      <c r="AX732" s="12" t="s">
        <v>73</v>
      </c>
      <c r="AY732" s="152" t="s">
        <v>128</v>
      </c>
    </row>
    <row r="733" spans="1:65" s="12" customFormat="1">
      <c r="B733" s="151"/>
      <c r="C733" s="289"/>
      <c r="D733" s="290" t="s">
        <v>147</v>
      </c>
      <c r="E733" s="291" t="s">
        <v>3</v>
      </c>
      <c r="F733" s="292" t="s">
        <v>824</v>
      </c>
      <c r="G733" s="289"/>
      <c r="H733" s="291" t="s">
        <v>3</v>
      </c>
      <c r="I733" s="153"/>
      <c r="L733" s="151"/>
      <c r="M733" s="154"/>
      <c r="N733" s="155"/>
      <c r="O733" s="155"/>
      <c r="P733" s="155"/>
      <c r="Q733" s="155"/>
      <c r="R733" s="155"/>
      <c r="S733" s="155"/>
      <c r="T733" s="156"/>
      <c r="AT733" s="152" t="s">
        <v>147</v>
      </c>
      <c r="AU733" s="152" t="s">
        <v>137</v>
      </c>
      <c r="AV733" s="12" t="s">
        <v>81</v>
      </c>
      <c r="AW733" s="12" t="s">
        <v>34</v>
      </c>
      <c r="AX733" s="12" t="s">
        <v>73</v>
      </c>
      <c r="AY733" s="152" t="s">
        <v>128</v>
      </c>
    </row>
    <row r="734" spans="1:65" s="12" customFormat="1">
      <c r="B734" s="151"/>
      <c r="C734" s="289"/>
      <c r="D734" s="290" t="s">
        <v>147</v>
      </c>
      <c r="E734" s="291" t="s">
        <v>3</v>
      </c>
      <c r="F734" s="292" t="s">
        <v>825</v>
      </c>
      <c r="G734" s="289"/>
      <c r="H734" s="291" t="s">
        <v>3</v>
      </c>
      <c r="I734" s="153"/>
      <c r="L734" s="151"/>
      <c r="M734" s="154"/>
      <c r="N734" s="155"/>
      <c r="O734" s="155"/>
      <c r="P734" s="155"/>
      <c r="Q734" s="155"/>
      <c r="R734" s="155"/>
      <c r="S734" s="155"/>
      <c r="T734" s="156"/>
      <c r="AT734" s="152" t="s">
        <v>147</v>
      </c>
      <c r="AU734" s="152" t="s">
        <v>137</v>
      </c>
      <c r="AV734" s="12" t="s">
        <v>81</v>
      </c>
      <c r="AW734" s="12" t="s">
        <v>34</v>
      </c>
      <c r="AX734" s="12" t="s">
        <v>73</v>
      </c>
      <c r="AY734" s="152" t="s">
        <v>128</v>
      </c>
    </row>
    <row r="735" spans="1:65" s="12" customFormat="1">
      <c r="B735" s="151"/>
      <c r="C735" s="289"/>
      <c r="D735" s="290" t="s">
        <v>147</v>
      </c>
      <c r="E735" s="291" t="s">
        <v>3</v>
      </c>
      <c r="F735" s="292" t="s">
        <v>205</v>
      </c>
      <c r="G735" s="289"/>
      <c r="H735" s="291" t="s">
        <v>3</v>
      </c>
      <c r="I735" s="153"/>
      <c r="L735" s="151"/>
      <c r="M735" s="154"/>
      <c r="N735" s="155"/>
      <c r="O735" s="155"/>
      <c r="P735" s="155"/>
      <c r="Q735" s="155"/>
      <c r="R735" s="155"/>
      <c r="S735" s="155"/>
      <c r="T735" s="156"/>
      <c r="AT735" s="152" t="s">
        <v>147</v>
      </c>
      <c r="AU735" s="152" t="s">
        <v>137</v>
      </c>
      <c r="AV735" s="12" t="s">
        <v>81</v>
      </c>
      <c r="AW735" s="12" t="s">
        <v>34</v>
      </c>
      <c r="AX735" s="12" t="s">
        <v>73</v>
      </c>
      <c r="AY735" s="152" t="s">
        <v>128</v>
      </c>
    </row>
    <row r="736" spans="1:65" s="12" customFormat="1">
      <c r="B736" s="151"/>
      <c r="C736" s="289"/>
      <c r="D736" s="290" t="s">
        <v>147</v>
      </c>
      <c r="E736" s="291" t="s">
        <v>3</v>
      </c>
      <c r="F736" s="292" t="s">
        <v>869</v>
      </c>
      <c r="G736" s="289"/>
      <c r="H736" s="291" t="s">
        <v>3</v>
      </c>
      <c r="I736" s="153"/>
      <c r="L736" s="151"/>
      <c r="M736" s="154"/>
      <c r="N736" s="155"/>
      <c r="O736" s="155"/>
      <c r="P736" s="155"/>
      <c r="Q736" s="155"/>
      <c r="R736" s="155"/>
      <c r="S736" s="155"/>
      <c r="T736" s="156"/>
      <c r="AT736" s="152" t="s">
        <v>147</v>
      </c>
      <c r="AU736" s="152" t="s">
        <v>137</v>
      </c>
      <c r="AV736" s="12" t="s">
        <v>81</v>
      </c>
      <c r="AW736" s="12" t="s">
        <v>34</v>
      </c>
      <c r="AX736" s="12" t="s">
        <v>73</v>
      </c>
      <c r="AY736" s="152" t="s">
        <v>128</v>
      </c>
    </row>
    <row r="737" spans="1:65" s="13" customFormat="1">
      <c r="B737" s="157"/>
      <c r="C737" s="293"/>
      <c r="D737" s="290" t="s">
        <v>147</v>
      </c>
      <c r="E737" s="294" t="s">
        <v>3</v>
      </c>
      <c r="F737" s="295" t="s">
        <v>412</v>
      </c>
      <c r="G737" s="293"/>
      <c r="H737" s="296">
        <v>7.98</v>
      </c>
      <c r="I737" s="159"/>
      <c r="L737" s="157"/>
      <c r="M737" s="160"/>
      <c r="N737" s="161"/>
      <c r="O737" s="161"/>
      <c r="P737" s="161"/>
      <c r="Q737" s="161"/>
      <c r="R737" s="161"/>
      <c r="S737" s="161"/>
      <c r="T737" s="162"/>
      <c r="AT737" s="158" t="s">
        <v>147</v>
      </c>
      <c r="AU737" s="158" t="s">
        <v>137</v>
      </c>
      <c r="AV737" s="13" t="s">
        <v>137</v>
      </c>
      <c r="AW737" s="13" t="s">
        <v>34</v>
      </c>
      <c r="AX737" s="13" t="s">
        <v>73</v>
      </c>
      <c r="AY737" s="158" t="s">
        <v>128</v>
      </c>
    </row>
    <row r="738" spans="1:65" s="12" customFormat="1">
      <c r="B738" s="151"/>
      <c r="C738" s="289"/>
      <c r="D738" s="290" t="s">
        <v>147</v>
      </c>
      <c r="E738" s="291" t="s">
        <v>3</v>
      </c>
      <c r="F738" s="292" t="s">
        <v>870</v>
      </c>
      <c r="G738" s="289"/>
      <c r="H738" s="291" t="s">
        <v>3</v>
      </c>
      <c r="I738" s="153"/>
      <c r="L738" s="151"/>
      <c r="M738" s="154"/>
      <c r="N738" s="155"/>
      <c r="O738" s="155"/>
      <c r="P738" s="155"/>
      <c r="Q738" s="155"/>
      <c r="R738" s="155"/>
      <c r="S738" s="155"/>
      <c r="T738" s="156"/>
      <c r="AT738" s="152" t="s">
        <v>147</v>
      </c>
      <c r="AU738" s="152" t="s">
        <v>137</v>
      </c>
      <c r="AV738" s="12" t="s">
        <v>81</v>
      </c>
      <c r="AW738" s="12" t="s">
        <v>34</v>
      </c>
      <c r="AX738" s="12" t="s">
        <v>73</v>
      </c>
      <c r="AY738" s="152" t="s">
        <v>128</v>
      </c>
    </row>
    <row r="739" spans="1:65" s="13" customFormat="1">
      <c r="B739" s="157"/>
      <c r="C739" s="293"/>
      <c r="D739" s="290" t="s">
        <v>147</v>
      </c>
      <c r="E739" s="294" t="s">
        <v>3</v>
      </c>
      <c r="F739" s="295" t="s">
        <v>414</v>
      </c>
      <c r="G739" s="293"/>
      <c r="H739" s="296">
        <v>1.3779999999999999</v>
      </c>
      <c r="I739" s="159"/>
      <c r="L739" s="157"/>
      <c r="M739" s="160"/>
      <c r="N739" s="161"/>
      <c r="O739" s="161"/>
      <c r="P739" s="161"/>
      <c r="Q739" s="161"/>
      <c r="R739" s="161"/>
      <c r="S739" s="161"/>
      <c r="T739" s="162"/>
      <c r="AT739" s="158" t="s">
        <v>147</v>
      </c>
      <c r="AU739" s="158" t="s">
        <v>137</v>
      </c>
      <c r="AV739" s="13" t="s">
        <v>137</v>
      </c>
      <c r="AW739" s="13" t="s">
        <v>34</v>
      </c>
      <c r="AX739" s="13" t="s">
        <v>73</v>
      </c>
      <c r="AY739" s="158" t="s">
        <v>128</v>
      </c>
    </row>
    <row r="740" spans="1:65" s="14" customFormat="1">
      <c r="B740" s="163"/>
      <c r="C740" s="297"/>
      <c r="D740" s="290" t="s">
        <v>147</v>
      </c>
      <c r="E740" s="298" t="s">
        <v>3</v>
      </c>
      <c r="F740" s="299" t="s">
        <v>165</v>
      </c>
      <c r="G740" s="297"/>
      <c r="H740" s="300">
        <v>9.3580000000000005</v>
      </c>
      <c r="I740" s="165"/>
      <c r="L740" s="163"/>
      <c r="M740" s="166"/>
      <c r="N740" s="167"/>
      <c r="O740" s="167"/>
      <c r="P740" s="167"/>
      <c r="Q740" s="167"/>
      <c r="R740" s="167"/>
      <c r="S740" s="167"/>
      <c r="T740" s="168"/>
      <c r="AT740" s="164" t="s">
        <v>147</v>
      </c>
      <c r="AU740" s="164" t="s">
        <v>137</v>
      </c>
      <c r="AV740" s="14" t="s">
        <v>136</v>
      </c>
      <c r="AW740" s="14" t="s">
        <v>34</v>
      </c>
      <c r="AX740" s="14" t="s">
        <v>81</v>
      </c>
      <c r="AY740" s="164" t="s">
        <v>128</v>
      </c>
    </row>
    <row r="741" spans="1:65" s="1" customFormat="1" ht="24.15" customHeight="1">
      <c r="A741" s="33"/>
      <c r="B741" s="136"/>
      <c r="C741" s="305" t="s">
        <v>871</v>
      </c>
      <c r="D741" s="305" t="s">
        <v>489</v>
      </c>
      <c r="E741" s="306" t="s">
        <v>872</v>
      </c>
      <c r="F741" s="307" t="s">
        <v>873</v>
      </c>
      <c r="G741" s="308" t="s">
        <v>134</v>
      </c>
      <c r="H741" s="309">
        <v>9.3580000000000005</v>
      </c>
      <c r="I741" s="176"/>
      <c r="J741" s="177">
        <f>ROUND(I741*H741,2)</f>
        <v>0</v>
      </c>
      <c r="K741" s="175" t="s">
        <v>3</v>
      </c>
      <c r="L741" s="178"/>
      <c r="M741" s="179" t="s">
        <v>3</v>
      </c>
      <c r="N741" s="180" t="s">
        <v>45</v>
      </c>
      <c r="O741" s="54"/>
      <c r="P741" s="142">
        <f>O741*H741</f>
        <v>0</v>
      </c>
      <c r="Q741" s="142">
        <v>3.3329999999999999E-2</v>
      </c>
      <c r="R741" s="142">
        <f>Q741*H741</f>
        <v>0.31190213999999999</v>
      </c>
      <c r="S741" s="142">
        <v>0</v>
      </c>
      <c r="T741" s="143">
        <f>S741*H741</f>
        <v>0</v>
      </c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R741" s="144" t="s">
        <v>445</v>
      </c>
      <c r="AT741" s="144" t="s">
        <v>489</v>
      </c>
      <c r="AU741" s="144" t="s">
        <v>137</v>
      </c>
      <c r="AY741" s="18" t="s">
        <v>128</v>
      </c>
      <c r="BE741" s="145">
        <f>IF(N741="základní",J741,0)</f>
        <v>0</v>
      </c>
      <c r="BF741" s="145">
        <f>IF(N741="snížená",J741,0)</f>
        <v>0</v>
      </c>
      <c r="BG741" s="145">
        <f>IF(N741="zákl. přenesená",J741,0)</f>
        <v>0</v>
      </c>
      <c r="BH741" s="145">
        <f>IF(N741="sníž. přenesená",J741,0)</f>
        <v>0</v>
      </c>
      <c r="BI741" s="145">
        <f>IF(N741="nulová",J741,0)</f>
        <v>0</v>
      </c>
      <c r="BJ741" s="18" t="s">
        <v>137</v>
      </c>
      <c r="BK741" s="145">
        <f>ROUND(I741*H741,2)</f>
        <v>0</v>
      </c>
      <c r="BL741" s="18" t="s">
        <v>313</v>
      </c>
      <c r="BM741" s="144" t="s">
        <v>874</v>
      </c>
    </row>
    <row r="742" spans="1:65" s="1" customFormat="1" ht="21.75" customHeight="1">
      <c r="A742" s="33"/>
      <c r="B742" s="136"/>
      <c r="C742" s="281" t="s">
        <v>875</v>
      </c>
      <c r="D742" s="281" t="s">
        <v>131</v>
      </c>
      <c r="E742" s="282" t="s">
        <v>876</v>
      </c>
      <c r="F742" s="283" t="s">
        <v>877</v>
      </c>
      <c r="G742" s="284" t="s">
        <v>134</v>
      </c>
      <c r="H742" s="285">
        <v>44.542000000000002</v>
      </c>
      <c r="I742" s="138"/>
      <c r="J742" s="139">
        <f>ROUND(I742*H742,2)</f>
        <v>0</v>
      </c>
      <c r="K742" s="137" t="s">
        <v>135</v>
      </c>
      <c r="L742" s="34"/>
      <c r="M742" s="140" t="s">
        <v>3</v>
      </c>
      <c r="N742" s="141" t="s">
        <v>45</v>
      </c>
      <c r="O742" s="54"/>
      <c r="P742" s="142">
        <f>O742*H742</f>
        <v>0</v>
      </c>
      <c r="Q742" s="142">
        <v>2.5999999999999998E-4</v>
      </c>
      <c r="R742" s="142">
        <f>Q742*H742</f>
        <v>1.158092E-2</v>
      </c>
      <c r="S742" s="142">
        <v>0</v>
      </c>
      <c r="T742" s="143">
        <f>S742*H742</f>
        <v>0</v>
      </c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R742" s="144" t="s">
        <v>313</v>
      </c>
      <c r="AT742" s="144" t="s">
        <v>131</v>
      </c>
      <c r="AU742" s="144" t="s">
        <v>137</v>
      </c>
      <c r="AY742" s="18" t="s">
        <v>128</v>
      </c>
      <c r="BE742" s="145">
        <f>IF(N742="základní",J742,0)</f>
        <v>0</v>
      </c>
      <c r="BF742" s="145">
        <f>IF(N742="snížená",J742,0)</f>
        <v>0</v>
      </c>
      <c r="BG742" s="145">
        <f>IF(N742="zákl. přenesená",J742,0)</f>
        <v>0</v>
      </c>
      <c r="BH742" s="145">
        <f>IF(N742="sníž. přenesená",J742,0)</f>
        <v>0</v>
      </c>
      <c r="BI742" s="145">
        <f>IF(N742="nulová",J742,0)</f>
        <v>0</v>
      </c>
      <c r="BJ742" s="18" t="s">
        <v>137</v>
      </c>
      <c r="BK742" s="145">
        <f>ROUND(I742*H742,2)</f>
        <v>0</v>
      </c>
      <c r="BL742" s="18" t="s">
        <v>313</v>
      </c>
      <c r="BM742" s="144" t="s">
        <v>878</v>
      </c>
    </row>
    <row r="743" spans="1:65" s="1" customFormat="1">
      <c r="A743" s="33"/>
      <c r="B743" s="34"/>
      <c r="C743" s="286"/>
      <c r="D743" s="287" t="s">
        <v>139</v>
      </c>
      <c r="E743" s="286"/>
      <c r="F743" s="288" t="s">
        <v>879</v>
      </c>
      <c r="G743" s="286"/>
      <c r="H743" s="286"/>
      <c r="I743" s="148"/>
      <c r="J743" s="33"/>
      <c r="K743" s="33"/>
      <c r="L743" s="34"/>
      <c r="M743" s="149"/>
      <c r="N743" s="150"/>
      <c r="O743" s="54"/>
      <c r="P743" s="54"/>
      <c r="Q743" s="54"/>
      <c r="R743" s="54"/>
      <c r="S743" s="54"/>
      <c r="T743" s="55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T743" s="18" t="s">
        <v>139</v>
      </c>
      <c r="AU743" s="18" t="s">
        <v>137</v>
      </c>
    </row>
    <row r="744" spans="1:65" s="12" customFormat="1">
      <c r="B744" s="151"/>
      <c r="C744" s="289"/>
      <c r="D744" s="290" t="s">
        <v>147</v>
      </c>
      <c r="E744" s="291" t="s">
        <v>3</v>
      </c>
      <c r="F744" s="292" t="s">
        <v>880</v>
      </c>
      <c r="G744" s="289"/>
      <c r="H744" s="291" t="s">
        <v>3</v>
      </c>
      <c r="I744" s="153"/>
      <c r="L744" s="151"/>
      <c r="M744" s="154"/>
      <c r="N744" s="155"/>
      <c r="O744" s="155"/>
      <c r="P744" s="155"/>
      <c r="Q744" s="155"/>
      <c r="R744" s="155"/>
      <c r="S744" s="155"/>
      <c r="T744" s="156"/>
      <c r="AT744" s="152" t="s">
        <v>147</v>
      </c>
      <c r="AU744" s="152" t="s">
        <v>137</v>
      </c>
      <c r="AV744" s="12" t="s">
        <v>81</v>
      </c>
      <c r="AW744" s="12" t="s">
        <v>34</v>
      </c>
      <c r="AX744" s="12" t="s">
        <v>73</v>
      </c>
      <c r="AY744" s="152" t="s">
        <v>128</v>
      </c>
    </row>
    <row r="745" spans="1:65" s="13" customFormat="1">
      <c r="B745" s="157"/>
      <c r="C745" s="293"/>
      <c r="D745" s="290" t="s">
        <v>147</v>
      </c>
      <c r="E745" s="294" t="s">
        <v>3</v>
      </c>
      <c r="F745" s="295" t="s">
        <v>379</v>
      </c>
      <c r="G745" s="293"/>
      <c r="H745" s="296">
        <v>11.88</v>
      </c>
      <c r="I745" s="159"/>
      <c r="L745" s="157"/>
      <c r="M745" s="160"/>
      <c r="N745" s="161"/>
      <c r="O745" s="161"/>
      <c r="P745" s="161"/>
      <c r="Q745" s="161"/>
      <c r="R745" s="161"/>
      <c r="S745" s="161"/>
      <c r="T745" s="162"/>
      <c r="AT745" s="158" t="s">
        <v>147</v>
      </c>
      <c r="AU745" s="158" t="s">
        <v>137</v>
      </c>
      <c r="AV745" s="13" t="s">
        <v>137</v>
      </c>
      <c r="AW745" s="13" t="s">
        <v>34</v>
      </c>
      <c r="AX745" s="13" t="s">
        <v>73</v>
      </c>
      <c r="AY745" s="158" t="s">
        <v>128</v>
      </c>
    </row>
    <row r="746" spans="1:65" s="12" customFormat="1">
      <c r="B746" s="151"/>
      <c r="C746" s="289"/>
      <c r="D746" s="290" t="s">
        <v>147</v>
      </c>
      <c r="E746" s="291" t="s">
        <v>3</v>
      </c>
      <c r="F746" s="292" t="s">
        <v>881</v>
      </c>
      <c r="G746" s="289"/>
      <c r="H746" s="291" t="s">
        <v>3</v>
      </c>
      <c r="I746" s="153"/>
      <c r="L746" s="151"/>
      <c r="M746" s="154"/>
      <c r="N746" s="155"/>
      <c r="O746" s="155"/>
      <c r="P746" s="155"/>
      <c r="Q746" s="155"/>
      <c r="R746" s="155"/>
      <c r="S746" s="155"/>
      <c r="T746" s="156"/>
      <c r="AT746" s="152" t="s">
        <v>147</v>
      </c>
      <c r="AU746" s="152" t="s">
        <v>137</v>
      </c>
      <c r="AV746" s="12" t="s">
        <v>81</v>
      </c>
      <c r="AW746" s="12" t="s">
        <v>34</v>
      </c>
      <c r="AX746" s="12" t="s">
        <v>73</v>
      </c>
      <c r="AY746" s="152" t="s">
        <v>128</v>
      </c>
    </row>
    <row r="747" spans="1:65" s="13" customFormat="1">
      <c r="B747" s="157"/>
      <c r="C747" s="293"/>
      <c r="D747" s="290" t="s">
        <v>147</v>
      </c>
      <c r="E747" s="294" t="s">
        <v>3</v>
      </c>
      <c r="F747" s="295" t="s">
        <v>423</v>
      </c>
      <c r="G747" s="293"/>
      <c r="H747" s="296">
        <v>2.5920000000000001</v>
      </c>
      <c r="I747" s="159"/>
      <c r="L747" s="157"/>
      <c r="M747" s="160"/>
      <c r="N747" s="161"/>
      <c r="O747" s="161"/>
      <c r="P747" s="161"/>
      <c r="Q747" s="161"/>
      <c r="R747" s="161"/>
      <c r="S747" s="161"/>
      <c r="T747" s="162"/>
      <c r="AT747" s="158" t="s">
        <v>147</v>
      </c>
      <c r="AU747" s="158" t="s">
        <v>137</v>
      </c>
      <c r="AV747" s="13" t="s">
        <v>137</v>
      </c>
      <c r="AW747" s="13" t="s">
        <v>34</v>
      </c>
      <c r="AX747" s="13" t="s">
        <v>73</v>
      </c>
      <c r="AY747" s="158" t="s">
        <v>128</v>
      </c>
    </row>
    <row r="748" spans="1:65" s="12" customFormat="1">
      <c r="B748" s="151"/>
      <c r="C748" s="289"/>
      <c r="D748" s="290" t="s">
        <v>147</v>
      </c>
      <c r="E748" s="291" t="s">
        <v>3</v>
      </c>
      <c r="F748" s="292" t="s">
        <v>230</v>
      </c>
      <c r="G748" s="289"/>
      <c r="H748" s="291" t="s">
        <v>3</v>
      </c>
      <c r="I748" s="153"/>
      <c r="L748" s="151"/>
      <c r="M748" s="154"/>
      <c r="N748" s="155"/>
      <c r="O748" s="155"/>
      <c r="P748" s="155"/>
      <c r="Q748" s="155"/>
      <c r="R748" s="155"/>
      <c r="S748" s="155"/>
      <c r="T748" s="156"/>
      <c r="AT748" s="152" t="s">
        <v>147</v>
      </c>
      <c r="AU748" s="152" t="s">
        <v>137</v>
      </c>
      <c r="AV748" s="12" t="s">
        <v>81</v>
      </c>
      <c r="AW748" s="12" t="s">
        <v>34</v>
      </c>
      <c r="AX748" s="12" t="s">
        <v>73</v>
      </c>
      <c r="AY748" s="152" t="s">
        <v>128</v>
      </c>
    </row>
    <row r="749" spans="1:65" s="13" customFormat="1">
      <c r="B749" s="157"/>
      <c r="C749" s="293"/>
      <c r="D749" s="290" t="s">
        <v>147</v>
      </c>
      <c r="E749" s="294" t="s">
        <v>3</v>
      </c>
      <c r="F749" s="295" t="s">
        <v>416</v>
      </c>
      <c r="G749" s="293"/>
      <c r="H749" s="296">
        <v>1.87</v>
      </c>
      <c r="I749" s="159"/>
      <c r="L749" s="157"/>
      <c r="M749" s="160"/>
      <c r="N749" s="161"/>
      <c r="O749" s="161"/>
      <c r="P749" s="161"/>
      <c r="Q749" s="161"/>
      <c r="R749" s="161"/>
      <c r="S749" s="161"/>
      <c r="T749" s="162"/>
      <c r="AT749" s="158" t="s">
        <v>147</v>
      </c>
      <c r="AU749" s="158" t="s">
        <v>137</v>
      </c>
      <c r="AV749" s="13" t="s">
        <v>137</v>
      </c>
      <c r="AW749" s="13" t="s">
        <v>34</v>
      </c>
      <c r="AX749" s="13" t="s">
        <v>73</v>
      </c>
      <c r="AY749" s="158" t="s">
        <v>128</v>
      </c>
    </row>
    <row r="750" spans="1:65" s="12" customFormat="1">
      <c r="B750" s="151"/>
      <c r="C750" s="289"/>
      <c r="D750" s="290" t="s">
        <v>147</v>
      </c>
      <c r="E750" s="291" t="s">
        <v>3</v>
      </c>
      <c r="F750" s="292" t="s">
        <v>882</v>
      </c>
      <c r="G750" s="289"/>
      <c r="H750" s="291" t="s">
        <v>3</v>
      </c>
      <c r="I750" s="153"/>
      <c r="L750" s="151"/>
      <c r="M750" s="154"/>
      <c r="N750" s="155"/>
      <c r="O750" s="155"/>
      <c r="P750" s="155"/>
      <c r="Q750" s="155"/>
      <c r="R750" s="155"/>
      <c r="S750" s="155"/>
      <c r="T750" s="156"/>
      <c r="AT750" s="152" t="s">
        <v>147</v>
      </c>
      <c r="AU750" s="152" t="s">
        <v>137</v>
      </c>
      <c r="AV750" s="12" t="s">
        <v>81</v>
      </c>
      <c r="AW750" s="12" t="s">
        <v>34</v>
      </c>
      <c r="AX750" s="12" t="s">
        <v>73</v>
      </c>
      <c r="AY750" s="152" t="s">
        <v>128</v>
      </c>
    </row>
    <row r="751" spans="1:65" s="13" customFormat="1">
      <c r="B751" s="157"/>
      <c r="C751" s="293"/>
      <c r="D751" s="290" t="s">
        <v>147</v>
      </c>
      <c r="E751" s="294" t="s">
        <v>3</v>
      </c>
      <c r="F751" s="295" t="s">
        <v>390</v>
      </c>
      <c r="G751" s="293"/>
      <c r="H751" s="296">
        <v>14.7</v>
      </c>
      <c r="I751" s="159"/>
      <c r="L751" s="157"/>
      <c r="M751" s="160"/>
      <c r="N751" s="161"/>
      <c r="O751" s="161"/>
      <c r="P751" s="161"/>
      <c r="Q751" s="161"/>
      <c r="R751" s="161"/>
      <c r="S751" s="161"/>
      <c r="T751" s="162"/>
      <c r="AT751" s="158" t="s">
        <v>147</v>
      </c>
      <c r="AU751" s="158" t="s">
        <v>137</v>
      </c>
      <c r="AV751" s="13" t="s">
        <v>137</v>
      </c>
      <c r="AW751" s="13" t="s">
        <v>34</v>
      </c>
      <c r="AX751" s="13" t="s">
        <v>73</v>
      </c>
      <c r="AY751" s="158" t="s">
        <v>128</v>
      </c>
    </row>
    <row r="752" spans="1:65" s="12" customFormat="1">
      <c r="B752" s="151"/>
      <c r="C752" s="289"/>
      <c r="D752" s="290" t="s">
        <v>147</v>
      </c>
      <c r="E752" s="291" t="s">
        <v>3</v>
      </c>
      <c r="F752" s="292" t="s">
        <v>883</v>
      </c>
      <c r="G752" s="289"/>
      <c r="H752" s="291" t="s">
        <v>3</v>
      </c>
      <c r="I752" s="153"/>
      <c r="L752" s="151"/>
      <c r="M752" s="154"/>
      <c r="N752" s="155"/>
      <c r="O752" s="155"/>
      <c r="P752" s="155"/>
      <c r="Q752" s="155"/>
      <c r="R752" s="155"/>
      <c r="S752" s="155"/>
      <c r="T752" s="156"/>
      <c r="AT752" s="152" t="s">
        <v>147</v>
      </c>
      <c r="AU752" s="152" t="s">
        <v>137</v>
      </c>
      <c r="AV752" s="12" t="s">
        <v>81</v>
      </c>
      <c r="AW752" s="12" t="s">
        <v>34</v>
      </c>
      <c r="AX752" s="12" t="s">
        <v>73</v>
      </c>
      <c r="AY752" s="152" t="s">
        <v>128</v>
      </c>
    </row>
    <row r="753" spans="1:65" s="13" customFormat="1">
      <c r="B753" s="157"/>
      <c r="C753" s="293"/>
      <c r="D753" s="290" t="s">
        <v>147</v>
      </c>
      <c r="E753" s="294" t="s">
        <v>3</v>
      </c>
      <c r="F753" s="295" t="s">
        <v>388</v>
      </c>
      <c r="G753" s="293"/>
      <c r="H753" s="296">
        <v>13.5</v>
      </c>
      <c r="I753" s="159"/>
      <c r="L753" s="157"/>
      <c r="M753" s="160"/>
      <c r="N753" s="161"/>
      <c r="O753" s="161"/>
      <c r="P753" s="161"/>
      <c r="Q753" s="161"/>
      <c r="R753" s="161"/>
      <c r="S753" s="161"/>
      <c r="T753" s="162"/>
      <c r="AT753" s="158" t="s">
        <v>147</v>
      </c>
      <c r="AU753" s="158" t="s">
        <v>137</v>
      </c>
      <c r="AV753" s="13" t="s">
        <v>137</v>
      </c>
      <c r="AW753" s="13" t="s">
        <v>34</v>
      </c>
      <c r="AX753" s="13" t="s">
        <v>73</v>
      </c>
      <c r="AY753" s="158" t="s">
        <v>128</v>
      </c>
    </row>
    <row r="754" spans="1:65" s="14" customFormat="1">
      <c r="B754" s="163"/>
      <c r="C754" s="297"/>
      <c r="D754" s="290" t="s">
        <v>147</v>
      </c>
      <c r="E754" s="298" t="s">
        <v>3</v>
      </c>
      <c r="F754" s="299" t="s">
        <v>165</v>
      </c>
      <c r="G754" s="297"/>
      <c r="H754" s="300">
        <v>44.542000000000002</v>
      </c>
      <c r="I754" s="165"/>
      <c r="L754" s="163"/>
      <c r="M754" s="166"/>
      <c r="N754" s="167"/>
      <c r="O754" s="167"/>
      <c r="P754" s="167"/>
      <c r="Q754" s="167"/>
      <c r="R754" s="167"/>
      <c r="S754" s="167"/>
      <c r="T754" s="168"/>
      <c r="AT754" s="164" t="s">
        <v>147</v>
      </c>
      <c r="AU754" s="164" t="s">
        <v>137</v>
      </c>
      <c r="AV754" s="14" t="s">
        <v>136</v>
      </c>
      <c r="AW754" s="14" t="s">
        <v>34</v>
      </c>
      <c r="AX754" s="14" t="s">
        <v>81</v>
      </c>
      <c r="AY754" s="164" t="s">
        <v>128</v>
      </c>
    </row>
    <row r="755" spans="1:65" s="1" customFormat="1" ht="24.15" customHeight="1">
      <c r="A755" s="33"/>
      <c r="B755" s="136"/>
      <c r="C755" s="305" t="s">
        <v>884</v>
      </c>
      <c r="D755" s="305" t="s">
        <v>489</v>
      </c>
      <c r="E755" s="306" t="s">
        <v>885</v>
      </c>
      <c r="F755" s="307" t="s">
        <v>886</v>
      </c>
      <c r="G755" s="308" t="s">
        <v>134</v>
      </c>
      <c r="H755" s="309">
        <v>44.542000000000002</v>
      </c>
      <c r="I755" s="176"/>
      <c r="J755" s="177">
        <f>ROUND(I755*H755,2)</f>
        <v>0</v>
      </c>
      <c r="K755" s="175" t="s">
        <v>3</v>
      </c>
      <c r="L755" s="178"/>
      <c r="M755" s="179" t="s">
        <v>3</v>
      </c>
      <c r="N755" s="180" t="s">
        <v>45</v>
      </c>
      <c r="O755" s="54"/>
      <c r="P755" s="142">
        <f>O755*H755</f>
        <v>0</v>
      </c>
      <c r="Q755" s="142">
        <v>3.056E-2</v>
      </c>
      <c r="R755" s="142">
        <f>Q755*H755</f>
        <v>1.3612035200000001</v>
      </c>
      <c r="S755" s="142">
        <v>0</v>
      </c>
      <c r="T755" s="143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144" t="s">
        <v>445</v>
      </c>
      <c r="AT755" s="144" t="s">
        <v>489</v>
      </c>
      <c r="AU755" s="144" t="s">
        <v>137</v>
      </c>
      <c r="AY755" s="18" t="s">
        <v>128</v>
      </c>
      <c r="BE755" s="145">
        <f>IF(N755="základní",J755,0)</f>
        <v>0</v>
      </c>
      <c r="BF755" s="145">
        <f>IF(N755="snížená",J755,0)</f>
        <v>0</v>
      </c>
      <c r="BG755" s="145">
        <f>IF(N755="zákl. přenesená",J755,0)</f>
        <v>0</v>
      </c>
      <c r="BH755" s="145">
        <f>IF(N755="sníž. přenesená",J755,0)</f>
        <v>0</v>
      </c>
      <c r="BI755" s="145">
        <f>IF(N755="nulová",J755,0)</f>
        <v>0</v>
      </c>
      <c r="BJ755" s="18" t="s">
        <v>137</v>
      </c>
      <c r="BK755" s="145">
        <f>ROUND(I755*H755,2)</f>
        <v>0</v>
      </c>
      <c r="BL755" s="18" t="s">
        <v>313</v>
      </c>
      <c r="BM755" s="144" t="s">
        <v>887</v>
      </c>
    </row>
    <row r="756" spans="1:65" s="1" customFormat="1" ht="24.15" customHeight="1">
      <c r="A756" s="33"/>
      <c r="B756" s="136"/>
      <c r="C756" s="281" t="s">
        <v>888</v>
      </c>
      <c r="D756" s="281" t="s">
        <v>131</v>
      </c>
      <c r="E756" s="282" t="s">
        <v>889</v>
      </c>
      <c r="F756" s="283" t="s">
        <v>890</v>
      </c>
      <c r="G756" s="284" t="s">
        <v>631</v>
      </c>
      <c r="H756" s="285">
        <v>1</v>
      </c>
      <c r="I756" s="138"/>
      <c r="J756" s="139">
        <f>ROUND(I756*H756,2)</f>
        <v>0</v>
      </c>
      <c r="K756" s="137" t="s">
        <v>3</v>
      </c>
      <c r="L756" s="34"/>
      <c r="M756" s="140" t="s">
        <v>3</v>
      </c>
      <c r="N756" s="141" t="s">
        <v>45</v>
      </c>
      <c r="O756" s="54"/>
      <c r="P756" s="142">
        <f>O756*H756</f>
        <v>0</v>
      </c>
      <c r="Q756" s="142">
        <v>0</v>
      </c>
      <c r="R756" s="142">
        <f>Q756*H756</f>
        <v>0</v>
      </c>
      <c r="S756" s="142">
        <v>0</v>
      </c>
      <c r="T756" s="143">
        <f>S756*H756</f>
        <v>0</v>
      </c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R756" s="144" t="s">
        <v>313</v>
      </c>
      <c r="AT756" s="144" t="s">
        <v>131</v>
      </c>
      <c r="AU756" s="144" t="s">
        <v>137</v>
      </c>
      <c r="AY756" s="18" t="s">
        <v>128</v>
      </c>
      <c r="BE756" s="145">
        <f>IF(N756="základní",J756,0)</f>
        <v>0</v>
      </c>
      <c r="BF756" s="145">
        <f>IF(N756="snížená",J756,0)</f>
        <v>0</v>
      </c>
      <c r="BG756" s="145">
        <f>IF(N756="zákl. přenesená",J756,0)</f>
        <v>0</v>
      </c>
      <c r="BH756" s="145">
        <f>IF(N756="sníž. přenesená",J756,0)</f>
        <v>0</v>
      </c>
      <c r="BI756" s="145">
        <f>IF(N756="nulová",J756,0)</f>
        <v>0</v>
      </c>
      <c r="BJ756" s="18" t="s">
        <v>137</v>
      </c>
      <c r="BK756" s="145">
        <f>ROUND(I756*H756,2)</f>
        <v>0</v>
      </c>
      <c r="BL756" s="18" t="s">
        <v>313</v>
      </c>
      <c r="BM756" s="144" t="s">
        <v>891</v>
      </c>
    </row>
    <row r="757" spans="1:65" s="1" customFormat="1" ht="24.15" customHeight="1">
      <c r="A757" s="33"/>
      <c r="B757" s="136"/>
      <c r="C757" s="281" t="s">
        <v>892</v>
      </c>
      <c r="D757" s="281" t="s">
        <v>131</v>
      </c>
      <c r="E757" s="282" t="s">
        <v>893</v>
      </c>
      <c r="F757" s="283" t="s">
        <v>894</v>
      </c>
      <c r="G757" s="284" t="s">
        <v>531</v>
      </c>
      <c r="H757" s="285">
        <v>11</v>
      </c>
      <c r="I757" s="138"/>
      <c r="J757" s="139">
        <f>ROUND(I757*H757,2)</f>
        <v>0</v>
      </c>
      <c r="K757" s="137" t="s">
        <v>135</v>
      </c>
      <c r="L757" s="34"/>
      <c r="M757" s="140" t="s">
        <v>3</v>
      </c>
      <c r="N757" s="141" t="s">
        <v>45</v>
      </c>
      <c r="O757" s="54"/>
      <c r="P757" s="142">
        <f>O757*H757</f>
        <v>0</v>
      </c>
      <c r="Q757" s="142">
        <v>0</v>
      </c>
      <c r="R757" s="142">
        <f>Q757*H757</f>
        <v>0</v>
      </c>
      <c r="S757" s="142">
        <v>0</v>
      </c>
      <c r="T757" s="143">
        <f>S757*H757</f>
        <v>0</v>
      </c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R757" s="144" t="s">
        <v>313</v>
      </c>
      <c r="AT757" s="144" t="s">
        <v>131</v>
      </c>
      <c r="AU757" s="144" t="s">
        <v>137</v>
      </c>
      <c r="AY757" s="18" t="s">
        <v>128</v>
      </c>
      <c r="BE757" s="145">
        <f>IF(N757="základní",J757,0)</f>
        <v>0</v>
      </c>
      <c r="BF757" s="145">
        <f>IF(N757="snížená",J757,0)</f>
        <v>0</v>
      </c>
      <c r="BG757" s="145">
        <f>IF(N757="zákl. přenesená",J757,0)</f>
        <v>0</v>
      </c>
      <c r="BH757" s="145">
        <f>IF(N757="sníž. přenesená",J757,0)</f>
        <v>0</v>
      </c>
      <c r="BI757" s="145">
        <f>IF(N757="nulová",J757,0)</f>
        <v>0</v>
      </c>
      <c r="BJ757" s="18" t="s">
        <v>137</v>
      </c>
      <c r="BK757" s="145">
        <f>ROUND(I757*H757,2)</f>
        <v>0</v>
      </c>
      <c r="BL757" s="18" t="s">
        <v>313</v>
      </c>
      <c r="BM757" s="144" t="s">
        <v>895</v>
      </c>
    </row>
    <row r="758" spans="1:65" s="1" customFormat="1">
      <c r="A758" s="33"/>
      <c r="B758" s="34"/>
      <c r="C758" s="286"/>
      <c r="D758" s="287" t="s">
        <v>139</v>
      </c>
      <c r="E758" s="286"/>
      <c r="F758" s="288" t="s">
        <v>896</v>
      </c>
      <c r="G758" s="286"/>
      <c r="H758" s="286"/>
      <c r="I758" s="148"/>
      <c r="J758" s="33"/>
      <c r="K758" s="33"/>
      <c r="L758" s="34"/>
      <c r="M758" s="149"/>
      <c r="N758" s="150"/>
      <c r="O758" s="54"/>
      <c r="P758" s="54"/>
      <c r="Q758" s="54"/>
      <c r="R758" s="54"/>
      <c r="S758" s="54"/>
      <c r="T758" s="55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T758" s="18" t="s">
        <v>139</v>
      </c>
      <c r="AU758" s="18" t="s">
        <v>137</v>
      </c>
    </row>
    <row r="759" spans="1:65" s="12" customFormat="1">
      <c r="B759" s="151"/>
      <c r="C759" s="289"/>
      <c r="D759" s="290" t="s">
        <v>147</v>
      </c>
      <c r="E759" s="291" t="s">
        <v>3</v>
      </c>
      <c r="F759" s="292" t="s">
        <v>897</v>
      </c>
      <c r="G759" s="289"/>
      <c r="H759" s="291" t="s">
        <v>3</v>
      </c>
      <c r="I759" s="153"/>
      <c r="L759" s="151"/>
      <c r="M759" s="154"/>
      <c r="N759" s="155"/>
      <c r="O759" s="155"/>
      <c r="P759" s="155"/>
      <c r="Q759" s="155"/>
      <c r="R759" s="155"/>
      <c r="S759" s="155"/>
      <c r="T759" s="156"/>
      <c r="AT759" s="152" t="s">
        <v>147</v>
      </c>
      <c r="AU759" s="152" t="s">
        <v>137</v>
      </c>
      <c r="AV759" s="12" t="s">
        <v>81</v>
      </c>
      <c r="AW759" s="12" t="s">
        <v>34</v>
      </c>
      <c r="AX759" s="12" t="s">
        <v>73</v>
      </c>
      <c r="AY759" s="152" t="s">
        <v>128</v>
      </c>
    </row>
    <row r="760" spans="1:65" s="12" customFormat="1">
      <c r="B760" s="151"/>
      <c r="C760" s="289"/>
      <c r="D760" s="290" t="s">
        <v>147</v>
      </c>
      <c r="E760" s="291" t="s">
        <v>3</v>
      </c>
      <c r="F760" s="292" t="s">
        <v>898</v>
      </c>
      <c r="G760" s="289"/>
      <c r="H760" s="291" t="s">
        <v>3</v>
      </c>
      <c r="I760" s="153"/>
      <c r="L760" s="151"/>
      <c r="M760" s="154"/>
      <c r="N760" s="155"/>
      <c r="O760" s="155"/>
      <c r="P760" s="155"/>
      <c r="Q760" s="155"/>
      <c r="R760" s="155"/>
      <c r="S760" s="155"/>
      <c r="T760" s="156"/>
      <c r="AT760" s="152" t="s">
        <v>147</v>
      </c>
      <c r="AU760" s="152" t="s">
        <v>137</v>
      </c>
      <c r="AV760" s="12" t="s">
        <v>81</v>
      </c>
      <c r="AW760" s="12" t="s">
        <v>34</v>
      </c>
      <c r="AX760" s="12" t="s">
        <v>73</v>
      </c>
      <c r="AY760" s="152" t="s">
        <v>128</v>
      </c>
    </row>
    <row r="761" spans="1:65" s="12" customFormat="1">
      <c r="B761" s="151"/>
      <c r="C761" s="289"/>
      <c r="D761" s="290" t="s">
        <v>147</v>
      </c>
      <c r="E761" s="291" t="s">
        <v>3</v>
      </c>
      <c r="F761" s="292" t="s">
        <v>205</v>
      </c>
      <c r="G761" s="289"/>
      <c r="H761" s="291" t="s">
        <v>3</v>
      </c>
      <c r="I761" s="153"/>
      <c r="L761" s="151"/>
      <c r="M761" s="154"/>
      <c r="N761" s="155"/>
      <c r="O761" s="155"/>
      <c r="P761" s="155"/>
      <c r="Q761" s="155"/>
      <c r="R761" s="155"/>
      <c r="S761" s="155"/>
      <c r="T761" s="156"/>
      <c r="AT761" s="152" t="s">
        <v>147</v>
      </c>
      <c r="AU761" s="152" t="s">
        <v>137</v>
      </c>
      <c r="AV761" s="12" t="s">
        <v>81</v>
      </c>
      <c r="AW761" s="12" t="s">
        <v>34</v>
      </c>
      <c r="AX761" s="12" t="s">
        <v>73</v>
      </c>
      <c r="AY761" s="152" t="s">
        <v>128</v>
      </c>
    </row>
    <row r="762" spans="1:65" s="12" customFormat="1">
      <c r="B762" s="151"/>
      <c r="C762" s="289"/>
      <c r="D762" s="290" t="s">
        <v>147</v>
      </c>
      <c r="E762" s="291" t="s">
        <v>3</v>
      </c>
      <c r="F762" s="292" t="s">
        <v>869</v>
      </c>
      <c r="G762" s="289"/>
      <c r="H762" s="291" t="s">
        <v>3</v>
      </c>
      <c r="I762" s="153"/>
      <c r="L762" s="151"/>
      <c r="M762" s="154"/>
      <c r="N762" s="155"/>
      <c r="O762" s="155"/>
      <c r="P762" s="155"/>
      <c r="Q762" s="155"/>
      <c r="R762" s="155"/>
      <c r="S762" s="155"/>
      <c r="T762" s="156"/>
      <c r="AT762" s="152" t="s">
        <v>147</v>
      </c>
      <c r="AU762" s="152" t="s">
        <v>137</v>
      </c>
      <c r="AV762" s="12" t="s">
        <v>81</v>
      </c>
      <c r="AW762" s="12" t="s">
        <v>34</v>
      </c>
      <c r="AX762" s="12" t="s">
        <v>73</v>
      </c>
      <c r="AY762" s="152" t="s">
        <v>128</v>
      </c>
    </row>
    <row r="763" spans="1:65" s="13" customFormat="1">
      <c r="B763" s="157"/>
      <c r="C763" s="293"/>
      <c r="D763" s="290" t="s">
        <v>147</v>
      </c>
      <c r="E763" s="294" t="s">
        <v>3</v>
      </c>
      <c r="F763" s="295" t="s">
        <v>212</v>
      </c>
      <c r="G763" s="293"/>
      <c r="H763" s="296">
        <v>6</v>
      </c>
      <c r="I763" s="159"/>
      <c r="L763" s="157"/>
      <c r="M763" s="160"/>
      <c r="N763" s="161"/>
      <c r="O763" s="161"/>
      <c r="P763" s="161"/>
      <c r="Q763" s="161"/>
      <c r="R763" s="161"/>
      <c r="S763" s="161"/>
      <c r="T763" s="162"/>
      <c r="AT763" s="158" t="s">
        <v>147</v>
      </c>
      <c r="AU763" s="158" t="s">
        <v>137</v>
      </c>
      <c r="AV763" s="13" t="s">
        <v>137</v>
      </c>
      <c r="AW763" s="13" t="s">
        <v>34</v>
      </c>
      <c r="AX763" s="13" t="s">
        <v>73</v>
      </c>
      <c r="AY763" s="158" t="s">
        <v>128</v>
      </c>
    </row>
    <row r="764" spans="1:65" s="12" customFormat="1">
      <c r="B764" s="151"/>
      <c r="C764" s="289"/>
      <c r="D764" s="290" t="s">
        <v>147</v>
      </c>
      <c r="E764" s="291" t="s">
        <v>3</v>
      </c>
      <c r="F764" s="292" t="s">
        <v>837</v>
      </c>
      <c r="G764" s="289"/>
      <c r="H764" s="291" t="s">
        <v>3</v>
      </c>
      <c r="I764" s="153"/>
      <c r="L764" s="151"/>
      <c r="M764" s="154"/>
      <c r="N764" s="155"/>
      <c r="O764" s="155"/>
      <c r="P764" s="155"/>
      <c r="Q764" s="155"/>
      <c r="R764" s="155"/>
      <c r="S764" s="155"/>
      <c r="T764" s="156"/>
      <c r="AT764" s="152" t="s">
        <v>147</v>
      </c>
      <c r="AU764" s="152" t="s">
        <v>137</v>
      </c>
      <c r="AV764" s="12" t="s">
        <v>81</v>
      </c>
      <c r="AW764" s="12" t="s">
        <v>34</v>
      </c>
      <c r="AX764" s="12" t="s">
        <v>73</v>
      </c>
      <c r="AY764" s="152" t="s">
        <v>128</v>
      </c>
    </row>
    <row r="765" spans="1:65" s="13" customFormat="1">
      <c r="B765" s="157"/>
      <c r="C765" s="293"/>
      <c r="D765" s="290" t="s">
        <v>147</v>
      </c>
      <c r="E765" s="294" t="s">
        <v>3</v>
      </c>
      <c r="F765" s="295" t="s">
        <v>137</v>
      </c>
      <c r="G765" s="293"/>
      <c r="H765" s="296">
        <v>2</v>
      </c>
      <c r="I765" s="159"/>
      <c r="L765" s="157"/>
      <c r="M765" s="160"/>
      <c r="N765" s="161"/>
      <c r="O765" s="161"/>
      <c r="P765" s="161"/>
      <c r="Q765" s="161"/>
      <c r="R765" s="161"/>
      <c r="S765" s="161"/>
      <c r="T765" s="162"/>
      <c r="AT765" s="158" t="s">
        <v>147</v>
      </c>
      <c r="AU765" s="158" t="s">
        <v>137</v>
      </c>
      <c r="AV765" s="13" t="s">
        <v>137</v>
      </c>
      <c r="AW765" s="13" t="s">
        <v>34</v>
      </c>
      <c r="AX765" s="13" t="s">
        <v>73</v>
      </c>
      <c r="AY765" s="158" t="s">
        <v>128</v>
      </c>
    </row>
    <row r="766" spans="1:65" s="12" customFormat="1">
      <c r="B766" s="151"/>
      <c r="C766" s="289"/>
      <c r="D766" s="290" t="s">
        <v>147</v>
      </c>
      <c r="E766" s="291" t="s">
        <v>3</v>
      </c>
      <c r="F766" s="292" t="s">
        <v>838</v>
      </c>
      <c r="G766" s="289"/>
      <c r="H766" s="291" t="s">
        <v>3</v>
      </c>
      <c r="I766" s="153"/>
      <c r="L766" s="151"/>
      <c r="M766" s="154"/>
      <c r="N766" s="155"/>
      <c r="O766" s="155"/>
      <c r="P766" s="155"/>
      <c r="Q766" s="155"/>
      <c r="R766" s="155"/>
      <c r="S766" s="155"/>
      <c r="T766" s="156"/>
      <c r="AT766" s="152" t="s">
        <v>147</v>
      </c>
      <c r="AU766" s="152" t="s">
        <v>137</v>
      </c>
      <c r="AV766" s="12" t="s">
        <v>81</v>
      </c>
      <c r="AW766" s="12" t="s">
        <v>34</v>
      </c>
      <c r="AX766" s="12" t="s">
        <v>73</v>
      </c>
      <c r="AY766" s="152" t="s">
        <v>128</v>
      </c>
    </row>
    <row r="767" spans="1:65" s="13" customFormat="1">
      <c r="B767" s="157"/>
      <c r="C767" s="293"/>
      <c r="D767" s="290" t="s">
        <v>147</v>
      </c>
      <c r="E767" s="294" t="s">
        <v>3</v>
      </c>
      <c r="F767" s="295" t="s">
        <v>81</v>
      </c>
      <c r="G767" s="293"/>
      <c r="H767" s="296">
        <v>1</v>
      </c>
      <c r="I767" s="159"/>
      <c r="L767" s="157"/>
      <c r="M767" s="160"/>
      <c r="N767" s="161"/>
      <c r="O767" s="161"/>
      <c r="P767" s="161"/>
      <c r="Q767" s="161"/>
      <c r="R767" s="161"/>
      <c r="S767" s="161"/>
      <c r="T767" s="162"/>
      <c r="AT767" s="158" t="s">
        <v>147</v>
      </c>
      <c r="AU767" s="158" t="s">
        <v>137</v>
      </c>
      <c r="AV767" s="13" t="s">
        <v>137</v>
      </c>
      <c r="AW767" s="13" t="s">
        <v>34</v>
      </c>
      <c r="AX767" s="13" t="s">
        <v>73</v>
      </c>
      <c r="AY767" s="158" t="s">
        <v>128</v>
      </c>
    </row>
    <row r="768" spans="1:65" s="12" customFormat="1">
      <c r="B768" s="151"/>
      <c r="C768" s="289"/>
      <c r="D768" s="290" t="s">
        <v>147</v>
      </c>
      <c r="E768" s="291" t="s">
        <v>3</v>
      </c>
      <c r="F768" s="292" t="s">
        <v>839</v>
      </c>
      <c r="G768" s="289"/>
      <c r="H768" s="291" t="s">
        <v>3</v>
      </c>
      <c r="I768" s="153"/>
      <c r="L768" s="151"/>
      <c r="M768" s="154"/>
      <c r="N768" s="155"/>
      <c r="O768" s="155"/>
      <c r="P768" s="155"/>
      <c r="Q768" s="155"/>
      <c r="R768" s="155"/>
      <c r="S768" s="155"/>
      <c r="T768" s="156"/>
      <c r="AT768" s="152" t="s">
        <v>147</v>
      </c>
      <c r="AU768" s="152" t="s">
        <v>137</v>
      </c>
      <c r="AV768" s="12" t="s">
        <v>81</v>
      </c>
      <c r="AW768" s="12" t="s">
        <v>34</v>
      </c>
      <c r="AX768" s="12" t="s">
        <v>73</v>
      </c>
      <c r="AY768" s="152" t="s">
        <v>128</v>
      </c>
    </row>
    <row r="769" spans="1:65" s="13" customFormat="1">
      <c r="B769" s="157"/>
      <c r="C769" s="293"/>
      <c r="D769" s="290" t="s">
        <v>147</v>
      </c>
      <c r="E769" s="294" t="s">
        <v>3</v>
      </c>
      <c r="F769" s="295" t="s">
        <v>81</v>
      </c>
      <c r="G769" s="293"/>
      <c r="H769" s="296">
        <v>1</v>
      </c>
      <c r="I769" s="159"/>
      <c r="L769" s="157"/>
      <c r="M769" s="160"/>
      <c r="N769" s="161"/>
      <c r="O769" s="161"/>
      <c r="P769" s="161"/>
      <c r="Q769" s="161"/>
      <c r="R769" s="161"/>
      <c r="S769" s="161"/>
      <c r="T769" s="162"/>
      <c r="AT769" s="158" t="s">
        <v>147</v>
      </c>
      <c r="AU769" s="158" t="s">
        <v>137</v>
      </c>
      <c r="AV769" s="13" t="s">
        <v>137</v>
      </c>
      <c r="AW769" s="13" t="s">
        <v>34</v>
      </c>
      <c r="AX769" s="13" t="s">
        <v>73</v>
      </c>
      <c r="AY769" s="158" t="s">
        <v>128</v>
      </c>
    </row>
    <row r="770" spans="1:65" s="12" customFormat="1">
      <c r="B770" s="151"/>
      <c r="C770" s="289"/>
      <c r="D770" s="290" t="s">
        <v>147</v>
      </c>
      <c r="E770" s="291" t="s">
        <v>3</v>
      </c>
      <c r="F770" s="292" t="s">
        <v>870</v>
      </c>
      <c r="G770" s="289"/>
      <c r="H770" s="291" t="s">
        <v>3</v>
      </c>
      <c r="I770" s="153"/>
      <c r="L770" s="151"/>
      <c r="M770" s="154"/>
      <c r="N770" s="155"/>
      <c r="O770" s="155"/>
      <c r="P770" s="155"/>
      <c r="Q770" s="155"/>
      <c r="R770" s="155"/>
      <c r="S770" s="155"/>
      <c r="T770" s="156"/>
      <c r="AT770" s="152" t="s">
        <v>147</v>
      </c>
      <c r="AU770" s="152" t="s">
        <v>137</v>
      </c>
      <c r="AV770" s="12" t="s">
        <v>81</v>
      </c>
      <c r="AW770" s="12" t="s">
        <v>34</v>
      </c>
      <c r="AX770" s="12" t="s">
        <v>73</v>
      </c>
      <c r="AY770" s="152" t="s">
        <v>128</v>
      </c>
    </row>
    <row r="771" spans="1:65" s="13" customFormat="1">
      <c r="B771" s="157"/>
      <c r="C771" s="293"/>
      <c r="D771" s="290" t="s">
        <v>147</v>
      </c>
      <c r="E771" s="294" t="s">
        <v>3</v>
      </c>
      <c r="F771" s="295" t="s">
        <v>81</v>
      </c>
      <c r="G771" s="293"/>
      <c r="H771" s="296">
        <v>1</v>
      </c>
      <c r="I771" s="159"/>
      <c r="L771" s="157"/>
      <c r="M771" s="160"/>
      <c r="N771" s="161"/>
      <c r="O771" s="161"/>
      <c r="P771" s="161"/>
      <c r="Q771" s="161"/>
      <c r="R771" s="161"/>
      <c r="S771" s="161"/>
      <c r="T771" s="162"/>
      <c r="AT771" s="158" t="s">
        <v>147</v>
      </c>
      <c r="AU771" s="158" t="s">
        <v>137</v>
      </c>
      <c r="AV771" s="13" t="s">
        <v>137</v>
      </c>
      <c r="AW771" s="13" t="s">
        <v>34</v>
      </c>
      <c r="AX771" s="13" t="s">
        <v>73</v>
      </c>
      <c r="AY771" s="158" t="s">
        <v>128</v>
      </c>
    </row>
    <row r="772" spans="1:65" s="14" customFormat="1">
      <c r="B772" s="163"/>
      <c r="C772" s="297"/>
      <c r="D772" s="290" t="s">
        <v>147</v>
      </c>
      <c r="E772" s="298" t="s">
        <v>3</v>
      </c>
      <c r="F772" s="299" t="s">
        <v>165</v>
      </c>
      <c r="G772" s="297"/>
      <c r="H772" s="300">
        <v>11</v>
      </c>
      <c r="I772" s="165"/>
      <c r="L772" s="163"/>
      <c r="M772" s="166"/>
      <c r="N772" s="167"/>
      <c r="O772" s="167"/>
      <c r="P772" s="167"/>
      <c r="Q772" s="167"/>
      <c r="R772" s="167"/>
      <c r="S772" s="167"/>
      <c r="T772" s="168"/>
      <c r="AT772" s="164" t="s">
        <v>147</v>
      </c>
      <c r="AU772" s="164" t="s">
        <v>137</v>
      </c>
      <c r="AV772" s="14" t="s">
        <v>136</v>
      </c>
      <c r="AW772" s="14" t="s">
        <v>34</v>
      </c>
      <c r="AX772" s="14" t="s">
        <v>81</v>
      </c>
      <c r="AY772" s="164" t="s">
        <v>128</v>
      </c>
    </row>
    <row r="773" spans="1:65" s="1" customFormat="1" ht="24.15" customHeight="1">
      <c r="A773" s="33"/>
      <c r="B773" s="136"/>
      <c r="C773" s="281" t="s">
        <v>899</v>
      </c>
      <c r="D773" s="281" t="s">
        <v>131</v>
      </c>
      <c r="E773" s="282" t="s">
        <v>900</v>
      </c>
      <c r="F773" s="283" t="s">
        <v>901</v>
      </c>
      <c r="G773" s="284" t="s">
        <v>531</v>
      </c>
      <c r="H773" s="285">
        <v>28</v>
      </c>
      <c r="I773" s="138"/>
      <c r="J773" s="139">
        <f>ROUND(I773*H773,2)</f>
        <v>0</v>
      </c>
      <c r="K773" s="137" t="s">
        <v>135</v>
      </c>
      <c r="L773" s="34"/>
      <c r="M773" s="140" t="s">
        <v>3</v>
      </c>
      <c r="N773" s="141" t="s">
        <v>45</v>
      </c>
      <c r="O773" s="54"/>
      <c r="P773" s="142">
        <f>O773*H773</f>
        <v>0</v>
      </c>
      <c r="Q773" s="142">
        <v>0</v>
      </c>
      <c r="R773" s="142">
        <f>Q773*H773</f>
        <v>0</v>
      </c>
      <c r="S773" s="142">
        <v>0</v>
      </c>
      <c r="T773" s="143">
        <f>S773*H773</f>
        <v>0</v>
      </c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R773" s="144" t="s">
        <v>313</v>
      </c>
      <c r="AT773" s="144" t="s">
        <v>131</v>
      </c>
      <c r="AU773" s="144" t="s">
        <v>137</v>
      </c>
      <c r="AY773" s="18" t="s">
        <v>128</v>
      </c>
      <c r="BE773" s="145">
        <f>IF(N773="základní",J773,0)</f>
        <v>0</v>
      </c>
      <c r="BF773" s="145">
        <f>IF(N773="snížená",J773,0)</f>
        <v>0</v>
      </c>
      <c r="BG773" s="145">
        <f>IF(N773="zákl. přenesená",J773,0)</f>
        <v>0</v>
      </c>
      <c r="BH773" s="145">
        <f>IF(N773="sníž. přenesená",J773,0)</f>
        <v>0</v>
      </c>
      <c r="BI773" s="145">
        <f>IF(N773="nulová",J773,0)</f>
        <v>0</v>
      </c>
      <c r="BJ773" s="18" t="s">
        <v>137</v>
      </c>
      <c r="BK773" s="145">
        <f>ROUND(I773*H773,2)</f>
        <v>0</v>
      </c>
      <c r="BL773" s="18" t="s">
        <v>313</v>
      </c>
      <c r="BM773" s="144" t="s">
        <v>902</v>
      </c>
    </row>
    <row r="774" spans="1:65" s="1" customFormat="1">
      <c r="A774" s="33"/>
      <c r="B774" s="34"/>
      <c r="C774" s="286"/>
      <c r="D774" s="287" t="s">
        <v>139</v>
      </c>
      <c r="E774" s="286"/>
      <c r="F774" s="288" t="s">
        <v>903</v>
      </c>
      <c r="G774" s="286"/>
      <c r="H774" s="286"/>
      <c r="I774" s="148"/>
      <c r="J774" s="33"/>
      <c r="K774" s="33"/>
      <c r="L774" s="34"/>
      <c r="M774" s="149"/>
      <c r="N774" s="150"/>
      <c r="O774" s="54"/>
      <c r="P774" s="54"/>
      <c r="Q774" s="54"/>
      <c r="R774" s="54"/>
      <c r="S774" s="54"/>
      <c r="T774" s="55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T774" s="18" t="s">
        <v>139</v>
      </c>
      <c r="AU774" s="18" t="s">
        <v>137</v>
      </c>
    </row>
    <row r="775" spans="1:65" s="12" customFormat="1">
      <c r="B775" s="151"/>
      <c r="C775" s="289"/>
      <c r="D775" s="290" t="s">
        <v>147</v>
      </c>
      <c r="E775" s="291" t="s">
        <v>3</v>
      </c>
      <c r="F775" s="292" t="s">
        <v>826</v>
      </c>
      <c r="G775" s="289"/>
      <c r="H775" s="291" t="s">
        <v>3</v>
      </c>
      <c r="I775" s="153"/>
      <c r="L775" s="151"/>
      <c r="M775" s="154"/>
      <c r="N775" s="155"/>
      <c r="O775" s="155"/>
      <c r="P775" s="155"/>
      <c r="Q775" s="155"/>
      <c r="R775" s="155"/>
      <c r="S775" s="155"/>
      <c r="T775" s="156"/>
      <c r="AT775" s="152" t="s">
        <v>147</v>
      </c>
      <c r="AU775" s="152" t="s">
        <v>137</v>
      </c>
      <c r="AV775" s="12" t="s">
        <v>81</v>
      </c>
      <c r="AW775" s="12" t="s">
        <v>34</v>
      </c>
      <c r="AX775" s="12" t="s">
        <v>73</v>
      </c>
      <c r="AY775" s="152" t="s">
        <v>128</v>
      </c>
    </row>
    <row r="776" spans="1:65" s="13" customFormat="1">
      <c r="B776" s="157"/>
      <c r="C776" s="293"/>
      <c r="D776" s="290" t="s">
        <v>147</v>
      </c>
      <c r="E776" s="294" t="s">
        <v>3</v>
      </c>
      <c r="F776" s="295" t="s">
        <v>212</v>
      </c>
      <c r="G776" s="293"/>
      <c r="H776" s="296">
        <v>6</v>
      </c>
      <c r="I776" s="159"/>
      <c r="L776" s="157"/>
      <c r="M776" s="160"/>
      <c r="N776" s="161"/>
      <c r="O776" s="161"/>
      <c r="P776" s="161"/>
      <c r="Q776" s="161"/>
      <c r="R776" s="161"/>
      <c r="S776" s="161"/>
      <c r="T776" s="162"/>
      <c r="AT776" s="158" t="s">
        <v>147</v>
      </c>
      <c r="AU776" s="158" t="s">
        <v>137</v>
      </c>
      <c r="AV776" s="13" t="s">
        <v>137</v>
      </c>
      <c r="AW776" s="13" t="s">
        <v>34</v>
      </c>
      <c r="AX776" s="13" t="s">
        <v>73</v>
      </c>
      <c r="AY776" s="158" t="s">
        <v>128</v>
      </c>
    </row>
    <row r="777" spans="1:65" s="12" customFormat="1">
      <c r="B777" s="151"/>
      <c r="C777" s="289"/>
      <c r="D777" s="290" t="s">
        <v>147</v>
      </c>
      <c r="E777" s="291" t="s">
        <v>3</v>
      </c>
      <c r="F777" s="292" t="s">
        <v>880</v>
      </c>
      <c r="G777" s="289"/>
      <c r="H777" s="291" t="s">
        <v>3</v>
      </c>
      <c r="I777" s="153"/>
      <c r="L777" s="151"/>
      <c r="M777" s="154"/>
      <c r="N777" s="155"/>
      <c r="O777" s="155"/>
      <c r="P777" s="155"/>
      <c r="Q777" s="155"/>
      <c r="R777" s="155"/>
      <c r="S777" s="155"/>
      <c r="T777" s="156"/>
      <c r="AT777" s="152" t="s">
        <v>147</v>
      </c>
      <c r="AU777" s="152" t="s">
        <v>137</v>
      </c>
      <c r="AV777" s="12" t="s">
        <v>81</v>
      </c>
      <c r="AW777" s="12" t="s">
        <v>34</v>
      </c>
      <c r="AX777" s="12" t="s">
        <v>73</v>
      </c>
      <c r="AY777" s="152" t="s">
        <v>128</v>
      </c>
    </row>
    <row r="778" spans="1:65" s="13" customFormat="1">
      <c r="B778" s="157"/>
      <c r="C778" s="293"/>
      <c r="D778" s="290" t="s">
        <v>147</v>
      </c>
      <c r="E778" s="294" t="s">
        <v>3</v>
      </c>
      <c r="F778" s="295" t="s">
        <v>212</v>
      </c>
      <c r="G778" s="293"/>
      <c r="H778" s="296">
        <v>6</v>
      </c>
      <c r="I778" s="159"/>
      <c r="L778" s="157"/>
      <c r="M778" s="160"/>
      <c r="N778" s="161"/>
      <c r="O778" s="161"/>
      <c r="P778" s="161"/>
      <c r="Q778" s="161"/>
      <c r="R778" s="161"/>
      <c r="S778" s="161"/>
      <c r="T778" s="162"/>
      <c r="AT778" s="158" t="s">
        <v>147</v>
      </c>
      <c r="AU778" s="158" t="s">
        <v>137</v>
      </c>
      <c r="AV778" s="13" t="s">
        <v>137</v>
      </c>
      <c r="AW778" s="13" t="s">
        <v>34</v>
      </c>
      <c r="AX778" s="13" t="s">
        <v>73</v>
      </c>
      <c r="AY778" s="158" t="s">
        <v>128</v>
      </c>
    </row>
    <row r="779" spans="1:65" s="12" customFormat="1">
      <c r="B779" s="151"/>
      <c r="C779" s="289"/>
      <c r="D779" s="290" t="s">
        <v>147</v>
      </c>
      <c r="E779" s="291" t="s">
        <v>3</v>
      </c>
      <c r="F779" s="292" t="s">
        <v>848</v>
      </c>
      <c r="G779" s="289"/>
      <c r="H779" s="291" t="s">
        <v>3</v>
      </c>
      <c r="I779" s="153"/>
      <c r="L779" s="151"/>
      <c r="M779" s="154"/>
      <c r="N779" s="155"/>
      <c r="O779" s="155"/>
      <c r="P779" s="155"/>
      <c r="Q779" s="155"/>
      <c r="R779" s="155"/>
      <c r="S779" s="155"/>
      <c r="T779" s="156"/>
      <c r="AT779" s="152" t="s">
        <v>147</v>
      </c>
      <c r="AU779" s="152" t="s">
        <v>137</v>
      </c>
      <c r="AV779" s="12" t="s">
        <v>81</v>
      </c>
      <c r="AW779" s="12" t="s">
        <v>34</v>
      </c>
      <c r="AX779" s="12" t="s">
        <v>73</v>
      </c>
      <c r="AY779" s="152" t="s">
        <v>128</v>
      </c>
    </row>
    <row r="780" spans="1:65" s="13" customFormat="1">
      <c r="B780" s="157"/>
      <c r="C780" s="293"/>
      <c r="D780" s="290" t="s">
        <v>147</v>
      </c>
      <c r="E780" s="294" t="s">
        <v>3</v>
      </c>
      <c r="F780" s="295" t="s">
        <v>137</v>
      </c>
      <c r="G780" s="293"/>
      <c r="H780" s="296">
        <v>2</v>
      </c>
      <c r="I780" s="159"/>
      <c r="L780" s="157"/>
      <c r="M780" s="160"/>
      <c r="N780" s="161"/>
      <c r="O780" s="161"/>
      <c r="P780" s="161"/>
      <c r="Q780" s="161"/>
      <c r="R780" s="161"/>
      <c r="S780" s="161"/>
      <c r="T780" s="162"/>
      <c r="AT780" s="158" t="s">
        <v>147</v>
      </c>
      <c r="AU780" s="158" t="s">
        <v>137</v>
      </c>
      <c r="AV780" s="13" t="s">
        <v>137</v>
      </c>
      <c r="AW780" s="13" t="s">
        <v>34</v>
      </c>
      <c r="AX780" s="13" t="s">
        <v>73</v>
      </c>
      <c r="AY780" s="158" t="s">
        <v>128</v>
      </c>
    </row>
    <row r="781" spans="1:65" s="12" customFormat="1">
      <c r="B781" s="151"/>
      <c r="C781" s="289"/>
      <c r="D781" s="290" t="s">
        <v>147</v>
      </c>
      <c r="E781" s="291" t="s">
        <v>3</v>
      </c>
      <c r="F781" s="292" t="s">
        <v>881</v>
      </c>
      <c r="G781" s="289"/>
      <c r="H781" s="291" t="s">
        <v>3</v>
      </c>
      <c r="I781" s="153"/>
      <c r="L781" s="151"/>
      <c r="M781" s="154"/>
      <c r="N781" s="155"/>
      <c r="O781" s="155"/>
      <c r="P781" s="155"/>
      <c r="Q781" s="155"/>
      <c r="R781" s="155"/>
      <c r="S781" s="155"/>
      <c r="T781" s="156"/>
      <c r="AT781" s="152" t="s">
        <v>147</v>
      </c>
      <c r="AU781" s="152" t="s">
        <v>137</v>
      </c>
      <c r="AV781" s="12" t="s">
        <v>81</v>
      </c>
      <c r="AW781" s="12" t="s">
        <v>34</v>
      </c>
      <c r="AX781" s="12" t="s">
        <v>73</v>
      </c>
      <c r="AY781" s="152" t="s">
        <v>128</v>
      </c>
    </row>
    <row r="782" spans="1:65" s="13" customFormat="1">
      <c r="B782" s="157"/>
      <c r="C782" s="293"/>
      <c r="D782" s="290" t="s">
        <v>147</v>
      </c>
      <c r="E782" s="294" t="s">
        <v>3</v>
      </c>
      <c r="F782" s="295" t="s">
        <v>81</v>
      </c>
      <c r="G782" s="293"/>
      <c r="H782" s="296">
        <v>1</v>
      </c>
      <c r="I782" s="159"/>
      <c r="L782" s="157"/>
      <c r="M782" s="160"/>
      <c r="N782" s="161"/>
      <c r="O782" s="161"/>
      <c r="P782" s="161"/>
      <c r="Q782" s="161"/>
      <c r="R782" s="161"/>
      <c r="S782" s="161"/>
      <c r="T782" s="162"/>
      <c r="AT782" s="158" t="s">
        <v>147</v>
      </c>
      <c r="AU782" s="158" t="s">
        <v>137</v>
      </c>
      <c r="AV782" s="13" t="s">
        <v>137</v>
      </c>
      <c r="AW782" s="13" t="s">
        <v>34</v>
      </c>
      <c r="AX782" s="13" t="s">
        <v>73</v>
      </c>
      <c r="AY782" s="158" t="s">
        <v>128</v>
      </c>
    </row>
    <row r="783" spans="1:65" s="12" customFormat="1">
      <c r="B783" s="151"/>
      <c r="C783" s="289"/>
      <c r="D783" s="290" t="s">
        <v>147</v>
      </c>
      <c r="E783" s="291" t="s">
        <v>3</v>
      </c>
      <c r="F783" s="292" t="s">
        <v>230</v>
      </c>
      <c r="G783" s="289"/>
      <c r="H783" s="291" t="s">
        <v>3</v>
      </c>
      <c r="I783" s="153"/>
      <c r="L783" s="151"/>
      <c r="M783" s="154"/>
      <c r="N783" s="155"/>
      <c r="O783" s="155"/>
      <c r="P783" s="155"/>
      <c r="Q783" s="155"/>
      <c r="R783" s="155"/>
      <c r="S783" s="155"/>
      <c r="T783" s="156"/>
      <c r="AT783" s="152" t="s">
        <v>147</v>
      </c>
      <c r="AU783" s="152" t="s">
        <v>137</v>
      </c>
      <c r="AV783" s="12" t="s">
        <v>81</v>
      </c>
      <c r="AW783" s="12" t="s">
        <v>34</v>
      </c>
      <c r="AX783" s="12" t="s">
        <v>73</v>
      </c>
      <c r="AY783" s="152" t="s">
        <v>128</v>
      </c>
    </row>
    <row r="784" spans="1:65" s="13" customFormat="1">
      <c r="B784" s="157"/>
      <c r="C784" s="293"/>
      <c r="D784" s="290" t="s">
        <v>147</v>
      </c>
      <c r="E784" s="294" t="s">
        <v>3</v>
      </c>
      <c r="F784" s="295" t="s">
        <v>81</v>
      </c>
      <c r="G784" s="293"/>
      <c r="H784" s="296">
        <v>1</v>
      </c>
      <c r="I784" s="159"/>
      <c r="L784" s="157"/>
      <c r="M784" s="160"/>
      <c r="N784" s="161"/>
      <c r="O784" s="161"/>
      <c r="P784" s="161"/>
      <c r="Q784" s="161"/>
      <c r="R784" s="161"/>
      <c r="S784" s="161"/>
      <c r="T784" s="162"/>
      <c r="AT784" s="158" t="s">
        <v>147</v>
      </c>
      <c r="AU784" s="158" t="s">
        <v>137</v>
      </c>
      <c r="AV784" s="13" t="s">
        <v>137</v>
      </c>
      <c r="AW784" s="13" t="s">
        <v>34</v>
      </c>
      <c r="AX784" s="13" t="s">
        <v>73</v>
      </c>
      <c r="AY784" s="158" t="s">
        <v>128</v>
      </c>
    </row>
    <row r="785" spans="1:65" s="12" customFormat="1">
      <c r="B785" s="151"/>
      <c r="C785" s="289"/>
      <c r="D785" s="290" t="s">
        <v>147</v>
      </c>
      <c r="E785" s="291" t="s">
        <v>3</v>
      </c>
      <c r="F785" s="292" t="s">
        <v>882</v>
      </c>
      <c r="G785" s="289"/>
      <c r="H785" s="291" t="s">
        <v>3</v>
      </c>
      <c r="I785" s="153"/>
      <c r="L785" s="151"/>
      <c r="M785" s="154"/>
      <c r="N785" s="155"/>
      <c r="O785" s="155"/>
      <c r="P785" s="155"/>
      <c r="Q785" s="155"/>
      <c r="R785" s="155"/>
      <c r="S785" s="155"/>
      <c r="T785" s="156"/>
      <c r="AT785" s="152" t="s">
        <v>147</v>
      </c>
      <c r="AU785" s="152" t="s">
        <v>137</v>
      </c>
      <c r="AV785" s="12" t="s">
        <v>81</v>
      </c>
      <c r="AW785" s="12" t="s">
        <v>34</v>
      </c>
      <c r="AX785" s="12" t="s">
        <v>73</v>
      </c>
      <c r="AY785" s="152" t="s">
        <v>128</v>
      </c>
    </row>
    <row r="786" spans="1:65" s="13" customFormat="1">
      <c r="B786" s="157"/>
      <c r="C786" s="293"/>
      <c r="D786" s="290" t="s">
        <v>147</v>
      </c>
      <c r="E786" s="294" t="s">
        <v>3</v>
      </c>
      <c r="F786" s="295" t="s">
        <v>212</v>
      </c>
      <c r="G786" s="293"/>
      <c r="H786" s="296">
        <v>6</v>
      </c>
      <c r="I786" s="159"/>
      <c r="L786" s="157"/>
      <c r="M786" s="160"/>
      <c r="N786" s="161"/>
      <c r="O786" s="161"/>
      <c r="P786" s="161"/>
      <c r="Q786" s="161"/>
      <c r="R786" s="161"/>
      <c r="S786" s="161"/>
      <c r="T786" s="162"/>
      <c r="AT786" s="158" t="s">
        <v>147</v>
      </c>
      <c r="AU786" s="158" t="s">
        <v>137</v>
      </c>
      <c r="AV786" s="13" t="s">
        <v>137</v>
      </c>
      <c r="AW786" s="13" t="s">
        <v>34</v>
      </c>
      <c r="AX786" s="13" t="s">
        <v>73</v>
      </c>
      <c r="AY786" s="158" t="s">
        <v>128</v>
      </c>
    </row>
    <row r="787" spans="1:65" s="12" customFormat="1">
      <c r="B787" s="151"/>
      <c r="C787" s="289"/>
      <c r="D787" s="290" t="s">
        <v>147</v>
      </c>
      <c r="E787" s="291" t="s">
        <v>3</v>
      </c>
      <c r="F787" s="292" t="s">
        <v>883</v>
      </c>
      <c r="G787" s="289"/>
      <c r="H787" s="291" t="s">
        <v>3</v>
      </c>
      <c r="I787" s="153"/>
      <c r="L787" s="151"/>
      <c r="M787" s="154"/>
      <c r="N787" s="155"/>
      <c r="O787" s="155"/>
      <c r="P787" s="155"/>
      <c r="Q787" s="155"/>
      <c r="R787" s="155"/>
      <c r="S787" s="155"/>
      <c r="T787" s="156"/>
      <c r="AT787" s="152" t="s">
        <v>147</v>
      </c>
      <c r="AU787" s="152" t="s">
        <v>137</v>
      </c>
      <c r="AV787" s="12" t="s">
        <v>81</v>
      </c>
      <c r="AW787" s="12" t="s">
        <v>34</v>
      </c>
      <c r="AX787" s="12" t="s">
        <v>73</v>
      </c>
      <c r="AY787" s="152" t="s">
        <v>128</v>
      </c>
    </row>
    <row r="788" spans="1:65" s="13" customFormat="1">
      <c r="B788" s="157"/>
      <c r="C788" s="293"/>
      <c r="D788" s="290" t="s">
        <v>147</v>
      </c>
      <c r="E788" s="294" t="s">
        <v>3</v>
      </c>
      <c r="F788" s="295" t="s">
        <v>212</v>
      </c>
      <c r="G788" s="293"/>
      <c r="H788" s="296">
        <v>6</v>
      </c>
      <c r="I788" s="159"/>
      <c r="L788" s="157"/>
      <c r="M788" s="160"/>
      <c r="N788" s="161"/>
      <c r="O788" s="161"/>
      <c r="P788" s="161"/>
      <c r="Q788" s="161"/>
      <c r="R788" s="161"/>
      <c r="S788" s="161"/>
      <c r="T788" s="162"/>
      <c r="AT788" s="158" t="s">
        <v>147</v>
      </c>
      <c r="AU788" s="158" t="s">
        <v>137</v>
      </c>
      <c r="AV788" s="13" t="s">
        <v>137</v>
      </c>
      <c r="AW788" s="13" t="s">
        <v>34</v>
      </c>
      <c r="AX788" s="13" t="s">
        <v>73</v>
      </c>
      <c r="AY788" s="158" t="s">
        <v>128</v>
      </c>
    </row>
    <row r="789" spans="1:65" s="14" customFormat="1">
      <c r="B789" s="163"/>
      <c r="C789" s="297"/>
      <c r="D789" s="290" t="s">
        <v>147</v>
      </c>
      <c r="E789" s="298" t="s">
        <v>3</v>
      </c>
      <c r="F789" s="299" t="s">
        <v>165</v>
      </c>
      <c r="G789" s="297"/>
      <c r="H789" s="300">
        <v>28</v>
      </c>
      <c r="I789" s="165"/>
      <c r="L789" s="163"/>
      <c r="M789" s="166"/>
      <c r="N789" s="167"/>
      <c r="O789" s="167"/>
      <c r="P789" s="167"/>
      <c r="Q789" s="167"/>
      <c r="R789" s="167"/>
      <c r="S789" s="167"/>
      <c r="T789" s="168"/>
      <c r="AT789" s="164" t="s">
        <v>147</v>
      </c>
      <c r="AU789" s="164" t="s">
        <v>137</v>
      </c>
      <c r="AV789" s="14" t="s">
        <v>136</v>
      </c>
      <c r="AW789" s="14" t="s">
        <v>34</v>
      </c>
      <c r="AX789" s="14" t="s">
        <v>81</v>
      </c>
      <c r="AY789" s="164" t="s">
        <v>128</v>
      </c>
    </row>
    <row r="790" spans="1:65" s="1" customFormat="1" ht="16.5" customHeight="1">
      <c r="A790" s="33"/>
      <c r="B790" s="136"/>
      <c r="C790" s="305" t="s">
        <v>904</v>
      </c>
      <c r="D790" s="305" t="s">
        <v>489</v>
      </c>
      <c r="E790" s="306" t="s">
        <v>905</v>
      </c>
      <c r="F790" s="307" t="s">
        <v>906</v>
      </c>
      <c r="G790" s="308" t="s">
        <v>222</v>
      </c>
      <c r="H790" s="309">
        <v>39.101999999999997</v>
      </c>
      <c r="I790" s="176"/>
      <c r="J790" s="177">
        <f>ROUND(I790*H790,2)</f>
        <v>0</v>
      </c>
      <c r="K790" s="175" t="s">
        <v>135</v>
      </c>
      <c r="L790" s="178"/>
      <c r="M790" s="179" t="s">
        <v>3</v>
      </c>
      <c r="N790" s="180" t="s">
        <v>45</v>
      </c>
      <c r="O790" s="54"/>
      <c r="P790" s="142">
        <f>O790*H790</f>
        <v>0</v>
      </c>
      <c r="Q790" s="142">
        <v>7.0000000000000001E-3</v>
      </c>
      <c r="R790" s="142">
        <f>Q790*H790</f>
        <v>0.27371399999999996</v>
      </c>
      <c r="S790" s="142">
        <v>0</v>
      </c>
      <c r="T790" s="143">
        <f>S790*H790</f>
        <v>0</v>
      </c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R790" s="144" t="s">
        <v>445</v>
      </c>
      <c r="AT790" s="144" t="s">
        <v>489</v>
      </c>
      <c r="AU790" s="144" t="s">
        <v>137</v>
      </c>
      <c r="AY790" s="18" t="s">
        <v>128</v>
      </c>
      <c r="BE790" s="145">
        <f>IF(N790="základní",J790,0)</f>
        <v>0</v>
      </c>
      <c r="BF790" s="145">
        <f>IF(N790="snížená",J790,0)</f>
        <v>0</v>
      </c>
      <c r="BG790" s="145">
        <f>IF(N790="zákl. přenesená",J790,0)</f>
        <v>0</v>
      </c>
      <c r="BH790" s="145">
        <f>IF(N790="sníž. přenesená",J790,0)</f>
        <v>0</v>
      </c>
      <c r="BI790" s="145">
        <f>IF(N790="nulová",J790,0)</f>
        <v>0</v>
      </c>
      <c r="BJ790" s="18" t="s">
        <v>137</v>
      </c>
      <c r="BK790" s="145">
        <f>ROUND(I790*H790,2)</f>
        <v>0</v>
      </c>
      <c r="BL790" s="18" t="s">
        <v>313</v>
      </c>
      <c r="BM790" s="144" t="s">
        <v>907</v>
      </c>
    </row>
    <row r="791" spans="1:65" s="13" customFormat="1">
      <c r="B791" s="157"/>
      <c r="C791" s="293"/>
      <c r="D791" s="290" t="s">
        <v>147</v>
      </c>
      <c r="E791" s="294" t="s">
        <v>3</v>
      </c>
      <c r="F791" s="295" t="s">
        <v>908</v>
      </c>
      <c r="G791" s="293"/>
      <c r="H791" s="296">
        <v>17.100000000000001</v>
      </c>
      <c r="I791" s="159"/>
      <c r="L791" s="157"/>
      <c r="M791" s="160"/>
      <c r="N791" s="161"/>
      <c r="O791" s="161"/>
      <c r="P791" s="161"/>
      <c r="Q791" s="161"/>
      <c r="R791" s="161"/>
      <c r="S791" s="161"/>
      <c r="T791" s="162"/>
      <c r="AT791" s="158" t="s">
        <v>147</v>
      </c>
      <c r="AU791" s="158" t="s">
        <v>137</v>
      </c>
      <c r="AV791" s="13" t="s">
        <v>137</v>
      </c>
      <c r="AW791" s="13" t="s">
        <v>34</v>
      </c>
      <c r="AX791" s="13" t="s">
        <v>73</v>
      </c>
      <c r="AY791" s="158" t="s">
        <v>128</v>
      </c>
    </row>
    <row r="792" spans="1:65" s="13" customFormat="1">
      <c r="B792" s="157"/>
      <c r="C792" s="293"/>
      <c r="D792" s="290" t="s">
        <v>147</v>
      </c>
      <c r="E792" s="294" t="s">
        <v>3</v>
      </c>
      <c r="F792" s="295" t="s">
        <v>909</v>
      </c>
      <c r="G792" s="293"/>
      <c r="H792" s="296">
        <v>3.39</v>
      </c>
      <c r="I792" s="159"/>
      <c r="L792" s="157"/>
      <c r="M792" s="160"/>
      <c r="N792" s="161"/>
      <c r="O792" s="161"/>
      <c r="P792" s="161"/>
      <c r="Q792" s="161"/>
      <c r="R792" s="161"/>
      <c r="S792" s="161"/>
      <c r="T792" s="162"/>
      <c r="AT792" s="158" t="s">
        <v>147</v>
      </c>
      <c r="AU792" s="158" t="s">
        <v>137</v>
      </c>
      <c r="AV792" s="13" t="s">
        <v>137</v>
      </c>
      <c r="AW792" s="13" t="s">
        <v>34</v>
      </c>
      <c r="AX792" s="13" t="s">
        <v>73</v>
      </c>
      <c r="AY792" s="158" t="s">
        <v>128</v>
      </c>
    </row>
    <row r="793" spans="1:65" s="13" customFormat="1">
      <c r="B793" s="157"/>
      <c r="C793" s="293"/>
      <c r="D793" s="290" t="s">
        <v>147</v>
      </c>
      <c r="E793" s="294" t="s">
        <v>3</v>
      </c>
      <c r="F793" s="295" t="s">
        <v>910</v>
      </c>
      <c r="G793" s="293"/>
      <c r="H793" s="296">
        <v>16.75</v>
      </c>
      <c r="I793" s="159"/>
      <c r="L793" s="157"/>
      <c r="M793" s="160"/>
      <c r="N793" s="161"/>
      <c r="O793" s="161"/>
      <c r="P793" s="161"/>
      <c r="Q793" s="161"/>
      <c r="R793" s="161"/>
      <c r="S793" s="161"/>
      <c r="T793" s="162"/>
      <c r="AT793" s="158" t="s">
        <v>147</v>
      </c>
      <c r="AU793" s="158" t="s">
        <v>137</v>
      </c>
      <c r="AV793" s="13" t="s">
        <v>137</v>
      </c>
      <c r="AW793" s="13" t="s">
        <v>34</v>
      </c>
      <c r="AX793" s="13" t="s">
        <v>73</v>
      </c>
      <c r="AY793" s="158" t="s">
        <v>128</v>
      </c>
    </row>
    <row r="794" spans="1:65" s="14" customFormat="1">
      <c r="B794" s="163"/>
      <c r="C794" s="297"/>
      <c r="D794" s="290" t="s">
        <v>147</v>
      </c>
      <c r="E794" s="298" t="s">
        <v>3</v>
      </c>
      <c r="F794" s="299" t="s">
        <v>165</v>
      </c>
      <c r="G794" s="297"/>
      <c r="H794" s="300">
        <v>37.24</v>
      </c>
      <c r="I794" s="165"/>
      <c r="L794" s="163"/>
      <c r="M794" s="166"/>
      <c r="N794" s="167"/>
      <c r="O794" s="167"/>
      <c r="P794" s="167"/>
      <c r="Q794" s="167"/>
      <c r="R794" s="167"/>
      <c r="S794" s="167"/>
      <c r="T794" s="168"/>
      <c r="AT794" s="164" t="s">
        <v>147</v>
      </c>
      <c r="AU794" s="164" t="s">
        <v>137</v>
      </c>
      <c r="AV794" s="14" t="s">
        <v>136</v>
      </c>
      <c r="AW794" s="14" t="s">
        <v>34</v>
      </c>
      <c r="AX794" s="14" t="s">
        <v>81</v>
      </c>
      <c r="AY794" s="164" t="s">
        <v>128</v>
      </c>
    </row>
    <row r="795" spans="1:65" s="13" customFormat="1">
      <c r="B795" s="157"/>
      <c r="C795" s="293"/>
      <c r="D795" s="290" t="s">
        <v>147</v>
      </c>
      <c r="E795" s="293"/>
      <c r="F795" s="295" t="s">
        <v>911</v>
      </c>
      <c r="G795" s="293"/>
      <c r="H795" s="296">
        <v>39.101999999999997</v>
      </c>
      <c r="I795" s="159"/>
      <c r="L795" s="157"/>
      <c r="M795" s="160"/>
      <c r="N795" s="161"/>
      <c r="O795" s="161"/>
      <c r="P795" s="161"/>
      <c r="Q795" s="161"/>
      <c r="R795" s="161"/>
      <c r="S795" s="161"/>
      <c r="T795" s="162"/>
      <c r="AT795" s="158" t="s">
        <v>147</v>
      </c>
      <c r="AU795" s="158" t="s">
        <v>137</v>
      </c>
      <c r="AV795" s="13" t="s">
        <v>137</v>
      </c>
      <c r="AW795" s="13" t="s">
        <v>4</v>
      </c>
      <c r="AX795" s="13" t="s">
        <v>81</v>
      </c>
      <c r="AY795" s="158" t="s">
        <v>128</v>
      </c>
    </row>
    <row r="796" spans="1:65" s="1" customFormat="1" ht="16.5" customHeight="1">
      <c r="A796" s="33"/>
      <c r="B796" s="136"/>
      <c r="C796" s="305" t="s">
        <v>912</v>
      </c>
      <c r="D796" s="305" t="s">
        <v>489</v>
      </c>
      <c r="E796" s="306" t="s">
        <v>913</v>
      </c>
      <c r="F796" s="307" t="s">
        <v>914</v>
      </c>
      <c r="G796" s="308" t="s">
        <v>531</v>
      </c>
      <c r="H796" s="309">
        <v>66</v>
      </c>
      <c r="I796" s="176"/>
      <c r="J796" s="177">
        <f>ROUND(I796*H796,2)</f>
        <v>0</v>
      </c>
      <c r="K796" s="175" t="s">
        <v>135</v>
      </c>
      <c r="L796" s="178"/>
      <c r="M796" s="179" t="s">
        <v>3</v>
      </c>
      <c r="N796" s="180" t="s">
        <v>45</v>
      </c>
      <c r="O796" s="54"/>
      <c r="P796" s="142">
        <f>O796*H796</f>
        <v>0</v>
      </c>
      <c r="Q796" s="142">
        <v>6.0000000000000002E-5</v>
      </c>
      <c r="R796" s="142">
        <f>Q796*H796</f>
        <v>3.96E-3</v>
      </c>
      <c r="S796" s="142">
        <v>0</v>
      </c>
      <c r="T796" s="143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144" t="s">
        <v>445</v>
      </c>
      <c r="AT796" s="144" t="s">
        <v>489</v>
      </c>
      <c r="AU796" s="144" t="s">
        <v>137</v>
      </c>
      <c r="AY796" s="18" t="s">
        <v>128</v>
      </c>
      <c r="BE796" s="145">
        <f>IF(N796="základní",J796,0)</f>
        <v>0</v>
      </c>
      <c r="BF796" s="145">
        <f>IF(N796="snížená",J796,0)</f>
        <v>0</v>
      </c>
      <c r="BG796" s="145">
        <f>IF(N796="zákl. přenesená",J796,0)</f>
        <v>0</v>
      </c>
      <c r="BH796" s="145">
        <f>IF(N796="sníž. přenesená",J796,0)</f>
        <v>0</v>
      </c>
      <c r="BI796" s="145">
        <f>IF(N796="nulová",J796,0)</f>
        <v>0</v>
      </c>
      <c r="BJ796" s="18" t="s">
        <v>137</v>
      </c>
      <c r="BK796" s="145">
        <f>ROUND(I796*H796,2)</f>
        <v>0</v>
      </c>
      <c r="BL796" s="18" t="s">
        <v>313</v>
      </c>
      <c r="BM796" s="144" t="s">
        <v>915</v>
      </c>
    </row>
    <row r="797" spans="1:65" s="13" customFormat="1">
      <c r="B797" s="157"/>
      <c r="C797" s="293"/>
      <c r="D797" s="290" t="s">
        <v>147</v>
      </c>
      <c r="E797" s="294" t="s">
        <v>3</v>
      </c>
      <c r="F797" s="295" t="s">
        <v>916</v>
      </c>
      <c r="G797" s="293"/>
      <c r="H797" s="296">
        <v>32</v>
      </c>
      <c r="I797" s="159"/>
      <c r="L797" s="157"/>
      <c r="M797" s="160"/>
      <c r="N797" s="161"/>
      <c r="O797" s="161"/>
      <c r="P797" s="161"/>
      <c r="Q797" s="161"/>
      <c r="R797" s="161"/>
      <c r="S797" s="161"/>
      <c r="T797" s="162"/>
      <c r="AT797" s="158" t="s">
        <v>147</v>
      </c>
      <c r="AU797" s="158" t="s">
        <v>137</v>
      </c>
      <c r="AV797" s="13" t="s">
        <v>137</v>
      </c>
      <c r="AW797" s="13" t="s">
        <v>34</v>
      </c>
      <c r="AX797" s="13" t="s">
        <v>73</v>
      </c>
      <c r="AY797" s="158" t="s">
        <v>128</v>
      </c>
    </row>
    <row r="798" spans="1:65" s="13" customFormat="1">
      <c r="B798" s="157"/>
      <c r="C798" s="293"/>
      <c r="D798" s="290" t="s">
        <v>147</v>
      </c>
      <c r="E798" s="294" t="s">
        <v>3</v>
      </c>
      <c r="F798" s="295" t="s">
        <v>917</v>
      </c>
      <c r="G798" s="293"/>
      <c r="H798" s="296">
        <v>8</v>
      </c>
      <c r="I798" s="159"/>
      <c r="L798" s="157"/>
      <c r="M798" s="160"/>
      <c r="N798" s="161"/>
      <c r="O798" s="161"/>
      <c r="P798" s="161"/>
      <c r="Q798" s="161"/>
      <c r="R798" s="161"/>
      <c r="S798" s="161"/>
      <c r="T798" s="162"/>
      <c r="AT798" s="158" t="s">
        <v>147</v>
      </c>
      <c r="AU798" s="158" t="s">
        <v>137</v>
      </c>
      <c r="AV798" s="13" t="s">
        <v>137</v>
      </c>
      <c r="AW798" s="13" t="s">
        <v>34</v>
      </c>
      <c r="AX798" s="13" t="s">
        <v>73</v>
      </c>
      <c r="AY798" s="158" t="s">
        <v>128</v>
      </c>
    </row>
    <row r="799" spans="1:65" s="13" customFormat="1">
      <c r="B799" s="157"/>
      <c r="C799" s="293"/>
      <c r="D799" s="290" t="s">
        <v>147</v>
      </c>
      <c r="E799" s="294" t="s">
        <v>3</v>
      </c>
      <c r="F799" s="295" t="s">
        <v>918</v>
      </c>
      <c r="G799" s="293"/>
      <c r="H799" s="296">
        <v>26</v>
      </c>
      <c r="I799" s="159"/>
      <c r="L799" s="157"/>
      <c r="M799" s="160"/>
      <c r="N799" s="161"/>
      <c r="O799" s="161"/>
      <c r="P799" s="161"/>
      <c r="Q799" s="161"/>
      <c r="R799" s="161"/>
      <c r="S799" s="161"/>
      <c r="T799" s="162"/>
      <c r="AT799" s="158" t="s">
        <v>147</v>
      </c>
      <c r="AU799" s="158" t="s">
        <v>137</v>
      </c>
      <c r="AV799" s="13" t="s">
        <v>137</v>
      </c>
      <c r="AW799" s="13" t="s">
        <v>34</v>
      </c>
      <c r="AX799" s="13" t="s">
        <v>73</v>
      </c>
      <c r="AY799" s="158" t="s">
        <v>128</v>
      </c>
    </row>
    <row r="800" spans="1:65" s="14" customFormat="1">
      <c r="B800" s="163"/>
      <c r="C800" s="297"/>
      <c r="D800" s="290" t="s">
        <v>147</v>
      </c>
      <c r="E800" s="298" t="s">
        <v>3</v>
      </c>
      <c r="F800" s="299" t="s">
        <v>165</v>
      </c>
      <c r="G800" s="297"/>
      <c r="H800" s="300">
        <v>66</v>
      </c>
      <c r="I800" s="165"/>
      <c r="L800" s="163"/>
      <c r="M800" s="166"/>
      <c r="N800" s="167"/>
      <c r="O800" s="167"/>
      <c r="P800" s="167"/>
      <c r="Q800" s="167"/>
      <c r="R800" s="167"/>
      <c r="S800" s="167"/>
      <c r="T800" s="168"/>
      <c r="AT800" s="164" t="s">
        <v>147</v>
      </c>
      <c r="AU800" s="164" t="s">
        <v>137</v>
      </c>
      <c r="AV800" s="14" t="s">
        <v>136</v>
      </c>
      <c r="AW800" s="14" t="s">
        <v>34</v>
      </c>
      <c r="AX800" s="14" t="s">
        <v>81</v>
      </c>
      <c r="AY800" s="164" t="s">
        <v>128</v>
      </c>
    </row>
    <row r="801" spans="1:65" s="1" customFormat="1" ht="16.5" customHeight="1">
      <c r="A801" s="33"/>
      <c r="B801" s="136"/>
      <c r="C801" s="305" t="s">
        <v>919</v>
      </c>
      <c r="D801" s="305" t="s">
        <v>489</v>
      </c>
      <c r="E801" s="306" t="s">
        <v>920</v>
      </c>
      <c r="F801" s="307" t="s">
        <v>921</v>
      </c>
      <c r="G801" s="308" t="s">
        <v>222</v>
      </c>
      <c r="H801" s="309">
        <v>7.2450000000000001</v>
      </c>
      <c r="I801" s="176"/>
      <c r="J801" s="177">
        <f>ROUND(I801*H801,2)</f>
        <v>0</v>
      </c>
      <c r="K801" s="175" t="s">
        <v>135</v>
      </c>
      <c r="L801" s="178"/>
      <c r="M801" s="179" t="s">
        <v>3</v>
      </c>
      <c r="N801" s="180" t="s">
        <v>45</v>
      </c>
      <c r="O801" s="54"/>
      <c r="P801" s="142">
        <f>O801*H801</f>
        <v>0</v>
      </c>
      <c r="Q801" s="142">
        <v>2.3999999999999998E-3</v>
      </c>
      <c r="R801" s="142">
        <f>Q801*H801</f>
        <v>1.7387999999999997E-2</v>
      </c>
      <c r="S801" s="142">
        <v>0</v>
      </c>
      <c r="T801" s="143">
        <f>S801*H801</f>
        <v>0</v>
      </c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R801" s="144" t="s">
        <v>445</v>
      </c>
      <c r="AT801" s="144" t="s">
        <v>489</v>
      </c>
      <c r="AU801" s="144" t="s">
        <v>137</v>
      </c>
      <c r="AY801" s="18" t="s">
        <v>128</v>
      </c>
      <c r="BE801" s="145">
        <f>IF(N801="základní",J801,0)</f>
        <v>0</v>
      </c>
      <c r="BF801" s="145">
        <f>IF(N801="snížená",J801,0)</f>
        <v>0</v>
      </c>
      <c r="BG801" s="145">
        <f>IF(N801="zákl. přenesená",J801,0)</f>
        <v>0</v>
      </c>
      <c r="BH801" s="145">
        <f>IF(N801="sníž. přenesená",J801,0)</f>
        <v>0</v>
      </c>
      <c r="BI801" s="145">
        <f>IF(N801="nulová",J801,0)</f>
        <v>0</v>
      </c>
      <c r="BJ801" s="18" t="s">
        <v>137</v>
      </c>
      <c r="BK801" s="145">
        <f>ROUND(I801*H801,2)</f>
        <v>0</v>
      </c>
      <c r="BL801" s="18" t="s">
        <v>313</v>
      </c>
      <c r="BM801" s="144" t="s">
        <v>922</v>
      </c>
    </row>
    <row r="802" spans="1:65" s="13" customFormat="1">
      <c r="B802" s="157"/>
      <c r="C802" s="293"/>
      <c r="D802" s="290" t="s">
        <v>147</v>
      </c>
      <c r="E802" s="294" t="s">
        <v>3</v>
      </c>
      <c r="F802" s="295" t="s">
        <v>923</v>
      </c>
      <c r="G802" s="293"/>
      <c r="H802" s="296">
        <v>6.9</v>
      </c>
      <c r="I802" s="159"/>
      <c r="L802" s="157"/>
      <c r="M802" s="160"/>
      <c r="N802" s="161"/>
      <c r="O802" s="161"/>
      <c r="P802" s="161"/>
      <c r="Q802" s="161"/>
      <c r="R802" s="161"/>
      <c r="S802" s="161"/>
      <c r="T802" s="162"/>
      <c r="AT802" s="158" t="s">
        <v>147</v>
      </c>
      <c r="AU802" s="158" t="s">
        <v>137</v>
      </c>
      <c r="AV802" s="13" t="s">
        <v>137</v>
      </c>
      <c r="AW802" s="13" t="s">
        <v>34</v>
      </c>
      <c r="AX802" s="13" t="s">
        <v>81</v>
      </c>
      <c r="AY802" s="158" t="s">
        <v>128</v>
      </c>
    </row>
    <row r="803" spans="1:65" s="13" customFormat="1">
      <c r="B803" s="157"/>
      <c r="C803" s="293"/>
      <c r="D803" s="290" t="s">
        <v>147</v>
      </c>
      <c r="E803" s="293"/>
      <c r="F803" s="295" t="s">
        <v>924</v>
      </c>
      <c r="G803" s="293"/>
      <c r="H803" s="296">
        <v>7.2450000000000001</v>
      </c>
      <c r="I803" s="159"/>
      <c r="L803" s="157"/>
      <c r="M803" s="160"/>
      <c r="N803" s="161"/>
      <c r="O803" s="161"/>
      <c r="P803" s="161"/>
      <c r="Q803" s="161"/>
      <c r="R803" s="161"/>
      <c r="S803" s="161"/>
      <c r="T803" s="162"/>
      <c r="AT803" s="158" t="s">
        <v>147</v>
      </c>
      <c r="AU803" s="158" t="s">
        <v>137</v>
      </c>
      <c r="AV803" s="13" t="s">
        <v>137</v>
      </c>
      <c r="AW803" s="13" t="s">
        <v>4</v>
      </c>
      <c r="AX803" s="13" t="s">
        <v>81</v>
      </c>
      <c r="AY803" s="158" t="s">
        <v>128</v>
      </c>
    </row>
    <row r="804" spans="1:65" s="1" customFormat="1" ht="16.5" customHeight="1">
      <c r="A804" s="33"/>
      <c r="B804" s="136"/>
      <c r="C804" s="305" t="s">
        <v>925</v>
      </c>
      <c r="D804" s="305" t="s">
        <v>489</v>
      </c>
      <c r="E804" s="306" t="s">
        <v>926</v>
      </c>
      <c r="F804" s="307" t="s">
        <v>927</v>
      </c>
      <c r="G804" s="308" t="s">
        <v>928</v>
      </c>
      <c r="H804" s="309">
        <v>6</v>
      </c>
      <c r="I804" s="176"/>
      <c r="J804" s="177">
        <f>ROUND(I804*H804,2)</f>
        <v>0</v>
      </c>
      <c r="K804" s="175" t="s">
        <v>135</v>
      </c>
      <c r="L804" s="178"/>
      <c r="M804" s="179" t="s">
        <v>3</v>
      </c>
      <c r="N804" s="180" t="s">
        <v>45</v>
      </c>
      <c r="O804" s="54"/>
      <c r="P804" s="142">
        <f>O804*H804</f>
        <v>0</v>
      </c>
      <c r="Q804" s="142">
        <v>2.0000000000000001E-4</v>
      </c>
      <c r="R804" s="142">
        <f>Q804*H804</f>
        <v>1.2000000000000001E-3</v>
      </c>
      <c r="S804" s="142">
        <v>0</v>
      </c>
      <c r="T804" s="143">
        <f>S804*H804</f>
        <v>0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144" t="s">
        <v>445</v>
      </c>
      <c r="AT804" s="144" t="s">
        <v>489</v>
      </c>
      <c r="AU804" s="144" t="s">
        <v>137</v>
      </c>
      <c r="AY804" s="18" t="s">
        <v>128</v>
      </c>
      <c r="BE804" s="145">
        <f>IF(N804="základní",J804,0)</f>
        <v>0</v>
      </c>
      <c r="BF804" s="145">
        <f>IF(N804="snížená",J804,0)</f>
        <v>0</v>
      </c>
      <c r="BG804" s="145">
        <f>IF(N804="zákl. přenesená",J804,0)</f>
        <v>0</v>
      </c>
      <c r="BH804" s="145">
        <f>IF(N804="sníž. přenesená",J804,0)</f>
        <v>0</v>
      </c>
      <c r="BI804" s="145">
        <f>IF(N804="nulová",J804,0)</f>
        <v>0</v>
      </c>
      <c r="BJ804" s="18" t="s">
        <v>137</v>
      </c>
      <c r="BK804" s="145">
        <f>ROUND(I804*H804,2)</f>
        <v>0</v>
      </c>
      <c r="BL804" s="18" t="s">
        <v>313</v>
      </c>
      <c r="BM804" s="144" t="s">
        <v>929</v>
      </c>
    </row>
    <row r="805" spans="1:65" s="1" customFormat="1" ht="24.15" customHeight="1">
      <c r="A805" s="33"/>
      <c r="B805" s="136"/>
      <c r="C805" s="281" t="s">
        <v>930</v>
      </c>
      <c r="D805" s="281" t="s">
        <v>131</v>
      </c>
      <c r="E805" s="282" t="s">
        <v>931</v>
      </c>
      <c r="F805" s="283" t="s">
        <v>932</v>
      </c>
      <c r="G805" s="284" t="s">
        <v>222</v>
      </c>
      <c r="H805" s="285">
        <v>307.12</v>
      </c>
      <c r="I805" s="138"/>
      <c r="J805" s="139">
        <f>ROUND(I805*H805,2)</f>
        <v>0</v>
      </c>
      <c r="K805" s="137" t="s">
        <v>135</v>
      </c>
      <c r="L805" s="34"/>
      <c r="M805" s="140" t="s">
        <v>3</v>
      </c>
      <c r="N805" s="141" t="s">
        <v>45</v>
      </c>
      <c r="O805" s="54"/>
      <c r="P805" s="142">
        <f>O805*H805</f>
        <v>0</v>
      </c>
      <c r="Q805" s="142">
        <v>1.4999999999999999E-4</v>
      </c>
      <c r="R805" s="142">
        <f>Q805*H805</f>
        <v>4.6067999999999998E-2</v>
      </c>
      <c r="S805" s="142">
        <v>0</v>
      </c>
      <c r="T805" s="143">
        <f>S805*H805</f>
        <v>0</v>
      </c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R805" s="144" t="s">
        <v>313</v>
      </c>
      <c r="AT805" s="144" t="s">
        <v>131</v>
      </c>
      <c r="AU805" s="144" t="s">
        <v>137</v>
      </c>
      <c r="AY805" s="18" t="s">
        <v>128</v>
      </c>
      <c r="BE805" s="145">
        <f>IF(N805="základní",J805,0)</f>
        <v>0</v>
      </c>
      <c r="BF805" s="145">
        <f>IF(N805="snížená",J805,0)</f>
        <v>0</v>
      </c>
      <c r="BG805" s="145">
        <f>IF(N805="zákl. přenesená",J805,0)</f>
        <v>0</v>
      </c>
      <c r="BH805" s="145">
        <f>IF(N805="sníž. přenesená",J805,0)</f>
        <v>0</v>
      </c>
      <c r="BI805" s="145">
        <f>IF(N805="nulová",J805,0)</f>
        <v>0</v>
      </c>
      <c r="BJ805" s="18" t="s">
        <v>137</v>
      </c>
      <c r="BK805" s="145">
        <f>ROUND(I805*H805,2)</f>
        <v>0</v>
      </c>
      <c r="BL805" s="18" t="s">
        <v>313</v>
      </c>
      <c r="BM805" s="144" t="s">
        <v>933</v>
      </c>
    </row>
    <row r="806" spans="1:65" s="1" customFormat="1">
      <c r="A806" s="33"/>
      <c r="B806" s="34"/>
      <c r="C806" s="286"/>
      <c r="D806" s="287" t="s">
        <v>139</v>
      </c>
      <c r="E806" s="286"/>
      <c r="F806" s="288" t="s">
        <v>934</v>
      </c>
      <c r="G806" s="286"/>
      <c r="H806" s="286"/>
      <c r="I806" s="148"/>
      <c r="J806" s="33"/>
      <c r="K806" s="33"/>
      <c r="L806" s="34"/>
      <c r="M806" s="149"/>
      <c r="N806" s="150"/>
      <c r="O806" s="54"/>
      <c r="P806" s="54"/>
      <c r="Q806" s="54"/>
      <c r="R806" s="54"/>
      <c r="S806" s="54"/>
      <c r="T806" s="55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T806" s="18" t="s">
        <v>139</v>
      </c>
      <c r="AU806" s="18" t="s">
        <v>137</v>
      </c>
    </row>
    <row r="807" spans="1:65" s="12" customFormat="1">
      <c r="B807" s="151"/>
      <c r="C807" s="289"/>
      <c r="D807" s="290" t="s">
        <v>147</v>
      </c>
      <c r="E807" s="291" t="s">
        <v>3</v>
      </c>
      <c r="F807" s="292" t="s">
        <v>935</v>
      </c>
      <c r="G807" s="289"/>
      <c r="H807" s="291" t="s">
        <v>3</v>
      </c>
      <c r="I807" s="153"/>
      <c r="L807" s="151"/>
      <c r="M807" s="154"/>
      <c r="N807" s="155"/>
      <c r="O807" s="155"/>
      <c r="P807" s="155"/>
      <c r="Q807" s="155"/>
      <c r="R807" s="155"/>
      <c r="S807" s="155"/>
      <c r="T807" s="156"/>
      <c r="AT807" s="152" t="s">
        <v>147</v>
      </c>
      <c r="AU807" s="152" t="s">
        <v>137</v>
      </c>
      <c r="AV807" s="12" t="s">
        <v>81</v>
      </c>
      <c r="AW807" s="12" t="s">
        <v>34</v>
      </c>
      <c r="AX807" s="12" t="s">
        <v>73</v>
      </c>
      <c r="AY807" s="152" t="s">
        <v>128</v>
      </c>
    </row>
    <row r="808" spans="1:65" s="12" customFormat="1">
      <c r="B808" s="151"/>
      <c r="C808" s="289"/>
      <c r="D808" s="290" t="s">
        <v>147</v>
      </c>
      <c r="E808" s="291" t="s">
        <v>3</v>
      </c>
      <c r="F808" s="292" t="s">
        <v>936</v>
      </c>
      <c r="G808" s="289"/>
      <c r="H808" s="291" t="s">
        <v>3</v>
      </c>
      <c r="I808" s="153"/>
      <c r="L808" s="151"/>
      <c r="M808" s="154"/>
      <c r="N808" s="155"/>
      <c r="O808" s="155"/>
      <c r="P808" s="155"/>
      <c r="Q808" s="155"/>
      <c r="R808" s="155"/>
      <c r="S808" s="155"/>
      <c r="T808" s="156"/>
      <c r="AT808" s="152" t="s">
        <v>147</v>
      </c>
      <c r="AU808" s="152" t="s">
        <v>137</v>
      </c>
      <c r="AV808" s="12" t="s">
        <v>81</v>
      </c>
      <c r="AW808" s="12" t="s">
        <v>34</v>
      </c>
      <c r="AX808" s="12" t="s">
        <v>73</v>
      </c>
      <c r="AY808" s="152" t="s">
        <v>128</v>
      </c>
    </row>
    <row r="809" spans="1:65" s="13" customFormat="1">
      <c r="B809" s="157"/>
      <c r="C809" s="293"/>
      <c r="D809" s="290" t="s">
        <v>147</v>
      </c>
      <c r="E809" s="294" t="s">
        <v>3</v>
      </c>
      <c r="F809" s="295" t="s">
        <v>247</v>
      </c>
      <c r="G809" s="293"/>
      <c r="H809" s="296">
        <v>33.36</v>
      </c>
      <c r="I809" s="159"/>
      <c r="L809" s="157"/>
      <c r="M809" s="160"/>
      <c r="N809" s="161"/>
      <c r="O809" s="161"/>
      <c r="P809" s="161"/>
      <c r="Q809" s="161"/>
      <c r="R809" s="161"/>
      <c r="S809" s="161"/>
      <c r="T809" s="162"/>
      <c r="AT809" s="158" t="s">
        <v>147</v>
      </c>
      <c r="AU809" s="158" t="s">
        <v>137</v>
      </c>
      <c r="AV809" s="13" t="s">
        <v>137</v>
      </c>
      <c r="AW809" s="13" t="s">
        <v>34</v>
      </c>
      <c r="AX809" s="13" t="s">
        <v>73</v>
      </c>
      <c r="AY809" s="158" t="s">
        <v>128</v>
      </c>
    </row>
    <row r="810" spans="1:65" s="13" customFormat="1">
      <c r="B810" s="157"/>
      <c r="C810" s="293"/>
      <c r="D810" s="290" t="s">
        <v>147</v>
      </c>
      <c r="E810" s="294" t="s">
        <v>3</v>
      </c>
      <c r="F810" s="295" t="s">
        <v>248</v>
      </c>
      <c r="G810" s="293"/>
      <c r="H810" s="296">
        <v>11.4</v>
      </c>
      <c r="I810" s="159"/>
      <c r="L810" s="157"/>
      <c r="M810" s="160"/>
      <c r="N810" s="161"/>
      <c r="O810" s="161"/>
      <c r="P810" s="161"/>
      <c r="Q810" s="161"/>
      <c r="R810" s="161"/>
      <c r="S810" s="161"/>
      <c r="T810" s="162"/>
      <c r="AT810" s="158" t="s">
        <v>147</v>
      </c>
      <c r="AU810" s="158" t="s">
        <v>137</v>
      </c>
      <c r="AV810" s="13" t="s">
        <v>137</v>
      </c>
      <c r="AW810" s="13" t="s">
        <v>34</v>
      </c>
      <c r="AX810" s="13" t="s">
        <v>73</v>
      </c>
      <c r="AY810" s="158" t="s">
        <v>128</v>
      </c>
    </row>
    <row r="811" spans="1:65" s="13" customFormat="1">
      <c r="B811" s="157"/>
      <c r="C811" s="293"/>
      <c r="D811" s="290" t="s">
        <v>147</v>
      </c>
      <c r="E811" s="294" t="s">
        <v>3</v>
      </c>
      <c r="F811" s="295" t="s">
        <v>249</v>
      </c>
      <c r="G811" s="293"/>
      <c r="H811" s="296">
        <v>34.799999999999997</v>
      </c>
      <c r="I811" s="159"/>
      <c r="L811" s="157"/>
      <c r="M811" s="160"/>
      <c r="N811" s="161"/>
      <c r="O811" s="161"/>
      <c r="P811" s="161"/>
      <c r="Q811" s="161"/>
      <c r="R811" s="161"/>
      <c r="S811" s="161"/>
      <c r="T811" s="162"/>
      <c r="AT811" s="158" t="s">
        <v>147</v>
      </c>
      <c r="AU811" s="158" t="s">
        <v>137</v>
      </c>
      <c r="AV811" s="13" t="s">
        <v>137</v>
      </c>
      <c r="AW811" s="13" t="s">
        <v>34</v>
      </c>
      <c r="AX811" s="13" t="s">
        <v>73</v>
      </c>
      <c r="AY811" s="158" t="s">
        <v>128</v>
      </c>
    </row>
    <row r="812" spans="1:65" s="13" customFormat="1">
      <c r="B812" s="157"/>
      <c r="C812" s="293"/>
      <c r="D812" s="290" t="s">
        <v>147</v>
      </c>
      <c r="E812" s="294" t="s">
        <v>3</v>
      </c>
      <c r="F812" s="295" t="s">
        <v>250</v>
      </c>
      <c r="G812" s="293"/>
      <c r="H812" s="296">
        <v>28.2</v>
      </c>
      <c r="I812" s="159"/>
      <c r="L812" s="157"/>
      <c r="M812" s="160"/>
      <c r="N812" s="161"/>
      <c r="O812" s="161"/>
      <c r="P812" s="161"/>
      <c r="Q812" s="161"/>
      <c r="R812" s="161"/>
      <c r="S812" s="161"/>
      <c r="T812" s="162"/>
      <c r="AT812" s="158" t="s">
        <v>147</v>
      </c>
      <c r="AU812" s="158" t="s">
        <v>137</v>
      </c>
      <c r="AV812" s="13" t="s">
        <v>137</v>
      </c>
      <c r="AW812" s="13" t="s">
        <v>34</v>
      </c>
      <c r="AX812" s="13" t="s">
        <v>73</v>
      </c>
      <c r="AY812" s="158" t="s">
        <v>128</v>
      </c>
    </row>
    <row r="813" spans="1:65" s="13" customFormat="1">
      <c r="B813" s="157"/>
      <c r="C813" s="293"/>
      <c r="D813" s="290" t="s">
        <v>147</v>
      </c>
      <c r="E813" s="294" t="s">
        <v>3</v>
      </c>
      <c r="F813" s="295" t="s">
        <v>251</v>
      </c>
      <c r="G813" s="293"/>
      <c r="H813" s="296">
        <v>14.2</v>
      </c>
      <c r="I813" s="159"/>
      <c r="L813" s="157"/>
      <c r="M813" s="160"/>
      <c r="N813" s="161"/>
      <c r="O813" s="161"/>
      <c r="P813" s="161"/>
      <c r="Q813" s="161"/>
      <c r="R813" s="161"/>
      <c r="S813" s="161"/>
      <c r="T813" s="162"/>
      <c r="AT813" s="158" t="s">
        <v>147</v>
      </c>
      <c r="AU813" s="158" t="s">
        <v>137</v>
      </c>
      <c r="AV813" s="13" t="s">
        <v>137</v>
      </c>
      <c r="AW813" s="13" t="s">
        <v>34</v>
      </c>
      <c r="AX813" s="13" t="s">
        <v>73</v>
      </c>
      <c r="AY813" s="158" t="s">
        <v>128</v>
      </c>
    </row>
    <row r="814" spans="1:65" s="13" customFormat="1">
      <c r="B814" s="157"/>
      <c r="C814" s="293"/>
      <c r="D814" s="290" t="s">
        <v>147</v>
      </c>
      <c r="E814" s="294" t="s">
        <v>3</v>
      </c>
      <c r="F814" s="295" t="s">
        <v>252</v>
      </c>
      <c r="G814" s="293"/>
      <c r="H814" s="296">
        <v>6.8</v>
      </c>
      <c r="I814" s="159"/>
      <c r="L814" s="157"/>
      <c r="M814" s="160"/>
      <c r="N814" s="161"/>
      <c r="O814" s="161"/>
      <c r="P814" s="161"/>
      <c r="Q814" s="161"/>
      <c r="R814" s="161"/>
      <c r="S814" s="161"/>
      <c r="T814" s="162"/>
      <c r="AT814" s="158" t="s">
        <v>147</v>
      </c>
      <c r="AU814" s="158" t="s">
        <v>137</v>
      </c>
      <c r="AV814" s="13" t="s">
        <v>137</v>
      </c>
      <c r="AW814" s="13" t="s">
        <v>34</v>
      </c>
      <c r="AX814" s="13" t="s">
        <v>73</v>
      </c>
      <c r="AY814" s="158" t="s">
        <v>128</v>
      </c>
    </row>
    <row r="815" spans="1:65" s="13" customFormat="1">
      <c r="B815" s="157"/>
      <c r="C815" s="293"/>
      <c r="D815" s="290" t="s">
        <v>147</v>
      </c>
      <c r="E815" s="294" t="s">
        <v>3</v>
      </c>
      <c r="F815" s="295" t="s">
        <v>937</v>
      </c>
      <c r="G815" s="293"/>
      <c r="H815" s="296">
        <v>24</v>
      </c>
      <c r="I815" s="159"/>
      <c r="L815" s="157"/>
      <c r="M815" s="160"/>
      <c r="N815" s="161"/>
      <c r="O815" s="161"/>
      <c r="P815" s="161"/>
      <c r="Q815" s="161"/>
      <c r="R815" s="161"/>
      <c r="S815" s="161"/>
      <c r="T815" s="162"/>
      <c r="AT815" s="158" t="s">
        <v>147</v>
      </c>
      <c r="AU815" s="158" t="s">
        <v>137</v>
      </c>
      <c r="AV815" s="13" t="s">
        <v>137</v>
      </c>
      <c r="AW815" s="13" t="s">
        <v>34</v>
      </c>
      <c r="AX815" s="13" t="s">
        <v>73</v>
      </c>
      <c r="AY815" s="158" t="s">
        <v>128</v>
      </c>
    </row>
    <row r="816" spans="1:65" s="13" customFormat="1">
      <c r="B816" s="157"/>
      <c r="C816" s="293"/>
      <c r="D816" s="290" t="s">
        <v>147</v>
      </c>
      <c r="E816" s="294" t="s">
        <v>3</v>
      </c>
      <c r="F816" s="295" t="s">
        <v>253</v>
      </c>
      <c r="G816" s="293"/>
      <c r="H816" s="296">
        <v>3.8</v>
      </c>
      <c r="I816" s="159"/>
      <c r="L816" s="157"/>
      <c r="M816" s="160"/>
      <c r="N816" s="161"/>
      <c r="O816" s="161"/>
      <c r="P816" s="161"/>
      <c r="Q816" s="161"/>
      <c r="R816" s="161"/>
      <c r="S816" s="161"/>
      <c r="T816" s="162"/>
      <c r="AT816" s="158" t="s">
        <v>147</v>
      </c>
      <c r="AU816" s="158" t="s">
        <v>137</v>
      </c>
      <c r="AV816" s="13" t="s">
        <v>137</v>
      </c>
      <c r="AW816" s="13" t="s">
        <v>34</v>
      </c>
      <c r="AX816" s="13" t="s">
        <v>73</v>
      </c>
      <c r="AY816" s="158" t="s">
        <v>128</v>
      </c>
    </row>
    <row r="817" spans="1:65" s="13" customFormat="1">
      <c r="B817" s="157"/>
      <c r="C817" s="293"/>
      <c r="D817" s="290" t="s">
        <v>147</v>
      </c>
      <c r="E817" s="294" t="s">
        <v>3</v>
      </c>
      <c r="F817" s="295" t="s">
        <v>254</v>
      </c>
      <c r="G817" s="293"/>
      <c r="H817" s="296">
        <v>2.3199999999999998</v>
      </c>
      <c r="I817" s="159"/>
      <c r="L817" s="157"/>
      <c r="M817" s="160"/>
      <c r="N817" s="161"/>
      <c r="O817" s="161"/>
      <c r="P817" s="161"/>
      <c r="Q817" s="161"/>
      <c r="R817" s="161"/>
      <c r="S817" s="161"/>
      <c r="T817" s="162"/>
      <c r="AT817" s="158" t="s">
        <v>147</v>
      </c>
      <c r="AU817" s="158" t="s">
        <v>137</v>
      </c>
      <c r="AV817" s="13" t="s">
        <v>137</v>
      </c>
      <c r="AW817" s="13" t="s">
        <v>34</v>
      </c>
      <c r="AX817" s="13" t="s">
        <v>73</v>
      </c>
      <c r="AY817" s="158" t="s">
        <v>128</v>
      </c>
    </row>
    <row r="818" spans="1:65" s="13" customFormat="1">
      <c r="B818" s="157"/>
      <c r="C818" s="293"/>
      <c r="D818" s="290" t="s">
        <v>147</v>
      </c>
      <c r="E818" s="294" t="s">
        <v>3</v>
      </c>
      <c r="F818" s="295" t="s">
        <v>255</v>
      </c>
      <c r="G818" s="293"/>
      <c r="H818" s="296">
        <v>4.8</v>
      </c>
      <c r="I818" s="159"/>
      <c r="L818" s="157"/>
      <c r="M818" s="160"/>
      <c r="N818" s="161"/>
      <c r="O818" s="161"/>
      <c r="P818" s="161"/>
      <c r="Q818" s="161"/>
      <c r="R818" s="161"/>
      <c r="S818" s="161"/>
      <c r="T818" s="162"/>
      <c r="AT818" s="158" t="s">
        <v>147</v>
      </c>
      <c r="AU818" s="158" t="s">
        <v>137</v>
      </c>
      <c r="AV818" s="13" t="s">
        <v>137</v>
      </c>
      <c r="AW818" s="13" t="s">
        <v>34</v>
      </c>
      <c r="AX818" s="13" t="s">
        <v>73</v>
      </c>
      <c r="AY818" s="158" t="s">
        <v>128</v>
      </c>
    </row>
    <row r="819" spans="1:65" s="13" customFormat="1">
      <c r="B819" s="157"/>
      <c r="C819" s="293"/>
      <c r="D819" s="290" t="s">
        <v>147</v>
      </c>
      <c r="E819" s="294" t="s">
        <v>3</v>
      </c>
      <c r="F819" s="295" t="s">
        <v>256</v>
      </c>
      <c r="G819" s="293"/>
      <c r="H819" s="296">
        <v>6.72</v>
      </c>
      <c r="I819" s="159"/>
      <c r="L819" s="157"/>
      <c r="M819" s="160"/>
      <c r="N819" s="161"/>
      <c r="O819" s="161"/>
      <c r="P819" s="161"/>
      <c r="Q819" s="161"/>
      <c r="R819" s="161"/>
      <c r="S819" s="161"/>
      <c r="T819" s="162"/>
      <c r="AT819" s="158" t="s">
        <v>147</v>
      </c>
      <c r="AU819" s="158" t="s">
        <v>137</v>
      </c>
      <c r="AV819" s="13" t="s">
        <v>137</v>
      </c>
      <c r="AW819" s="13" t="s">
        <v>34</v>
      </c>
      <c r="AX819" s="13" t="s">
        <v>73</v>
      </c>
      <c r="AY819" s="158" t="s">
        <v>128</v>
      </c>
    </row>
    <row r="820" spans="1:65" s="13" customFormat="1">
      <c r="B820" s="157"/>
      <c r="C820" s="293"/>
      <c r="D820" s="290" t="s">
        <v>147</v>
      </c>
      <c r="E820" s="294" t="s">
        <v>3</v>
      </c>
      <c r="F820" s="295" t="s">
        <v>257</v>
      </c>
      <c r="G820" s="293"/>
      <c r="H820" s="296">
        <v>5.6</v>
      </c>
      <c r="I820" s="159"/>
      <c r="L820" s="157"/>
      <c r="M820" s="160"/>
      <c r="N820" s="161"/>
      <c r="O820" s="161"/>
      <c r="P820" s="161"/>
      <c r="Q820" s="161"/>
      <c r="R820" s="161"/>
      <c r="S820" s="161"/>
      <c r="T820" s="162"/>
      <c r="AT820" s="158" t="s">
        <v>147</v>
      </c>
      <c r="AU820" s="158" t="s">
        <v>137</v>
      </c>
      <c r="AV820" s="13" t="s">
        <v>137</v>
      </c>
      <c r="AW820" s="13" t="s">
        <v>34</v>
      </c>
      <c r="AX820" s="13" t="s">
        <v>73</v>
      </c>
      <c r="AY820" s="158" t="s">
        <v>128</v>
      </c>
    </row>
    <row r="821" spans="1:65" s="13" customFormat="1">
      <c r="B821" s="157"/>
      <c r="C821" s="293"/>
      <c r="D821" s="290" t="s">
        <v>147</v>
      </c>
      <c r="E821" s="294" t="s">
        <v>3</v>
      </c>
      <c r="F821" s="295" t="s">
        <v>938</v>
      </c>
      <c r="G821" s="293"/>
      <c r="H821" s="296">
        <v>56</v>
      </c>
      <c r="I821" s="159"/>
      <c r="L821" s="157"/>
      <c r="M821" s="160"/>
      <c r="N821" s="161"/>
      <c r="O821" s="161"/>
      <c r="P821" s="161"/>
      <c r="Q821" s="161"/>
      <c r="R821" s="161"/>
      <c r="S821" s="161"/>
      <c r="T821" s="162"/>
      <c r="AT821" s="158" t="s">
        <v>147</v>
      </c>
      <c r="AU821" s="158" t="s">
        <v>137</v>
      </c>
      <c r="AV821" s="13" t="s">
        <v>137</v>
      </c>
      <c r="AW821" s="13" t="s">
        <v>34</v>
      </c>
      <c r="AX821" s="13" t="s">
        <v>73</v>
      </c>
      <c r="AY821" s="158" t="s">
        <v>128</v>
      </c>
    </row>
    <row r="822" spans="1:65" s="13" customFormat="1">
      <c r="B822" s="157"/>
      <c r="C822" s="293"/>
      <c r="D822" s="290" t="s">
        <v>147</v>
      </c>
      <c r="E822" s="294" t="s">
        <v>3</v>
      </c>
      <c r="F822" s="295" t="s">
        <v>258</v>
      </c>
      <c r="G822" s="293"/>
      <c r="H822" s="296">
        <v>38.520000000000003</v>
      </c>
      <c r="I822" s="159"/>
      <c r="L822" s="157"/>
      <c r="M822" s="160"/>
      <c r="N822" s="161"/>
      <c r="O822" s="161"/>
      <c r="P822" s="161"/>
      <c r="Q822" s="161"/>
      <c r="R822" s="161"/>
      <c r="S822" s="161"/>
      <c r="T822" s="162"/>
      <c r="AT822" s="158" t="s">
        <v>147</v>
      </c>
      <c r="AU822" s="158" t="s">
        <v>137</v>
      </c>
      <c r="AV822" s="13" t="s">
        <v>137</v>
      </c>
      <c r="AW822" s="13" t="s">
        <v>34</v>
      </c>
      <c r="AX822" s="13" t="s">
        <v>73</v>
      </c>
      <c r="AY822" s="158" t="s">
        <v>128</v>
      </c>
    </row>
    <row r="823" spans="1:65" s="13" customFormat="1">
      <c r="B823" s="157"/>
      <c r="C823" s="293"/>
      <c r="D823" s="290" t="s">
        <v>147</v>
      </c>
      <c r="E823" s="294" t="s">
        <v>3</v>
      </c>
      <c r="F823" s="295" t="s">
        <v>259</v>
      </c>
      <c r="G823" s="293"/>
      <c r="H823" s="296">
        <v>36.6</v>
      </c>
      <c r="I823" s="159"/>
      <c r="L823" s="157"/>
      <c r="M823" s="160"/>
      <c r="N823" s="161"/>
      <c r="O823" s="161"/>
      <c r="P823" s="161"/>
      <c r="Q823" s="161"/>
      <c r="R823" s="161"/>
      <c r="S823" s="161"/>
      <c r="T823" s="162"/>
      <c r="AT823" s="158" t="s">
        <v>147</v>
      </c>
      <c r="AU823" s="158" t="s">
        <v>137</v>
      </c>
      <c r="AV823" s="13" t="s">
        <v>137</v>
      </c>
      <c r="AW823" s="13" t="s">
        <v>34</v>
      </c>
      <c r="AX823" s="13" t="s">
        <v>73</v>
      </c>
      <c r="AY823" s="158" t="s">
        <v>128</v>
      </c>
    </row>
    <row r="824" spans="1:65" s="14" customFormat="1">
      <c r="B824" s="163"/>
      <c r="C824" s="297"/>
      <c r="D824" s="290" t="s">
        <v>147</v>
      </c>
      <c r="E824" s="298" t="s">
        <v>3</v>
      </c>
      <c r="F824" s="299" t="s">
        <v>165</v>
      </c>
      <c r="G824" s="297"/>
      <c r="H824" s="300">
        <v>307.12</v>
      </c>
      <c r="I824" s="165"/>
      <c r="L824" s="163"/>
      <c r="M824" s="166"/>
      <c r="N824" s="167"/>
      <c r="O824" s="167"/>
      <c r="P824" s="167"/>
      <c r="Q824" s="167"/>
      <c r="R824" s="167"/>
      <c r="S824" s="167"/>
      <c r="T824" s="168"/>
      <c r="AT824" s="164" t="s">
        <v>147</v>
      </c>
      <c r="AU824" s="164" t="s">
        <v>137</v>
      </c>
      <c r="AV824" s="14" t="s">
        <v>136</v>
      </c>
      <c r="AW824" s="14" t="s">
        <v>34</v>
      </c>
      <c r="AX824" s="14" t="s">
        <v>81</v>
      </c>
      <c r="AY824" s="164" t="s">
        <v>128</v>
      </c>
    </row>
    <row r="825" spans="1:65" s="1" customFormat="1" ht="21.75" customHeight="1">
      <c r="A825" s="33"/>
      <c r="B825" s="136"/>
      <c r="C825" s="281" t="s">
        <v>939</v>
      </c>
      <c r="D825" s="281" t="s">
        <v>131</v>
      </c>
      <c r="E825" s="282" t="s">
        <v>940</v>
      </c>
      <c r="F825" s="283" t="s">
        <v>941</v>
      </c>
      <c r="G825" s="284" t="s">
        <v>134</v>
      </c>
      <c r="H825" s="285">
        <v>25.28</v>
      </c>
      <c r="I825" s="138"/>
      <c r="J825" s="139">
        <f>ROUND(I825*H825,2)</f>
        <v>0</v>
      </c>
      <c r="K825" s="137" t="s">
        <v>135</v>
      </c>
      <c r="L825" s="34"/>
      <c r="M825" s="140" t="s">
        <v>3</v>
      </c>
      <c r="N825" s="141" t="s">
        <v>45</v>
      </c>
      <c r="O825" s="54"/>
      <c r="P825" s="142">
        <f>O825*H825</f>
        <v>0</v>
      </c>
      <c r="Q825" s="142">
        <v>0</v>
      </c>
      <c r="R825" s="142">
        <f>Q825*H825</f>
        <v>0</v>
      </c>
      <c r="S825" s="142">
        <v>0</v>
      </c>
      <c r="T825" s="143">
        <f>S825*H825</f>
        <v>0</v>
      </c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R825" s="144" t="s">
        <v>313</v>
      </c>
      <c r="AT825" s="144" t="s">
        <v>131</v>
      </c>
      <c r="AU825" s="144" t="s">
        <v>137</v>
      </c>
      <c r="AY825" s="18" t="s">
        <v>128</v>
      </c>
      <c r="BE825" s="145">
        <f>IF(N825="základní",J825,0)</f>
        <v>0</v>
      </c>
      <c r="BF825" s="145">
        <f>IF(N825="snížená",J825,0)</f>
        <v>0</v>
      </c>
      <c r="BG825" s="145">
        <f>IF(N825="zákl. přenesená",J825,0)</f>
        <v>0</v>
      </c>
      <c r="BH825" s="145">
        <f>IF(N825="sníž. přenesená",J825,0)</f>
        <v>0</v>
      </c>
      <c r="BI825" s="145">
        <f>IF(N825="nulová",J825,0)</f>
        <v>0</v>
      </c>
      <c r="BJ825" s="18" t="s">
        <v>137</v>
      </c>
      <c r="BK825" s="145">
        <f>ROUND(I825*H825,2)</f>
        <v>0</v>
      </c>
      <c r="BL825" s="18" t="s">
        <v>313</v>
      </c>
      <c r="BM825" s="144" t="s">
        <v>942</v>
      </c>
    </row>
    <row r="826" spans="1:65" s="1" customFormat="1">
      <c r="A826" s="33"/>
      <c r="B826" s="34"/>
      <c r="C826" s="286"/>
      <c r="D826" s="287" t="s">
        <v>139</v>
      </c>
      <c r="E826" s="286"/>
      <c r="F826" s="288" t="s">
        <v>943</v>
      </c>
      <c r="G826" s="286"/>
      <c r="H826" s="286"/>
      <c r="I826" s="148"/>
      <c r="J826" s="33"/>
      <c r="K826" s="33"/>
      <c r="L826" s="34"/>
      <c r="M826" s="149"/>
      <c r="N826" s="150"/>
      <c r="O826" s="54"/>
      <c r="P826" s="54"/>
      <c r="Q826" s="54"/>
      <c r="R826" s="54"/>
      <c r="S826" s="54"/>
      <c r="T826" s="55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T826" s="18" t="s">
        <v>139</v>
      </c>
      <c r="AU826" s="18" t="s">
        <v>137</v>
      </c>
    </row>
    <row r="827" spans="1:65" s="12" customFormat="1">
      <c r="B827" s="151"/>
      <c r="C827" s="289"/>
      <c r="D827" s="290" t="s">
        <v>147</v>
      </c>
      <c r="E827" s="291" t="s">
        <v>3</v>
      </c>
      <c r="F827" s="292" t="s">
        <v>648</v>
      </c>
      <c r="G827" s="289"/>
      <c r="H827" s="291" t="s">
        <v>3</v>
      </c>
      <c r="I827" s="153"/>
      <c r="L827" s="151"/>
      <c r="M827" s="154"/>
      <c r="N827" s="155"/>
      <c r="O827" s="155"/>
      <c r="P827" s="155"/>
      <c r="Q827" s="155"/>
      <c r="R827" s="155"/>
      <c r="S827" s="155"/>
      <c r="T827" s="156"/>
      <c r="AT827" s="152" t="s">
        <v>147</v>
      </c>
      <c r="AU827" s="152" t="s">
        <v>137</v>
      </c>
      <c r="AV827" s="12" t="s">
        <v>81</v>
      </c>
      <c r="AW827" s="12" t="s">
        <v>34</v>
      </c>
      <c r="AX827" s="12" t="s">
        <v>73</v>
      </c>
      <c r="AY827" s="152" t="s">
        <v>128</v>
      </c>
    </row>
    <row r="828" spans="1:65" s="12" customFormat="1">
      <c r="B828" s="151"/>
      <c r="C828" s="289"/>
      <c r="D828" s="290" t="s">
        <v>147</v>
      </c>
      <c r="E828" s="291" t="s">
        <v>3</v>
      </c>
      <c r="F828" s="292" t="s">
        <v>944</v>
      </c>
      <c r="G828" s="289"/>
      <c r="H828" s="291" t="s">
        <v>3</v>
      </c>
      <c r="I828" s="153"/>
      <c r="L828" s="151"/>
      <c r="M828" s="154"/>
      <c r="N828" s="155"/>
      <c r="O828" s="155"/>
      <c r="P828" s="155"/>
      <c r="Q828" s="155"/>
      <c r="R828" s="155"/>
      <c r="S828" s="155"/>
      <c r="T828" s="156"/>
      <c r="AT828" s="152" t="s">
        <v>147</v>
      </c>
      <c r="AU828" s="152" t="s">
        <v>137</v>
      </c>
      <c r="AV828" s="12" t="s">
        <v>81</v>
      </c>
      <c r="AW828" s="12" t="s">
        <v>34</v>
      </c>
      <c r="AX828" s="12" t="s">
        <v>73</v>
      </c>
      <c r="AY828" s="152" t="s">
        <v>128</v>
      </c>
    </row>
    <row r="829" spans="1:65" s="12" customFormat="1">
      <c r="B829" s="151"/>
      <c r="C829" s="289"/>
      <c r="D829" s="290" t="s">
        <v>147</v>
      </c>
      <c r="E829" s="291" t="s">
        <v>3</v>
      </c>
      <c r="F829" s="292" t="s">
        <v>478</v>
      </c>
      <c r="G829" s="289"/>
      <c r="H829" s="291" t="s">
        <v>3</v>
      </c>
      <c r="I829" s="153"/>
      <c r="L829" s="151"/>
      <c r="M829" s="154"/>
      <c r="N829" s="155"/>
      <c r="O829" s="155"/>
      <c r="P829" s="155"/>
      <c r="Q829" s="155"/>
      <c r="R829" s="155"/>
      <c r="S829" s="155"/>
      <c r="T829" s="156"/>
      <c r="AT829" s="152" t="s">
        <v>147</v>
      </c>
      <c r="AU829" s="152" t="s">
        <v>137</v>
      </c>
      <c r="AV829" s="12" t="s">
        <v>81</v>
      </c>
      <c r="AW829" s="12" t="s">
        <v>34</v>
      </c>
      <c r="AX829" s="12" t="s">
        <v>73</v>
      </c>
      <c r="AY829" s="152" t="s">
        <v>128</v>
      </c>
    </row>
    <row r="830" spans="1:65" s="13" customFormat="1">
      <c r="B830" s="157"/>
      <c r="C830" s="293"/>
      <c r="D830" s="290" t="s">
        <v>147</v>
      </c>
      <c r="E830" s="294" t="s">
        <v>3</v>
      </c>
      <c r="F830" s="295" t="s">
        <v>479</v>
      </c>
      <c r="G830" s="293"/>
      <c r="H830" s="296">
        <v>14.16</v>
      </c>
      <c r="I830" s="159"/>
      <c r="L830" s="157"/>
      <c r="M830" s="160"/>
      <c r="N830" s="161"/>
      <c r="O830" s="161"/>
      <c r="P830" s="161"/>
      <c r="Q830" s="161"/>
      <c r="R830" s="161"/>
      <c r="S830" s="161"/>
      <c r="T830" s="162"/>
      <c r="AT830" s="158" t="s">
        <v>147</v>
      </c>
      <c r="AU830" s="158" t="s">
        <v>137</v>
      </c>
      <c r="AV830" s="13" t="s">
        <v>137</v>
      </c>
      <c r="AW830" s="13" t="s">
        <v>34</v>
      </c>
      <c r="AX830" s="13" t="s">
        <v>73</v>
      </c>
      <c r="AY830" s="158" t="s">
        <v>128</v>
      </c>
    </row>
    <row r="831" spans="1:65" s="13" customFormat="1">
      <c r="B831" s="157"/>
      <c r="C831" s="293"/>
      <c r="D831" s="290" t="s">
        <v>147</v>
      </c>
      <c r="E831" s="294" t="s">
        <v>3</v>
      </c>
      <c r="F831" s="295" t="s">
        <v>480</v>
      </c>
      <c r="G831" s="293"/>
      <c r="H831" s="296">
        <v>33.6</v>
      </c>
      <c r="I831" s="159"/>
      <c r="L831" s="157"/>
      <c r="M831" s="160"/>
      <c r="N831" s="161"/>
      <c r="O831" s="161"/>
      <c r="P831" s="161"/>
      <c r="Q831" s="161"/>
      <c r="R831" s="161"/>
      <c r="S831" s="161"/>
      <c r="T831" s="162"/>
      <c r="AT831" s="158" t="s">
        <v>147</v>
      </c>
      <c r="AU831" s="158" t="s">
        <v>137</v>
      </c>
      <c r="AV831" s="13" t="s">
        <v>137</v>
      </c>
      <c r="AW831" s="13" t="s">
        <v>34</v>
      </c>
      <c r="AX831" s="13" t="s">
        <v>73</v>
      </c>
      <c r="AY831" s="158" t="s">
        <v>128</v>
      </c>
    </row>
    <row r="832" spans="1:65" s="13" customFormat="1">
      <c r="B832" s="157"/>
      <c r="C832" s="293"/>
      <c r="D832" s="290" t="s">
        <v>147</v>
      </c>
      <c r="E832" s="294" t="s">
        <v>3</v>
      </c>
      <c r="F832" s="295" t="s">
        <v>481</v>
      </c>
      <c r="G832" s="293"/>
      <c r="H832" s="296">
        <v>3</v>
      </c>
      <c r="I832" s="159"/>
      <c r="L832" s="157"/>
      <c r="M832" s="160"/>
      <c r="N832" s="161"/>
      <c r="O832" s="161"/>
      <c r="P832" s="161"/>
      <c r="Q832" s="161"/>
      <c r="R832" s="161"/>
      <c r="S832" s="161"/>
      <c r="T832" s="162"/>
      <c r="AT832" s="158" t="s">
        <v>147</v>
      </c>
      <c r="AU832" s="158" t="s">
        <v>137</v>
      </c>
      <c r="AV832" s="13" t="s">
        <v>137</v>
      </c>
      <c r="AW832" s="13" t="s">
        <v>34</v>
      </c>
      <c r="AX832" s="13" t="s">
        <v>73</v>
      </c>
      <c r="AY832" s="158" t="s">
        <v>128</v>
      </c>
    </row>
    <row r="833" spans="1:65" s="12" customFormat="1">
      <c r="B833" s="151"/>
      <c r="C833" s="289"/>
      <c r="D833" s="290" t="s">
        <v>147</v>
      </c>
      <c r="E833" s="291" t="s">
        <v>3</v>
      </c>
      <c r="F833" s="292" t="s">
        <v>482</v>
      </c>
      <c r="G833" s="289"/>
      <c r="H833" s="291" t="s">
        <v>3</v>
      </c>
      <c r="I833" s="153"/>
      <c r="L833" s="151"/>
      <c r="M833" s="154"/>
      <c r="N833" s="155"/>
      <c r="O833" s="155"/>
      <c r="P833" s="155"/>
      <c r="Q833" s="155"/>
      <c r="R833" s="155"/>
      <c r="S833" s="155"/>
      <c r="T833" s="156"/>
      <c r="AT833" s="152" t="s">
        <v>147</v>
      </c>
      <c r="AU833" s="152" t="s">
        <v>137</v>
      </c>
      <c r="AV833" s="12" t="s">
        <v>81</v>
      </c>
      <c r="AW833" s="12" t="s">
        <v>34</v>
      </c>
      <c r="AX833" s="12" t="s">
        <v>73</v>
      </c>
      <c r="AY833" s="152" t="s">
        <v>128</v>
      </c>
    </row>
    <row r="834" spans="1:65" s="13" customFormat="1">
      <c r="B834" s="157"/>
      <c r="C834" s="293"/>
      <c r="D834" s="290" t="s">
        <v>147</v>
      </c>
      <c r="E834" s="294" t="s">
        <v>3</v>
      </c>
      <c r="F834" s="295" t="s">
        <v>483</v>
      </c>
      <c r="G834" s="293"/>
      <c r="H834" s="296">
        <v>-8.36</v>
      </c>
      <c r="I834" s="159"/>
      <c r="L834" s="157"/>
      <c r="M834" s="160"/>
      <c r="N834" s="161"/>
      <c r="O834" s="161"/>
      <c r="P834" s="161"/>
      <c r="Q834" s="161"/>
      <c r="R834" s="161"/>
      <c r="S834" s="161"/>
      <c r="T834" s="162"/>
      <c r="AT834" s="158" t="s">
        <v>147</v>
      </c>
      <c r="AU834" s="158" t="s">
        <v>137</v>
      </c>
      <c r="AV834" s="13" t="s">
        <v>137</v>
      </c>
      <c r="AW834" s="13" t="s">
        <v>34</v>
      </c>
      <c r="AX834" s="13" t="s">
        <v>73</v>
      </c>
      <c r="AY834" s="158" t="s">
        <v>128</v>
      </c>
    </row>
    <row r="835" spans="1:65" s="13" customFormat="1">
      <c r="B835" s="157"/>
      <c r="C835" s="293"/>
      <c r="D835" s="290" t="s">
        <v>147</v>
      </c>
      <c r="E835" s="294" t="s">
        <v>3</v>
      </c>
      <c r="F835" s="295" t="s">
        <v>484</v>
      </c>
      <c r="G835" s="293"/>
      <c r="H835" s="296">
        <v>-21.12</v>
      </c>
      <c r="I835" s="159"/>
      <c r="L835" s="157"/>
      <c r="M835" s="160"/>
      <c r="N835" s="161"/>
      <c r="O835" s="161"/>
      <c r="P835" s="161"/>
      <c r="Q835" s="161"/>
      <c r="R835" s="161"/>
      <c r="S835" s="161"/>
      <c r="T835" s="162"/>
      <c r="AT835" s="158" t="s">
        <v>147</v>
      </c>
      <c r="AU835" s="158" t="s">
        <v>137</v>
      </c>
      <c r="AV835" s="13" t="s">
        <v>137</v>
      </c>
      <c r="AW835" s="13" t="s">
        <v>34</v>
      </c>
      <c r="AX835" s="13" t="s">
        <v>73</v>
      </c>
      <c r="AY835" s="158" t="s">
        <v>128</v>
      </c>
    </row>
    <row r="836" spans="1:65" s="12" customFormat="1">
      <c r="B836" s="151"/>
      <c r="C836" s="289"/>
      <c r="D836" s="290" t="s">
        <v>147</v>
      </c>
      <c r="E836" s="291" t="s">
        <v>3</v>
      </c>
      <c r="F836" s="292" t="s">
        <v>485</v>
      </c>
      <c r="G836" s="289"/>
      <c r="H836" s="291" t="s">
        <v>3</v>
      </c>
      <c r="I836" s="153"/>
      <c r="L836" s="151"/>
      <c r="M836" s="154"/>
      <c r="N836" s="155"/>
      <c r="O836" s="155"/>
      <c r="P836" s="155"/>
      <c r="Q836" s="155"/>
      <c r="R836" s="155"/>
      <c r="S836" s="155"/>
      <c r="T836" s="156"/>
      <c r="AT836" s="152" t="s">
        <v>147</v>
      </c>
      <c r="AU836" s="152" t="s">
        <v>137</v>
      </c>
      <c r="AV836" s="12" t="s">
        <v>81</v>
      </c>
      <c r="AW836" s="12" t="s">
        <v>34</v>
      </c>
      <c r="AX836" s="12" t="s">
        <v>73</v>
      </c>
      <c r="AY836" s="152" t="s">
        <v>128</v>
      </c>
    </row>
    <row r="837" spans="1:65" s="13" customFormat="1">
      <c r="B837" s="157"/>
      <c r="C837" s="293"/>
      <c r="D837" s="290" t="s">
        <v>147</v>
      </c>
      <c r="E837" s="294" t="s">
        <v>3</v>
      </c>
      <c r="F837" s="295" t="s">
        <v>486</v>
      </c>
      <c r="G837" s="293"/>
      <c r="H837" s="296">
        <v>1.2</v>
      </c>
      <c r="I837" s="159"/>
      <c r="L837" s="157"/>
      <c r="M837" s="160"/>
      <c r="N837" s="161"/>
      <c r="O837" s="161"/>
      <c r="P837" s="161"/>
      <c r="Q837" s="161"/>
      <c r="R837" s="161"/>
      <c r="S837" s="161"/>
      <c r="T837" s="162"/>
      <c r="AT837" s="158" t="s">
        <v>147</v>
      </c>
      <c r="AU837" s="158" t="s">
        <v>137</v>
      </c>
      <c r="AV837" s="13" t="s">
        <v>137</v>
      </c>
      <c r="AW837" s="13" t="s">
        <v>34</v>
      </c>
      <c r="AX837" s="13" t="s">
        <v>73</v>
      </c>
      <c r="AY837" s="158" t="s">
        <v>128</v>
      </c>
    </row>
    <row r="838" spans="1:65" s="13" customFormat="1">
      <c r="B838" s="157"/>
      <c r="C838" s="293"/>
      <c r="D838" s="290" t="s">
        <v>147</v>
      </c>
      <c r="E838" s="294" t="s">
        <v>3</v>
      </c>
      <c r="F838" s="295" t="s">
        <v>487</v>
      </c>
      <c r="G838" s="293"/>
      <c r="H838" s="296">
        <v>2.8</v>
      </c>
      <c r="I838" s="159"/>
      <c r="L838" s="157"/>
      <c r="M838" s="160"/>
      <c r="N838" s="161"/>
      <c r="O838" s="161"/>
      <c r="P838" s="161"/>
      <c r="Q838" s="161"/>
      <c r="R838" s="161"/>
      <c r="S838" s="161"/>
      <c r="T838" s="162"/>
      <c r="AT838" s="158" t="s">
        <v>147</v>
      </c>
      <c r="AU838" s="158" t="s">
        <v>137</v>
      </c>
      <c r="AV838" s="13" t="s">
        <v>137</v>
      </c>
      <c r="AW838" s="13" t="s">
        <v>34</v>
      </c>
      <c r="AX838" s="13" t="s">
        <v>73</v>
      </c>
      <c r="AY838" s="158" t="s">
        <v>128</v>
      </c>
    </row>
    <row r="839" spans="1:65" s="14" customFormat="1">
      <c r="B839" s="163"/>
      <c r="C839" s="297"/>
      <c r="D839" s="290" t="s">
        <v>147</v>
      </c>
      <c r="E839" s="298" t="s">
        <v>3</v>
      </c>
      <c r="F839" s="299" t="s">
        <v>165</v>
      </c>
      <c r="G839" s="297"/>
      <c r="H839" s="300">
        <v>25.28</v>
      </c>
      <c r="I839" s="165"/>
      <c r="L839" s="163"/>
      <c r="M839" s="166"/>
      <c r="N839" s="167"/>
      <c r="O839" s="167"/>
      <c r="P839" s="167"/>
      <c r="Q839" s="167"/>
      <c r="R839" s="167"/>
      <c r="S839" s="167"/>
      <c r="T839" s="168"/>
      <c r="AT839" s="164" t="s">
        <v>147</v>
      </c>
      <c r="AU839" s="164" t="s">
        <v>137</v>
      </c>
      <c r="AV839" s="14" t="s">
        <v>136</v>
      </c>
      <c r="AW839" s="14" t="s">
        <v>34</v>
      </c>
      <c r="AX839" s="14" t="s">
        <v>81</v>
      </c>
      <c r="AY839" s="164" t="s">
        <v>128</v>
      </c>
    </row>
    <row r="840" spans="1:65" s="1" customFormat="1" ht="16.5" customHeight="1">
      <c r="A840" s="33"/>
      <c r="B840" s="136"/>
      <c r="C840" s="305" t="s">
        <v>945</v>
      </c>
      <c r="D840" s="305" t="s">
        <v>489</v>
      </c>
      <c r="E840" s="306" t="s">
        <v>946</v>
      </c>
      <c r="F840" s="307" t="s">
        <v>947</v>
      </c>
      <c r="G840" s="308" t="s">
        <v>134</v>
      </c>
      <c r="H840" s="309">
        <v>27.808</v>
      </c>
      <c r="I840" s="176"/>
      <c r="J840" s="177">
        <f>ROUND(I840*H840,2)</f>
        <v>0</v>
      </c>
      <c r="K840" s="175" t="s">
        <v>3</v>
      </c>
      <c r="L840" s="178"/>
      <c r="M840" s="179" t="s">
        <v>3</v>
      </c>
      <c r="N840" s="180" t="s">
        <v>45</v>
      </c>
      <c r="O840" s="54"/>
      <c r="P840" s="142">
        <f>O840*H840</f>
        <v>0</v>
      </c>
      <c r="Q840" s="142">
        <v>7.3499999999999998E-3</v>
      </c>
      <c r="R840" s="142">
        <f>Q840*H840</f>
        <v>0.20438879999999998</v>
      </c>
      <c r="S840" s="142">
        <v>0</v>
      </c>
      <c r="T840" s="143">
        <f>S840*H840</f>
        <v>0</v>
      </c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R840" s="144" t="s">
        <v>445</v>
      </c>
      <c r="AT840" s="144" t="s">
        <v>489</v>
      </c>
      <c r="AU840" s="144" t="s">
        <v>137</v>
      </c>
      <c r="AY840" s="18" t="s">
        <v>128</v>
      </c>
      <c r="BE840" s="145">
        <f>IF(N840="základní",J840,0)</f>
        <v>0</v>
      </c>
      <c r="BF840" s="145">
        <f>IF(N840="snížená",J840,0)</f>
        <v>0</v>
      </c>
      <c r="BG840" s="145">
        <f>IF(N840="zákl. přenesená",J840,0)</f>
        <v>0</v>
      </c>
      <c r="BH840" s="145">
        <f>IF(N840="sníž. přenesená",J840,0)</f>
        <v>0</v>
      </c>
      <c r="BI840" s="145">
        <f>IF(N840="nulová",J840,0)</f>
        <v>0</v>
      </c>
      <c r="BJ840" s="18" t="s">
        <v>137</v>
      </c>
      <c r="BK840" s="145">
        <f>ROUND(I840*H840,2)</f>
        <v>0</v>
      </c>
      <c r="BL840" s="18" t="s">
        <v>313</v>
      </c>
      <c r="BM840" s="144" t="s">
        <v>948</v>
      </c>
    </row>
    <row r="841" spans="1:65" s="13" customFormat="1">
      <c r="B841" s="157"/>
      <c r="C841" s="293"/>
      <c r="D841" s="290" t="s">
        <v>147</v>
      </c>
      <c r="E841" s="293"/>
      <c r="F841" s="295" t="s">
        <v>680</v>
      </c>
      <c r="G841" s="293"/>
      <c r="H841" s="296">
        <v>27.808</v>
      </c>
      <c r="I841" s="159"/>
      <c r="L841" s="157"/>
      <c r="M841" s="160"/>
      <c r="N841" s="161"/>
      <c r="O841" s="161"/>
      <c r="P841" s="161"/>
      <c r="Q841" s="161"/>
      <c r="R841" s="161"/>
      <c r="S841" s="161"/>
      <c r="T841" s="162"/>
      <c r="AT841" s="158" t="s">
        <v>147</v>
      </c>
      <c r="AU841" s="158" t="s">
        <v>137</v>
      </c>
      <c r="AV841" s="13" t="s">
        <v>137</v>
      </c>
      <c r="AW841" s="13" t="s">
        <v>4</v>
      </c>
      <c r="AX841" s="13" t="s">
        <v>81</v>
      </c>
      <c r="AY841" s="158" t="s">
        <v>128</v>
      </c>
    </row>
    <row r="842" spans="1:65" s="1" customFormat="1" ht="16.5" customHeight="1">
      <c r="A842" s="33"/>
      <c r="B842" s="136"/>
      <c r="C842" s="281" t="s">
        <v>949</v>
      </c>
      <c r="D842" s="281" t="s">
        <v>131</v>
      </c>
      <c r="E842" s="282" t="s">
        <v>950</v>
      </c>
      <c r="F842" s="283" t="s">
        <v>951</v>
      </c>
      <c r="G842" s="284" t="s">
        <v>222</v>
      </c>
      <c r="H842" s="285">
        <v>25.28</v>
      </c>
      <c r="I842" s="138"/>
      <c r="J842" s="139">
        <f>ROUND(I842*H842,2)</f>
        <v>0</v>
      </c>
      <c r="K842" s="137" t="s">
        <v>135</v>
      </c>
      <c r="L842" s="34"/>
      <c r="M842" s="140" t="s">
        <v>3</v>
      </c>
      <c r="N842" s="141" t="s">
        <v>45</v>
      </c>
      <c r="O842" s="54"/>
      <c r="P842" s="142">
        <f>O842*H842</f>
        <v>0</v>
      </c>
      <c r="Q842" s="142">
        <v>0</v>
      </c>
      <c r="R842" s="142">
        <f>Q842*H842</f>
        <v>0</v>
      </c>
      <c r="S842" s="142">
        <v>0</v>
      </c>
      <c r="T842" s="143">
        <f>S842*H842</f>
        <v>0</v>
      </c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R842" s="144" t="s">
        <v>313</v>
      </c>
      <c r="AT842" s="144" t="s">
        <v>131</v>
      </c>
      <c r="AU842" s="144" t="s">
        <v>137</v>
      </c>
      <c r="AY842" s="18" t="s">
        <v>128</v>
      </c>
      <c r="BE842" s="145">
        <f>IF(N842="základní",J842,0)</f>
        <v>0</v>
      </c>
      <c r="BF842" s="145">
        <f>IF(N842="snížená",J842,0)</f>
        <v>0</v>
      </c>
      <c r="BG842" s="145">
        <f>IF(N842="zákl. přenesená",J842,0)</f>
        <v>0</v>
      </c>
      <c r="BH842" s="145">
        <f>IF(N842="sníž. přenesená",J842,0)</f>
        <v>0</v>
      </c>
      <c r="BI842" s="145">
        <f>IF(N842="nulová",J842,0)</f>
        <v>0</v>
      </c>
      <c r="BJ842" s="18" t="s">
        <v>137</v>
      </c>
      <c r="BK842" s="145">
        <f>ROUND(I842*H842,2)</f>
        <v>0</v>
      </c>
      <c r="BL842" s="18" t="s">
        <v>313</v>
      </c>
      <c r="BM842" s="144" t="s">
        <v>952</v>
      </c>
    </row>
    <row r="843" spans="1:65" s="1" customFormat="1">
      <c r="A843" s="33"/>
      <c r="B843" s="34"/>
      <c r="C843" s="286"/>
      <c r="D843" s="287" t="s">
        <v>139</v>
      </c>
      <c r="E843" s="286"/>
      <c r="F843" s="288" t="s">
        <v>953</v>
      </c>
      <c r="G843" s="286"/>
      <c r="H843" s="286"/>
      <c r="I843" s="148"/>
      <c r="J843" s="33"/>
      <c r="K843" s="33"/>
      <c r="L843" s="34"/>
      <c r="M843" s="149"/>
      <c r="N843" s="150"/>
      <c r="O843" s="54"/>
      <c r="P843" s="54"/>
      <c r="Q843" s="54"/>
      <c r="R843" s="54"/>
      <c r="S843" s="54"/>
      <c r="T843" s="55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T843" s="18" t="s">
        <v>139</v>
      </c>
      <c r="AU843" s="18" t="s">
        <v>137</v>
      </c>
    </row>
    <row r="844" spans="1:65" s="1" customFormat="1" ht="16.5" customHeight="1">
      <c r="A844" s="33"/>
      <c r="B844" s="136"/>
      <c r="C844" s="305" t="s">
        <v>954</v>
      </c>
      <c r="D844" s="305" t="s">
        <v>489</v>
      </c>
      <c r="E844" s="306" t="s">
        <v>955</v>
      </c>
      <c r="F844" s="307" t="s">
        <v>956</v>
      </c>
      <c r="G844" s="308" t="s">
        <v>561</v>
      </c>
      <c r="H844" s="309">
        <v>0.182</v>
      </c>
      <c r="I844" s="176"/>
      <c r="J844" s="177">
        <f>ROUND(I844*H844,2)</f>
        <v>0</v>
      </c>
      <c r="K844" s="175" t="s">
        <v>135</v>
      </c>
      <c r="L844" s="178"/>
      <c r="M844" s="179" t="s">
        <v>3</v>
      </c>
      <c r="N844" s="180" t="s">
        <v>45</v>
      </c>
      <c r="O844" s="54"/>
      <c r="P844" s="142">
        <f>O844*H844</f>
        <v>0</v>
      </c>
      <c r="Q844" s="142">
        <v>0.55000000000000004</v>
      </c>
      <c r="R844" s="142">
        <f>Q844*H844</f>
        <v>0.10010000000000001</v>
      </c>
      <c r="S844" s="142">
        <v>0</v>
      </c>
      <c r="T844" s="143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144" t="s">
        <v>445</v>
      </c>
      <c r="AT844" s="144" t="s">
        <v>489</v>
      </c>
      <c r="AU844" s="144" t="s">
        <v>137</v>
      </c>
      <c r="AY844" s="18" t="s">
        <v>128</v>
      </c>
      <c r="BE844" s="145">
        <f>IF(N844="základní",J844,0)</f>
        <v>0</v>
      </c>
      <c r="BF844" s="145">
        <f>IF(N844="snížená",J844,0)</f>
        <v>0</v>
      </c>
      <c r="BG844" s="145">
        <f>IF(N844="zákl. přenesená",J844,0)</f>
        <v>0</v>
      </c>
      <c r="BH844" s="145">
        <f>IF(N844="sníž. přenesená",J844,0)</f>
        <v>0</v>
      </c>
      <c r="BI844" s="145">
        <f>IF(N844="nulová",J844,0)</f>
        <v>0</v>
      </c>
      <c r="BJ844" s="18" t="s">
        <v>137</v>
      </c>
      <c r="BK844" s="145">
        <f>ROUND(I844*H844,2)</f>
        <v>0</v>
      </c>
      <c r="BL844" s="18" t="s">
        <v>313</v>
      </c>
      <c r="BM844" s="144" t="s">
        <v>957</v>
      </c>
    </row>
    <row r="845" spans="1:65" s="13" customFormat="1">
      <c r="B845" s="157"/>
      <c r="C845" s="293"/>
      <c r="D845" s="290" t="s">
        <v>147</v>
      </c>
      <c r="E845" s="294" t="s">
        <v>3</v>
      </c>
      <c r="F845" s="295" t="s">
        <v>958</v>
      </c>
      <c r="G845" s="293"/>
      <c r="H845" s="296">
        <v>0.152</v>
      </c>
      <c r="I845" s="159"/>
      <c r="L845" s="157"/>
      <c r="M845" s="160"/>
      <c r="N845" s="161"/>
      <c r="O845" s="161"/>
      <c r="P845" s="161"/>
      <c r="Q845" s="161"/>
      <c r="R845" s="161"/>
      <c r="S845" s="161"/>
      <c r="T845" s="162"/>
      <c r="AT845" s="158" t="s">
        <v>147</v>
      </c>
      <c r="AU845" s="158" t="s">
        <v>137</v>
      </c>
      <c r="AV845" s="13" t="s">
        <v>137</v>
      </c>
      <c r="AW845" s="13" t="s">
        <v>34</v>
      </c>
      <c r="AX845" s="13" t="s">
        <v>81</v>
      </c>
      <c r="AY845" s="158" t="s">
        <v>128</v>
      </c>
    </row>
    <row r="846" spans="1:65" s="13" customFormat="1">
      <c r="B846" s="157"/>
      <c r="C846" s="293"/>
      <c r="D846" s="290" t="s">
        <v>147</v>
      </c>
      <c r="E846" s="293"/>
      <c r="F846" s="295" t="s">
        <v>959</v>
      </c>
      <c r="G846" s="293"/>
      <c r="H846" s="296">
        <v>0.182</v>
      </c>
      <c r="I846" s="159"/>
      <c r="L846" s="157"/>
      <c r="M846" s="160"/>
      <c r="N846" s="161"/>
      <c r="O846" s="161"/>
      <c r="P846" s="161"/>
      <c r="Q846" s="161"/>
      <c r="R846" s="161"/>
      <c r="S846" s="161"/>
      <c r="T846" s="162"/>
      <c r="AT846" s="158" t="s">
        <v>147</v>
      </c>
      <c r="AU846" s="158" t="s">
        <v>137</v>
      </c>
      <c r="AV846" s="13" t="s">
        <v>137</v>
      </c>
      <c r="AW846" s="13" t="s">
        <v>4</v>
      </c>
      <c r="AX846" s="13" t="s">
        <v>81</v>
      </c>
      <c r="AY846" s="158" t="s">
        <v>128</v>
      </c>
    </row>
    <row r="847" spans="1:65" s="1" customFormat="1" ht="24.15" customHeight="1">
      <c r="A847" s="33"/>
      <c r="B847" s="136"/>
      <c r="C847" s="281" t="s">
        <v>960</v>
      </c>
      <c r="D847" s="281" t="s">
        <v>131</v>
      </c>
      <c r="E847" s="282" t="s">
        <v>961</v>
      </c>
      <c r="F847" s="283" t="s">
        <v>962</v>
      </c>
      <c r="G847" s="284" t="s">
        <v>440</v>
      </c>
      <c r="H847" s="285">
        <v>4.0679999999999996</v>
      </c>
      <c r="I847" s="138"/>
      <c r="J847" s="139">
        <f>ROUND(I847*H847,2)</f>
        <v>0</v>
      </c>
      <c r="K847" s="137" t="s">
        <v>135</v>
      </c>
      <c r="L847" s="34"/>
      <c r="M847" s="140" t="s">
        <v>3</v>
      </c>
      <c r="N847" s="141" t="s">
        <v>45</v>
      </c>
      <c r="O847" s="54"/>
      <c r="P847" s="142">
        <f>O847*H847</f>
        <v>0</v>
      </c>
      <c r="Q847" s="142">
        <v>0</v>
      </c>
      <c r="R847" s="142">
        <f>Q847*H847</f>
        <v>0</v>
      </c>
      <c r="S847" s="142">
        <v>0</v>
      </c>
      <c r="T847" s="143">
        <f>S847*H847</f>
        <v>0</v>
      </c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R847" s="144" t="s">
        <v>313</v>
      </c>
      <c r="AT847" s="144" t="s">
        <v>131</v>
      </c>
      <c r="AU847" s="144" t="s">
        <v>137</v>
      </c>
      <c r="AY847" s="18" t="s">
        <v>128</v>
      </c>
      <c r="BE847" s="145">
        <f>IF(N847="základní",J847,0)</f>
        <v>0</v>
      </c>
      <c r="BF847" s="145">
        <f>IF(N847="snížená",J847,0)</f>
        <v>0</v>
      </c>
      <c r="BG847" s="145">
        <f>IF(N847="zákl. přenesená",J847,0)</f>
        <v>0</v>
      </c>
      <c r="BH847" s="145">
        <f>IF(N847="sníž. přenesená",J847,0)</f>
        <v>0</v>
      </c>
      <c r="BI847" s="145">
        <f>IF(N847="nulová",J847,0)</f>
        <v>0</v>
      </c>
      <c r="BJ847" s="18" t="s">
        <v>137</v>
      </c>
      <c r="BK847" s="145">
        <f>ROUND(I847*H847,2)</f>
        <v>0</v>
      </c>
      <c r="BL847" s="18" t="s">
        <v>313</v>
      </c>
      <c r="BM847" s="144" t="s">
        <v>963</v>
      </c>
    </row>
    <row r="848" spans="1:65" s="1" customFormat="1">
      <c r="A848" s="33"/>
      <c r="B848" s="34"/>
      <c r="C848" s="286"/>
      <c r="D848" s="287" t="s">
        <v>139</v>
      </c>
      <c r="E848" s="286"/>
      <c r="F848" s="288" t="s">
        <v>964</v>
      </c>
      <c r="G848" s="286"/>
      <c r="H848" s="286"/>
      <c r="I848" s="148"/>
      <c r="J848" s="33"/>
      <c r="K848" s="33"/>
      <c r="L848" s="34"/>
      <c r="M848" s="149"/>
      <c r="N848" s="150"/>
      <c r="O848" s="54"/>
      <c r="P848" s="54"/>
      <c r="Q848" s="54"/>
      <c r="R848" s="54"/>
      <c r="S848" s="54"/>
      <c r="T848" s="55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T848" s="18" t="s">
        <v>139</v>
      </c>
      <c r="AU848" s="18" t="s">
        <v>137</v>
      </c>
    </row>
    <row r="849" spans="1:65" s="1" customFormat="1" ht="24.15" customHeight="1">
      <c r="A849" s="33"/>
      <c r="B849" s="136"/>
      <c r="C849" s="281" t="s">
        <v>965</v>
      </c>
      <c r="D849" s="281" t="s">
        <v>131</v>
      </c>
      <c r="E849" s="282" t="s">
        <v>966</v>
      </c>
      <c r="F849" s="283" t="s">
        <v>967</v>
      </c>
      <c r="G849" s="284" t="s">
        <v>440</v>
      </c>
      <c r="H849" s="285">
        <v>3.8879999999999999</v>
      </c>
      <c r="I849" s="138"/>
      <c r="J849" s="139">
        <f>ROUND(I849*H849,2)</f>
        <v>0</v>
      </c>
      <c r="K849" s="137" t="s">
        <v>135</v>
      </c>
      <c r="L849" s="34"/>
      <c r="M849" s="140" t="s">
        <v>3</v>
      </c>
      <c r="N849" s="141" t="s">
        <v>45</v>
      </c>
      <c r="O849" s="54"/>
      <c r="P849" s="142">
        <f>O849*H849</f>
        <v>0</v>
      </c>
      <c r="Q849" s="142">
        <v>0</v>
      </c>
      <c r="R849" s="142">
        <f>Q849*H849</f>
        <v>0</v>
      </c>
      <c r="S849" s="142">
        <v>0</v>
      </c>
      <c r="T849" s="143">
        <f>S849*H849</f>
        <v>0</v>
      </c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R849" s="144" t="s">
        <v>313</v>
      </c>
      <c r="AT849" s="144" t="s">
        <v>131</v>
      </c>
      <c r="AU849" s="144" t="s">
        <v>137</v>
      </c>
      <c r="AY849" s="18" t="s">
        <v>128</v>
      </c>
      <c r="BE849" s="145">
        <f>IF(N849="základní",J849,0)</f>
        <v>0</v>
      </c>
      <c r="BF849" s="145">
        <f>IF(N849="snížená",J849,0)</f>
        <v>0</v>
      </c>
      <c r="BG849" s="145">
        <f>IF(N849="zákl. přenesená",J849,0)</f>
        <v>0</v>
      </c>
      <c r="BH849" s="145">
        <f>IF(N849="sníž. přenesená",J849,0)</f>
        <v>0</v>
      </c>
      <c r="BI849" s="145">
        <f>IF(N849="nulová",J849,0)</f>
        <v>0</v>
      </c>
      <c r="BJ849" s="18" t="s">
        <v>137</v>
      </c>
      <c r="BK849" s="145">
        <f>ROUND(I849*H849,2)</f>
        <v>0</v>
      </c>
      <c r="BL849" s="18" t="s">
        <v>313</v>
      </c>
      <c r="BM849" s="144" t="s">
        <v>968</v>
      </c>
    </row>
    <row r="850" spans="1:65" s="1" customFormat="1">
      <c r="A850" s="33"/>
      <c r="B850" s="34"/>
      <c r="C850" s="286"/>
      <c r="D850" s="287" t="s">
        <v>139</v>
      </c>
      <c r="E850" s="286"/>
      <c r="F850" s="288" t="s">
        <v>969</v>
      </c>
      <c r="G850" s="286"/>
      <c r="H850" s="286"/>
      <c r="I850" s="148"/>
      <c r="J850" s="33"/>
      <c r="K850" s="33"/>
      <c r="L850" s="34"/>
      <c r="M850" s="149"/>
      <c r="N850" s="150"/>
      <c r="O850" s="54"/>
      <c r="P850" s="54"/>
      <c r="Q850" s="54"/>
      <c r="R850" s="54"/>
      <c r="S850" s="54"/>
      <c r="T850" s="55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T850" s="18" t="s">
        <v>139</v>
      </c>
      <c r="AU850" s="18" t="s">
        <v>137</v>
      </c>
    </row>
    <row r="851" spans="1:65" s="11" customFormat="1" ht="22.95" customHeight="1">
      <c r="B851" s="125"/>
      <c r="C851" s="277"/>
      <c r="D851" s="278" t="s">
        <v>72</v>
      </c>
      <c r="E851" s="280" t="s">
        <v>970</v>
      </c>
      <c r="F851" s="280" t="s">
        <v>971</v>
      </c>
      <c r="G851" s="277"/>
      <c r="H851" s="277"/>
      <c r="I851" s="127"/>
      <c r="J851" s="135">
        <f>BK851</f>
        <v>0</v>
      </c>
      <c r="L851" s="125"/>
      <c r="M851" s="129"/>
      <c r="N851" s="130"/>
      <c r="O851" s="130"/>
      <c r="P851" s="131">
        <f>SUM(P852:P875)</f>
        <v>0</v>
      </c>
      <c r="Q851" s="130"/>
      <c r="R851" s="131">
        <f>SUM(R852:R875)</f>
        <v>1.4985599999999998E-2</v>
      </c>
      <c r="S851" s="130"/>
      <c r="T851" s="132">
        <f>SUM(T852:T875)</f>
        <v>0</v>
      </c>
      <c r="AR851" s="126" t="s">
        <v>137</v>
      </c>
      <c r="AT851" s="133" t="s">
        <v>72</v>
      </c>
      <c r="AU851" s="133" t="s">
        <v>81</v>
      </c>
      <c r="AY851" s="126" t="s">
        <v>128</v>
      </c>
      <c r="BK851" s="134">
        <f>SUM(BK852:BK875)</f>
        <v>0</v>
      </c>
    </row>
    <row r="852" spans="1:65" s="1" customFormat="1" ht="16.5" customHeight="1">
      <c r="A852" s="33"/>
      <c r="B852" s="136"/>
      <c r="C852" s="281" t="s">
        <v>972</v>
      </c>
      <c r="D852" s="281" t="s">
        <v>131</v>
      </c>
      <c r="E852" s="282" t="s">
        <v>973</v>
      </c>
      <c r="F852" s="283" t="s">
        <v>974</v>
      </c>
      <c r="G852" s="284" t="s">
        <v>134</v>
      </c>
      <c r="H852" s="285">
        <v>31.2</v>
      </c>
      <c r="I852" s="138"/>
      <c r="J852" s="139">
        <f>ROUND(I852*H852,2)</f>
        <v>0</v>
      </c>
      <c r="K852" s="137" t="s">
        <v>135</v>
      </c>
      <c r="L852" s="34"/>
      <c r="M852" s="140" t="s">
        <v>3</v>
      </c>
      <c r="N852" s="141" t="s">
        <v>45</v>
      </c>
      <c r="O852" s="54"/>
      <c r="P852" s="142">
        <f>O852*H852</f>
        <v>0</v>
      </c>
      <c r="Q852" s="142">
        <v>1.3999999999999999E-4</v>
      </c>
      <c r="R852" s="142">
        <f>Q852*H852</f>
        <v>4.3679999999999995E-3</v>
      </c>
      <c r="S852" s="142">
        <v>0</v>
      </c>
      <c r="T852" s="143">
        <f>S852*H852</f>
        <v>0</v>
      </c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R852" s="144" t="s">
        <v>313</v>
      </c>
      <c r="AT852" s="144" t="s">
        <v>131</v>
      </c>
      <c r="AU852" s="144" t="s">
        <v>137</v>
      </c>
      <c r="AY852" s="18" t="s">
        <v>128</v>
      </c>
      <c r="BE852" s="145">
        <f>IF(N852="základní",J852,0)</f>
        <v>0</v>
      </c>
      <c r="BF852" s="145">
        <f>IF(N852="snížená",J852,0)</f>
        <v>0</v>
      </c>
      <c r="BG852" s="145">
        <f>IF(N852="zákl. přenesená",J852,0)</f>
        <v>0</v>
      </c>
      <c r="BH852" s="145">
        <f>IF(N852="sníž. přenesená",J852,0)</f>
        <v>0</v>
      </c>
      <c r="BI852" s="145">
        <f>IF(N852="nulová",J852,0)</f>
        <v>0</v>
      </c>
      <c r="BJ852" s="18" t="s">
        <v>137</v>
      </c>
      <c r="BK852" s="145">
        <f>ROUND(I852*H852,2)</f>
        <v>0</v>
      </c>
      <c r="BL852" s="18" t="s">
        <v>313</v>
      </c>
      <c r="BM852" s="144" t="s">
        <v>975</v>
      </c>
    </row>
    <row r="853" spans="1:65" s="1" customFormat="1">
      <c r="A853" s="33"/>
      <c r="B853" s="34"/>
      <c r="C853" s="286"/>
      <c r="D853" s="287" t="s">
        <v>139</v>
      </c>
      <c r="E853" s="286"/>
      <c r="F853" s="288" t="s">
        <v>976</v>
      </c>
      <c r="G853" s="286"/>
      <c r="H853" s="286"/>
      <c r="I853" s="148"/>
      <c r="J853" s="33"/>
      <c r="K853" s="33"/>
      <c r="L853" s="34"/>
      <c r="M853" s="149"/>
      <c r="N853" s="150"/>
      <c r="O853" s="54"/>
      <c r="P853" s="54"/>
      <c r="Q853" s="54"/>
      <c r="R853" s="54"/>
      <c r="S853" s="54"/>
      <c r="T853" s="55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T853" s="18" t="s">
        <v>139</v>
      </c>
      <c r="AU853" s="18" t="s">
        <v>137</v>
      </c>
    </row>
    <row r="854" spans="1:65" s="12" customFormat="1">
      <c r="B854" s="151"/>
      <c r="C854" s="289"/>
      <c r="D854" s="290" t="s">
        <v>147</v>
      </c>
      <c r="E854" s="291" t="s">
        <v>3</v>
      </c>
      <c r="F854" s="292" t="s">
        <v>977</v>
      </c>
      <c r="G854" s="289"/>
      <c r="H854" s="291" t="s">
        <v>3</v>
      </c>
      <c r="I854" s="153"/>
      <c r="L854" s="151"/>
      <c r="M854" s="154"/>
      <c r="N854" s="155"/>
      <c r="O854" s="155"/>
      <c r="P854" s="155"/>
      <c r="Q854" s="155"/>
      <c r="R854" s="155"/>
      <c r="S854" s="155"/>
      <c r="T854" s="156"/>
      <c r="AT854" s="152" t="s">
        <v>147</v>
      </c>
      <c r="AU854" s="152" t="s">
        <v>137</v>
      </c>
      <c r="AV854" s="12" t="s">
        <v>81</v>
      </c>
      <c r="AW854" s="12" t="s">
        <v>34</v>
      </c>
      <c r="AX854" s="12" t="s">
        <v>73</v>
      </c>
      <c r="AY854" s="152" t="s">
        <v>128</v>
      </c>
    </row>
    <row r="855" spans="1:65" s="13" customFormat="1">
      <c r="B855" s="157"/>
      <c r="C855" s="293"/>
      <c r="D855" s="290" t="s">
        <v>147</v>
      </c>
      <c r="E855" s="294" t="s">
        <v>3</v>
      </c>
      <c r="F855" s="295" t="s">
        <v>978</v>
      </c>
      <c r="G855" s="293"/>
      <c r="H855" s="296">
        <v>31.2</v>
      </c>
      <c r="I855" s="159"/>
      <c r="L855" s="157"/>
      <c r="M855" s="160"/>
      <c r="N855" s="161"/>
      <c r="O855" s="161"/>
      <c r="P855" s="161"/>
      <c r="Q855" s="161"/>
      <c r="R855" s="161"/>
      <c r="S855" s="161"/>
      <c r="T855" s="162"/>
      <c r="AT855" s="158" t="s">
        <v>147</v>
      </c>
      <c r="AU855" s="158" t="s">
        <v>137</v>
      </c>
      <c r="AV855" s="13" t="s">
        <v>137</v>
      </c>
      <c r="AW855" s="13" t="s">
        <v>34</v>
      </c>
      <c r="AX855" s="13" t="s">
        <v>81</v>
      </c>
      <c r="AY855" s="158" t="s">
        <v>128</v>
      </c>
    </row>
    <row r="856" spans="1:65" s="1" customFormat="1" ht="16.5" customHeight="1">
      <c r="A856" s="33"/>
      <c r="B856" s="136"/>
      <c r="C856" s="281" t="s">
        <v>979</v>
      </c>
      <c r="D856" s="281" t="s">
        <v>131</v>
      </c>
      <c r="E856" s="282" t="s">
        <v>980</v>
      </c>
      <c r="F856" s="283" t="s">
        <v>981</v>
      </c>
      <c r="G856" s="284" t="s">
        <v>134</v>
      </c>
      <c r="H856" s="285">
        <v>25.28</v>
      </c>
      <c r="I856" s="138"/>
      <c r="J856" s="139">
        <f>ROUND(I856*H856,2)</f>
        <v>0</v>
      </c>
      <c r="K856" s="137" t="s">
        <v>135</v>
      </c>
      <c r="L856" s="34"/>
      <c r="M856" s="140" t="s">
        <v>3</v>
      </c>
      <c r="N856" s="141" t="s">
        <v>45</v>
      </c>
      <c r="O856" s="54"/>
      <c r="P856" s="142">
        <f>O856*H856</f>
        <v>0</v>
      </c>
      <c r="Q856" s="142">
        <v>0</v>
      </c>
      <c r="R856" s="142">
        <f>Q856*H856</f>
        <v>0</v>
      </c>
      <c r="S856" s="142">
        <v>0</v>
      </c>
      <c r="T856" s="143">
        <f>S856*H856</f>
        <v>0</v>
      </c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R856" s="144" t="s">
        <v>313</v>
      </c>
      <c r="AT856" s="144" t="s">
        <v>131</v>
      </c>
      <c r="AU856" s="144" t="s">
        <v>137</v>
      </c>
      <c r="AY856" s="18" t="s">
        <v>128</v>
      </c>
      <c r="BE856" s="145">
        <f>IF(N856="základní",J856,0)</f>
        <v>0</v>
      </c>
      <c r="BF856" s="145">
        <f>IF(N856="snížená",J856,0)</f>
        <v>0</v>
      </c>
      <c r="BG856" s="145">
        <f>IF(N856="zákl. přenesená",J856,0)</f>
        <v>0</v>
      </c>
      <c r="BH856" s="145">
        <f>IF(N856="sníž. přenesená",J856,0)</f>
        <v>0</v>
      </c>
      <c r="BI856" s="145">
        <f>IF(N856="nulová",J856,0)</f>
        <v>0</v>
      </c>
      <c r="BJ856" s="18" t="s">
        <v>137</v>
      </c>
      <c r="BK856" s="145">
        <f>ROUND(I856*H856,2)</f>
        <v>0</v>
      </c>
      <c r="BL856" s="18" t="s">
        <v>313</v>
      </c>
      <c r="BM856" s="144" t="s">
        <v>982</v>
      </c>
    </row>
    <row r="857" spans="1:65" s="1" customFormat="1">
      <c r="A857" s="33"/>
      <c r="B857" s="34"/>
      <c r="C857" s="286"/>
      <c r="D857" s="287" t="s">
        <v>139</v>
      </c>
      <c r="E857" s="286"/>
      <c r="F857" s="288" t="s">
        <v>983</v>
      </c>
      <c r="G857" s="286"/>
      <c r="H857" s="286"/>
      <c r="I857" s="148"/>
      <c r="J857" s="33"/>
      <c r="K857" s="33"/>
      <c r="L857" s="34"/>
      <c r="M857" s="149"/>
      <c r="N857" s="150"/>
      <c r="O857" s="54"/>
      <c r="P857" s="54"/>
      <c r="Q857" s="54"/>
      <c r="R857" s="54"/>
      <c r="S857" s="54"/>
      <c r="T857" s="55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T857" s="18" t="s">
        <v>139</v>
      </c>
      <c r="AU857" s="18" t="s">
        <v>137</v>
      </c>
    </row>
    <row r="858" spans="1:65" s="12" customFormat="1">
      <c r="B858" s="151"/>
      <c r="C858" s="289"/>
      <c r="D858" s="290" t="s">
        <v>147</v>
      </c>
      <c r="E858" s="291" t="s">
        <v>3</v>
      </c>
      <c r="F858" s="292" t="s">
        <v>984</v>
      </c>
      <c r="G858" s="289"/>
      <c r="H858" s="291" t="s">
        <v>3</v>
      </c>
      <c r="I858" s="153"/>
      <c r="L858" s="151"/>
      <c r="M858" s="154"/>
      <c r="N858" s="155"/>
      <c r="O858" s="155"/>
      <c r="P858" s="155"/>
      <c r="Q858" s="155"/>
      <c r="R858" s="155"/>
      <c r="S858" s="155"/>
      <c r="T858" s="156"/>
      <c r="AT858" s="152" t="s">
        <v>147</v>
      </c>
      <c r="AU858" s="152" t="s">
        <v>137</v>
      </c>
      <c r="AV858" s="12" t="s">
        <v>81</v>
      </c>
      <c r="AW858" s="12" t="s">
        <v>34</v>
      </c>
      <c r="AX858" s="12" t="s">
        <v>73</v>
      </c>
      <c r="AY858" s="152" t="s">
        <v>128</v>
      </c>
    </row>
    <row r="859" spans="1:65" s="12" customFormat="1">
      <c r="B859" s="151"/>
      <c r="C859" s="289"/>
      <c r="D859" s="290" t="s">
        <v>147</v>
      </c>
      <c r="E859" s="291" t="s">
        <v>3</v>
      </c>
      <c r="F859" s="292" t="s">
        <v>524</v>
      </c>
      <c r="G859" s="289"/>
      <c r="H859" s="291" t="s">
        <v>3</v>
      </c>
      <c r="I859" s="153"/>
      <c r="L859" s="151"/>
      <c r="M859" s="154"/>
      <c r="N859" s="155"/>
      <c r="O859" s="155"/>
      <c r="P859" s="155"/>
      <c r="Q859" s="155"/>
      <c r="R859" s="155"/>
      <c r="S859" s="155"/>
      <c r="T859" s="156"/>
      <c r="AT859" s="152" t="s">
        <v>147</v>
      </c>
      <c r="AU859" s="152" t="s">
        <v>137</v>
      </c>
      <c r="AV859" s="12" t="s">
        <v>81</v>
      </c>
      <c r="AW859" s="12" t="s">
        <v>34</v>
      </c>
      <c r="AX859" s="12" t="s">
        <v>73</v>
      </c>
      <c r="AY859" s="152" t="s">
        <v>128</v>
      </c>
    </row>
    <row r="860" spans="1:65" s="13" customFormat="1">
      <c r="B860" s="157"/>
      <c r="C860" s="293"/>
      <c r="D860" s="290" t="s">
        <v>147</v>
      </c>
      <c r="E860" s="294" t="s">
        <v>3</v>
      </c>
      <c r="F860" s="295" t="s">
        <v>479</v>
      </c>
      <c r="G860" s="293"/>
      <c r="H860" s="296">
        <v>14.16</v>
      </c>
      <c r="I860" s="159"/>
      <c r="L860" s="157"/>
      <c r="M860" s="160"/>
      <c r="N860" s="161"/>
      <c r="O860" s="161"/>
      <c r="P860" s="161"/>
      <c r="Q860" s="161"/>
      <c r="R860" s="161"/>
      <c r="S860" s="161"/>
      <c r="T860" s="162"/>
      <c r="AT860" s="158" t="s">
        <v>147</v>
      </c>
      <c r="AU860" s="158" t="s">
        <v>137</v>
      </c>
      <c r="AV860" s="13" t="s">
        <v>137</v>
      </c>
      <c r="AW860" s="13" t="s">
        <v>34</v>
      </c>
      <c r="AX860" s="13" t="s">
        <v>73</v>
      </c>
      <c r="AY860" s="158" t="s">
        <v>128</v>
      </c>
    </row>
    <row r="861" spans="1:65" s="13" customFormat="1">
      <c r="B861" s="157"/>
      <c r="C861" s="293"/>
      <c r="D861" s="290" t="s">
        <v>147</v>
      </c>
      <c r="E861" s="294" t="s">
        <v>3</v>
      </c>
      <c r="F861" s="295" t="s">
        <v>480</v>
      </c>
      <c r="G861" s="293"/>
      <c r="H861" s="296">
        <v>33.6</v>
      </c>
      <c r="I861" s="159"/>
      <c r="L861" s="157"/>
      <c r="M861" s="160"/>
      <c r="N861" s="161"/>
      <c r="O861" s="161"/>
      <c r="P861" s="161"/>
      <c r="Q861" s="161"/>
      <c r="R861" s="161"/>
      <c r="S861" s="161"/>
      <c r="T861" s="162"/>
      <c r="AT861" s="158" t="s">
        <v>147</v>
      </c>
      <c r="AU861" s="158" t="s">
        <v>137</v>
      </c>
      <c r="AV861" s="13" t="s">
        <v>137</v>
      </c>
      <c r="AW861" s="13" t="s">
        <v>34</v>
      </c>
      <c r="AX861" s="13" t="s">
        <v>73</v>
      </c>
      <c r="AY861" s="158" t="s">
        <v>128</v>
      </c>
    </row>
    <row r="862" spans="1:65" s="13" customFormat="1">
      <c r="B862" s="157"/>
      <c r="C862" s="293"/>
      <c r="D862" s="290" t="s">
        <v>147</v>
      </c>
      <c r="E862" s="294" t="s">
        <v>3</v>
      </c>
      <c r="F862" s="295" t="s">
        <v>481</v>
      </c>
      <c r="G862" s="293"/>
      <c r="H862" s="296">
        <v>3</v>
      </c>
      <c r="I862" s="159"/>
      <c r="L862" s="157"/>
      <c r="M862" s="160"/>
      <c r="N862" s="161"/>
      <c r="O862" s="161"/>
      <c r="P862" s="161"/>
      <c r="Q862" s="161"/>
      <c r="R862" s="161"/>
      <c r="S862" s="161"/>
      <c r="T862" s="162"/>
      <c r="AT862" s="158" t="s">
        <v>147</v>
      </c>
      <c r="AU862" s="158" t="s">
        <v>137</v>
      </c>
      <c r="AV862" s="13" t="s">
        <v>137</v>
      </c>
      <c r="AW862" s="13" t="s">
        <v>34</v>
      </c>
      <c r="AX862" s="13" t="s">
        <v>73</v>
      </c>
      <c r="AY862" s="158" t="s">
        <v>128</v>
      </c>
    </row>
    <row r="863" spans="1:65" s="12" customFormat="1">
      <c r="B863" s="151"/>
      <c r="C863" s="289"/>
      <c r="D863" s="290" t="s">
        <v>147</v>
      </c>
      <c r="E863" s="291" t="s">
        <v>3</v>
      </c>
      <c r="F863" s="292" t="s">
        <v>482</v>
      </c>
      <c r="G863" s="289"/>
      <c r="H863" s="291" t="s">
        <v>3</v>
      </c>
      <c r="I863" s="153"/>
      <c r="L863" s="151"/>
      <c r="M863" s="154"/>
      <c r="N863" s="155"/>
      <c r="O863" s="155"/>
      <c r="P863" s="155"/>
      <c r="Q863" s="155"/>
      <c r="R863" s="155"/>
      <c r="S863" s="155"/>
      <c r="T863" s="156"/>
      <c r="AT863" s="152" t="s">
        <v>147</v>
      </c>
      <c r="AU863" s="152" t="s">
        <v>137</v>
      </c>
      <c r="AV863" s="12" t="s">
        <v>81</v>
      </c>
      <c r="AW863" s="12" t="s">
        <v>34</v>
      </c>
      <c r="AX863" s="12" t="s">
        <v>73</v>
      </c>
      <c r="AY863" s="152" t="s">
        <v>128</v>
      </c>
    </row>
    <row r="864" spans="1:65" s="13" customFormat="1">
      <c r="B864" s="157"/>
      <c r="C864" s="293"/>
      <c r="D864" s="290" t="s">
        <v>147</v>
      </c>
      <c r="E864" s="294" t="s">
        <v>3</v>
      </c>
      <c r="F864" s="295" t="s">
        <v>483</v>
      </c>
      <c r="G864" s="293"/>
      <c r="H864" s="296">
        <v>-8.36</v>
      </c>
      <c r="I864" s="159"/>
      <c r="L864" s="157"/>
      <c r="M864" s="160"/>
      <c r="N864" s="161"/>
      <c r="O864" s="161"/>
      <c r="P864" s="161"/>
      <c r="Q864" s="161"/>
      <c r="R864" s="161"/>
      <c r="S864" s="161"/>
      <c r="T864" s="162"/>
      <c r="AT864" s="158" t="s">
        <v>147</v>
      </c>
      <c r="AU864" s="158" t="s">
        <v>137</v>
      </c>
      <c r="AV864" s="13" t="s">
        <v>137</v>
      </c>
      <c r="AW864" s="13" t="s">
        <v>34</v>
      </c>
      <c r="AX864" s="13" t="s">
        <v>73</v>
      </c>
      <c r="AY864" s="158" t="s">
        <v>128</v>
      </c>
    </row>
    <row r="865" spans="1:65" s="13" customFormat="1">
      <c r="B865" s="157"/>
      <c r="C865" s="293"/>
      <c r="D865" s="290" t="s">
        <v>147</v>
      </c>
      <c r="E865" s="294" t="s">
        <v>3</v>
      </c>
      <c r="F865" s="295" t="s">
        <v>484</v>
      </c>
      <c r="G865" s="293"/>
      <c r="H865" s="296">
        <v>-21.12</v>
      </c>
      <c r="I865" s="159"/>
      <c r="L865" s="157"/>
      <c r="M865" s="160"/>
      <c r="N865" s="161"/>
      <c r="O865" s="161"/>
      <c r="P865" s="161"/>
      <c r="Q865" s="161"/>
      <c r="R865" s="161"/>
      <c r="S865" s="161"/>
      <c r="T865" s="162"/>
      <c r="AT865" s="158" t="s">
        <v>147</v>
      </c>
      <c r="AU865" s="158" t="s">
        <v>137</v>
      </c>
      <c r="AV865" s="13" t="s">
        <v>137</v>
      </c>
      <c r="AW865" s="13" t="s">
        <v>34</v>
      </c>
      <c r="AX865" s="13" t="s">
        <v>73</v>
      </c>
      <c r="AY865" s="158" t="s">
        <v>128</v>
      </c>
    </row>
    <row r="866" spans="1:65" s="12" customFormat="1">
      <c r="B866" s="151"/>
      <c r="C866" s="289"/>
      <c r="D866" s="290" t="s">
        <v>147</v>
      </c>
      <c r="E866" s="291" t="s">
        <v>3</v>
      </c>
      <c r="F866" s="292" t="s">
        <v>485</v>
      </c>
      <c r="G866" s="289"/>
      <c r="H866" s="291" t="s">
        <v>3</v>
      </c>
      <c r="I866" s="153"/>
      <c r="L866" s="151"/>
      <c r="M866" s="154"/>
      <c r="N866" s="155"/>
      <c r="O866" s="155"/>
      <c r="P866" s="155"/>
      <c r="Q866" s="155"/>
      <c r="R866" s="155"/>
      <c r="S866" s="155"/>
      <c r="T866" s="156"/>
      <c r="AT866" s="152" t="s">
        <v>147</v>
      </c>
      <c r="AU866" s="152" t="s">
        <v>137</v>
      </c>
      <c r="AV866" s="12" t="s">
        <v>81</v>
      </c>
      <c r="AW866" s="12" t="s">
        <v>34</v>
      </c>
      <c r="AX866" s="12" t="s">
        <v>73</v>
      </c>
      <c r="AY866" s="152" t="s">
        <v>128</v>
      </c>
    </row>
    <row r="867" spans="1:65" s="13" customFormat="1">
      <c r="B867" s="157"/>
      <c r="C867" s="293"/>
      <c r="D867" s="290" t="s">
        <v>147</v>
      </c>
      <c r="E867" s="294" t="s">
        <v>3</v>
      </c>
      <c r="F867" s="295" t="s">
        <v>486</v>
      </c>
      <c r="G867" s="293"/>
      <c r="H867" s="296">
        <v>1.2</v>
      </c>
      <c r="I867" s="159"/>
      <c r="L867" s="157"/>
      <c r="M867" s="160"/>
      <c r="N867" s="161"/>
      <c r="O867" s="161"/>
      <c r="P867" s="161"/>
      <c r="Q867" s="161"/>
      <c r="R867" s="161"/>
      <c r="S867" s="161"/>
      <c r="T867" s="162"/>
      <c r="AT867" s="158" t="s">
        <v>147</v>
      </c>
      <c r="AU867" s="158" t="s">
        <v>137</v>
      </c>
      <c r="AV867" s="13" t="s">
        <v>137</v>
      </c>
      <c r="AW867" s="13" t="s">
        <v>34</v>
      </c>
      <c r="AX867" s="13" t="s">
        <v>73</v>
      </c>
      <c r="AY867" s="158" t="s">
        <v>128</v>
      </c>
    </row>
    <row r="868" spans="1:65" s="13" customFormat="1">
      <c r="B868" s="157"/>
      <c r="C868" s="293"/>
      <c r="D868" s="290" t="s">
        <v>147</v>
      </c>
      <c r="E868" s="294" t="s">
        <v>3</v>
      </c>
      <c r="F868" s="295" t="s">
        <v>487</v>
      </c>
      <c r="G868" s="293"/>
      <c r="H868" s="296">
        <v>2.8</v>
      </c>
      <c r="I868" s="159"/>
      <c r="L868" s="157"/>
      <c r="M868" s="160"/>
      <c r="N868" s="161"/>
      <c r="O868" s="161"/>
      <c r="P868" s="161"/>
      <c r="Q868" s="161"/>
      <c r="R868" s="161"/>
      <c r="S868" s="161"/>
      <c r="T868" s="162"/>
      <c r="AT868" s="158" t="s">
        <v>147</v>
      </c>
      <c r="AU868" s="158" t="s">
        <v>137</v>
      </c>
      <c r="AV868" s="13" t="s">
        <v>137</v>
      </c>
      <c r="AW868" s="13" t="s">
        <v>34</v>
      </c>
      <c r="AX868" s="13" t="s">
        <v>73</v>
      </c>
      <c r="AY868" s="158" t="s">
        <v>128</v>
      </c>
    </row>
    <row r="869" spans="1:65" s="14" customFormat="1">
      <c r="B869" s="163"/>
      <c r="C869" s="297"/>
      <c r="D869" s="290" t="s">
        <v>147</v>
      </c>
      <c r="E869" s="298" t="s">
        <v>3</v>
      </c>
      <c r="F869" s="299" t="s">
        <v>165</v>
      </c>
      <c r="G869" s="297"/>
      <c r="H869" s="300">
        <v>25.28</v>
      </c>
      <c r="I869" s="165"/>
      <c r="L869" s="163"/>
      <c r="M869" s="166"/>
      <c r="N869" s="167"/>
      <c r="O869" s="167"/>
      <c r="P869" s="167"/>
      <c r="Q869" s="167"/>
      <c r="R869" s="167"/>
      <c r="S869" s="167"/>
      <c r="T869" s="168"/>
      <c r="AT869" s="164" t="s">
        <v>147</v>
      </c>
      <c r="AU869" s="164" t="s">
        <v>137</v>
      </c>
      <c r="AV869" s="14" t="s">
        <v>136</v>
      </c>
      <c r="AW869" s="14" t="s">
        <v>34</v>
      </c>
      <c r="AX869" s="14" t="s">
        <v>81</v>
      </c>
      <c r="AY869" s="164" t="s">
        <v>128</v>
      </c>
    </row>
    <row r="870" spans="1:65" s="1" customFormat="1" ht="16.5" customHeight="1">
      <c r="A870" s="33"/>
      <c r="B870" s="136"/>
      <c r="C870" s="281" t="s">
        <v>985</v>
      </c>
      <c r="D870" s="281" t="s">
        <v>131</v>
      </c>
      <c r="E870" s="282" t="s">
        <v>986</v>
      </c>
      <c r="F870" s="283" t="s">
        <v>987</v>
      </c>
      <c r="G870" s="284" t="s">
        <v>134</v>
      </c>
      <c r="H870" s="285">
        <v>25.28</v>
      </c>
      <c r="I870" s="138"/>
      <c r="J870" s="139">
        <f>ROUND(I870*H870,2)</f>
        <v>0</v>
      </c>
      <c r="K870" s="137" t="s">
        <v>135</v>
      </c>
      <c r="L870" s="34"/>
      <c r="M870" s="140" t="s">
        <v>3</v>
      </c>
      <c r="N870" s="141" t="s">
        <v>45</v>
      </c>
      <c r="O870" s="54"/>
      <c r="P870" s="142">
        <f>O870*H870</f>
        <v>0</v>
      </c>
      <c r="Q870" s="142">
        <v>1.7000000000000001E-4</v>
      </c>
      <c r="R870" s="142">
        <f>Q870*H870</f>
        <v>4.2976000000000004E-3</v>
      </c>
      <c r="S870" s="142">
        <v>0</v>
      </c>
      <c r="T870" s="143">
        <f>S870*H870</f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144" t="s">
        <v>313</v>
      </c>
      <c r="AT870" s="144" t="s">
        <v>131</v>
      </c>
      <c r="AU870" s="144" t="s">
        <v>137</v>
      </c>
      <c r="AY870" s="18" t="s">
        <v>128</v>
      </c>
      <c r="BE870" s="145">
        <f>IF(N870="základní",J870,0)</f>
        <v>0</v>
      </c>
      <c r="BF870" s="145">
        <f>IF(N870="snížená",J870,0)</f>
        <v>0</v>
      </c>
      <c r="BG870" s="145">
        <f>IF(N870="zákl. přenesená",J870,0)</f>
        <v>0</v>
      </c>
      <c r="BH870" s="145">
        <f>IF(N870="sníž. přenesená",J870,0)</f>
        <v>0</v>
      </c>
      <c r="BI870" s="145">
        <f>IF(N870="nulová",J870,0)</f>
        <v>0</v>
      </c>
      <c r="BJ870" s="18" t="s">
        <v>137</v>
      </c>
      <c r="BK870" s="145">
        <f>ROUND(I870*H870,2)</f>
        <v>0</v>
      </c>
      <c r="BL870" s="18" t="s">
        <v>313</v>
      </c>
      <c r="BM870" s="144" t="s">
        <v>988</v>
      </c>
    </row>
    <row r="871" spans="1:65" s="1" customFormat="1">
      <c r="A871" s="33"/>
      <c r="B871" s="34"/>
      <c r="C871" s="286"/>
      <c r="D871" s="287" t="s">
        <v>139</v>
      </c>
      <c r="E871" s="286"/>
      <c r="F871" s="288" t="s">
        <v>989</v>
      </c>
      <c r="G871" s="286"/>
      <c r="H871" s="286"/>
      <c r="I871" s="148"/>
      <c r="J871" s="33"/>
      <c r="K871" s="33"/>
      <c r="L871" s="34"/>
      <c r="M871" s="149"/>
      <c r="N871" s="150"/>
      <c r="O871" s="54"/>
      <c r="P871" s="54"/>
      <c r="Q871" s="54"/>
      <c r="R871" s="54"/>
      <c r="S871" s="54"/>
      <c r="T871" s="55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T871" s="18" t="s">
        <v>139</v>
      </c>
      <c r="AU871" s="18" t="s">
        <v>137</v>
      </c>
    </row>
    <row r="872" spans="1:65" s="1" customFormat="1" ht="16.5" customHeight="1">
      <c r="A872" s="33"/>
      <c r="B872" s="136"/>
      <c r="C872" s="281" t="s">
        <v>990</v>
      </c>
      <c r="D872" s="281" t="s">
        <v>131</v>
      </c>
      <c r="E872" s="282" t="s">
        <v>991</v>
      </c>
      <c r="F872" s="283" t="s">
        <v>992</v>
      </c>
      <c r="G872" s="284" t="s">
        <v>134</v>
      </c>
      <c r="H872" s="285">
        <v>25.28</v>
      </c>
      <c r="I872" s="138"/>
      <c r="J872" s="139">
        <f>ROUND(I872*H872,2)</f>
        <v>0</v>
      </c>
      <c r="K872" s="137" t="s">
        <v>135</v>
      </c>
      <c r="L872" s="34"/>
      <c r="M872" s="140" t="s">
        <v>3</v>
      </c>
      <c r="N872" s="141" t="s">
        <v>45</v>
      </c>
      <c r="O872" s="54"/>
      <c r="P872" s="142">
        <f>O872*H872</f>
        <v>0</v>
      </c>
      <c r="Q872" s="142">
        <v>1.2999999999999999E-4</v>
      </c>
      <c r="R872" s="142">
        <f>Q872*H872</f>
        <v>3.2863999999999997E-3</v>
      </c>
      <c r="S872" s="142">
        <v>0</v>
      </c>
      <c r="T872" s="143">
        <f>S872*H872</f>
        <v>0</v>
      </c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R872" s="144" t="s">
        <v>313</v>
      </c>
      <c r="AT872" s="144" t="s">
        <v>131</v>
      </c>
      <c r="AU872" s="144" t="s">
        <v>137</v>
      </c>
      <c r="AY872" s="18" t="s">
        <v>128</v>
      </c>
      <c r="BE872" s="145">
        <f>IF(N872="základní",J872,0)</f>
        <v>0</v>
      </c>
      <c r="BF872" s="145">
        <f>IF(N872="snížená",J872,0)</f>
        <v>0</v>
      </c>
      <c r="BG872" s="145">
        <f>IF(N872="zákl. přenesená",J872,0)</f>
        <v>0</v>
      </c>
      <c r="BH872" s="145">
        <f>IF(N872="sníž. přenesená",J872,0)</f>
        <v>0</v>
      </c>
      <c r="BI872" s="145">
        <f>IF(N872="nulová",J872,0)</f>
        <v>0</v>
      </c>
      <c r="BJ872" s="18" t="s">
        <v>137</v>
      </c>
      <c r="BK872" s="145">
        <f>ROUND(I872*H872,2)</f>
        <v>0</v>
      </c>
      <c r="BL872" s="18" t="s">
        <v>313</v>
      </c>
      <c r="BM872" s="144" t="s">
        <v>993</v>
      </c>
    </row>
    <row r="873" spans="1:65" s="1" customFormat="1">
      <c r="A873" s="33"/>
      <c r="B873" s="34"/>
      <c r="C873" s="286"/>
      <c r="D873" s="287" t="s">
        <v>139</v>
      </c>
      <c r="E873" s="286"/>
      <c r="F873" s="288" t="s">
        <v>994</v>
      </c>
      <c r="G873" s="286"/>
      <c r="H873" s="286"/>
      <c r="I873" s="148"/>
      <c r="J873" s="33"/>
      <c r="K873" s="33"/>
      <c r="L873" s="34"/>
      <c r="M873" s="149"/>
      <c r="N873" s="150"/>
      <c r="O873" s="54"/>
      <c r="P873" s="54"/>
      <c r="Q873" s="54"/>
      <c r="R873" s="54"/>
      <c r="S873" s="54"/>
      <c r="T873" s="55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T873" s="18" t="s">
        <v>139</v>
      </c>
      <c r="AU873" s="18" t="s">
        <v>137</v>
      </c>
    </row>
    <row r="874" spans="1:65" s="1" customFormat="1" ht="16.5" customHeight="1">
      <c r="A874" s="33"/>
      <c r="B874" s="136"/>
      <c r="C874" s="281" t="s">
        <v>995</v>
      </c>
      <c r="D874" s="281" t="s">
        <v>131</v>
      </c>
      <c r="E874" s="282" t="s">
        <v>996</v>
      </c>
      <c r="F874" s="283" t="s">
        <v>997</v>
      </c>
      <c r="G874" s="284" t="s">
        <v>134</v>
      </c>
      <c r="H874" s="285">
        <v>25.28</v>
      </c>
      <c r="I874" s="138"/>
      <c r="J874" s="139">
        <f>ROUND(I874*H874,2)</f>
        <v>0</v>
      </c>
      <c r="K874" s="137" t="s">
        <v>135</v>
      </c>
      <c r="L874" s="34"/>
      <c r="M874" s="140" t="s">
        <v>3</v>
      </c>
      <c r="N874" s="141" t="s">
        <v>45</v>
      </c>
      <c r="O874" s="54"/>
      <c r="P874" s="142">
        <f>O874*H874</f>
        <v>0</v>
      </c>
      <c r="Q874" s="142">
        <v>1.2E-4</v>
      </c>
      <c r="R874" s="142">
        <f>Q874*H874</f>
        <v>3.0336E-3</v>
      </c>
      <c r="S874" s="142">
        <v>0</v>
      </c>
      <c r="T874" s="143">
        <f>S874*H874</f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144" t="s">
        <v>313</v>
      </c>
      <c r="AT874" s="144" t="s">
        <v>131</v>
      </c>
      <c r="AU874" s="144" t="s">
        <v>137</v>
      </c>
      <c r="AY874" s="18" t="s">
        <v>128</v>
      </c>
      <c r="BE874" s="145">
        <f>IF(N874="základní",J874,0)</f>
        <v>0</v>
      </c>
      <c r="BF874" s="145">
        <f>IF(N874="snížená",J874,0)</f>
        <v>0</v>
      </c>
      <c r="BG874" s="145">
        <f>IF(N874="zákl. přenesená",J874,0)</f>
        <v>0</v>
      </c>
      <c r="BH874" s="145">
        <f>IF(N874="sníž. přenesená",J874,0)</f>
        <v>0</v>
      </c>
      <c r="BI874" s="145">
        <f>IF(N874="nulová",J874,0)</f>
        <v>0</v>
      </c>
      <c r="BJ874" s="18" t="s">
        <v>137</v>
      </c>
      <c r="BK874" s="145">
        <f>ROUND(I874*H874,2)</f>
        <v>0</v>
      </c>
      <c r="BL874" s="18" t="s">
        <v>313</v>
      </c>
      <c r="BM874" s="144" t="s">
        <v>998</v>
      </c>
    </row>
    <row r="875" spans="1:65" s="1" customFormat="1">
      <c r="A875" s="33"/>
      <c r="B875" s="34"/>
      <c r="C875" s="286"/>
      <c r="D875" s="287" t="s">
        <v>139</v>
      </c>
      <c r="E875" s="286"/>
      <c r="F875" s="288" t="s">
        <v>999</v>
      </c>
      <c r="G875" s="286"/>
      <c r="H875" s="286"/>
      <c r="I875" s="148"/>
      <c r="J875" s="33"/>
      <c r="K875" s="33"/>
      <c r="L875" s="34"/>
      <c r="M875" s="149"/>
      <c r="N875" s="150"/>
      <c r="O875" s="54"/>
      <c r="P875" s="54"/>
      <c r="Q875" s="54"/>
      <c r="R875" s="54"/>
      <c r="S875" s="54"/>
      <c r="T875" s="55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T875" s="18" t="s">
        <v>139</v>
      </c>
      <c r="AU875" s="18" t="s">
        <v>137</v>
      </c>
    </row>
    <row r="876" spans="1:65" s="11" customFormat="1" ht="22.95" customHeight="1">
      <c r="B876" s="125"/>
      <c r="C876" s="277"/>
      <c r="D876" s="278" t="s">
        <v>72</v>
      </c>
      <c r="E876" s="280" t="s">
        <v>1000</v>
      </c>
      <c r="F876" s="280" t="s">
        <v>1001</v>
      </c>
      <c r="G876" s="277"/>
      <c r="H876" s="277"/>
      <c r="I876" s="127"/>
      <c r="J876" s="135">
        <f>BK876</f>
        <v>0</v>
      </c>
      <c r="L876" s="125"/>
      <c r="M876" s="129"/>
      <c r="N876" s="130"/>
      <c r="O876" s="130"/>
      <c r="P876" s="131">
        <f>SUM(P877:P962)</f>
        <v>0</v>
      </c>
      <c r="Q876" s="130"/>
      <c r="R876" s="131">
        <f>SUM(R877:R962)</f>
        <v>6.9763519999999996E-2</v>
      </c>
      <c r="S876" s="130"/>
      <c r="T876" s="132">
        <f>SUM(T877:T962)</f>
        <v>0</v>
      </c>
      <c r="AR876" s="126" t="s">
        <v>137</v>
      </c>
      <c r="AT876" s="133" t="s">
        <v>72</v>
      </c>
      <c r="AU876" s="133" t="s">
        <v>81</v>
      </c>
      <c r="AY876" s="126" t="s">
        <v>128</v>
      </c>
      <c r="BK876" s="134">
        <f>SUM(BK877:BK962)</f>
        <v>0</v>
      </c>
    </row>
    <row r="877" spans="1:65" s="1" customFormat="1" ht="24.15" customHeight="1">
      <c r="A877" s="33"/>
      <c r="B877" s="136"/>
      <c r="C877" s="281" t="s">
        <v>1002</v>
      </c>
      <c r="D877" s="281" t="s">
        <v>131</v>
      </c>
      <c r="E877" s="282" t="s">
        <v>1003</v>
      </c>
      <c r="F877" s="283" t="s">
        <v>1004</v>
      </c>
      <c r="G877" s="284" t="s">
        <v>134</v>
      </c>
      <c r="H877" s="285">
        <v>116.128</v>
      </c>
      <c r="I877" s="138"/>
      <c r="J877" s="139">
        <f>ROUND(I877*H877,2)</f>
        <v>0</v>
      </c>
      <c r="K877" s="137" t="s">
        <v>135</v>
      </c>
      <c r="L877" s="34"/>
      <c r="M877" s="140" t="s">
        <v>3</v>
      </c>
      <c r="N877" s="141" t="s">
        <v>45</v>
      </c>
      <c r="O877" s="54"/>
      <c r="P877" s="142">
        <f>O877*H877</f>
        <v>0</v>
      </c>
      <c r="Q877" s="142">
        <v>2.7999999999999998E-4</v>
      </c>
      <c r="R877" s="142">
        <f>Q877*H877</f>
        <v>3.2515839999999997E-2</v>
      </c>
      <c r="S877" s="142">
        <v>0</v>
      </c>
      <c r="T877" s="143">
        <f>S877*H877</f>
        <v>0</v>
      </c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R877" s="144" t="s">
        <v>313</v>
      </c>
      <c r="AT877" s="144" t="s">
        <v>131</v>
      </c>
      <c r="AU877" s="144" t="s">
        <v>137</v>
      </c>
      <c r="AY877" s="18" t="s">
        <v>128</v>
      </c>
      <c r="BE877" s="145">
        <f>IF(N877="základní",J877,0)</f>
        <v>0</v>
      </c>
      <c r="BF877" s="145">
        <f>IF(N877="snížená",J877,0)</f>
        <v>0</v>
      </c>
      <c r="BG877" s="145">
        <f>IF(N877="zákl. přenesená",J877,0)</f>
        <v>0</v>
      </c>
      <c r="BH877" s="145">
        <f>IF(N877="sníž. přenesená",J877,0)</f>
        <v>0</v>
      </c>
      <c r="BI877" s="145">
        <f>IF(N877="nulová",J877,0)</f>
        <v>0</v>
      </c>
      <c r="BJ877" s="18" t="s">
        <v>137</v>
      </c>
      <c r="BK877" s="145">
        <f>ROUND(I877*H877,2)</f>
        <v>0</v>
      </c>
      <c r="BL877" s="18" t="s">
        <v>313</v>
      </c>
      <c r="BM877" s="144" t="s">
        <v>1005</v>
      </c>
    </row>
    <row r="878" spans="1:65" s="1" customFormat="1">
      <c r="A878" s="33"/>
      <c r="B878" s="34"/>
      <c r="C878" s="286"/>
      <c r="D878" s="287" t="s">
        <v>139</v>
      </c>
      <c r="E878" s="286"/>
      <c r="F878" s="288" t="s">
        <v>1006</v>
      </c>
      <c r="G878" s="286"/>
      <c r="H878" s="286"/>
      <c r="I878" s="148"/>
      <c r="J878" s="33"/>
      <c r="K878" s="33"/>
      <c r="L878" s="34"/>
      <c r="M878" s="149"/>
      <c r="N878" s="150"/>
      <c r="O878" s="54"/>
      <c r="P878" s="54"/>
      <c r="Q878" s="54"/>
      <c r="R878" s="54"/>
      <c r="S878" s="54"/>
      <c r="T878" s="55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T878" s="18" t="s">
        <v>139</v>
      </c>
      <c r="AU878" s="18" t="s">
        <v>137</v>
      </c>
    </row>
    <row r="879" spans="1:65" s="12" customFormat="1">
      <c r="B879" s="151"/>
      <c r="C879" s="289"/>
      <c r="D879" s="290" t="s">
        <v>147</v>
      </c>
      <c r="E879" s="291" t="s">
        <v>3</v>
      </c>
      <c r="F879" s="292" t="s">
        <v>1007</v>
      </c>
      <c r="G879" s="289"/>
      <c r="H879" s="291" t="s">
        <v>3</v>
      </c>
      <c r="I879" s="153"/>
      <c r="L879" s="151"/>
      <c r="M879" s="154"/>
      <c r="N879" s="155"/>
      <c r="O879" s="155"/>
      <c r="P879" s="155"/>
      <c r="Q879" s="155"/>
      <c r="R879" s="155"/>
      <c r="S879" s="155"/>
      <c r="T879" s="156"/>
      <c r="AT879" s="152" t="s">
        <v>147</v>
      </c>
      <c r="AU879" s="152" t="s">
        <v>137</v>
      </c>
      <c r="AV879" s="12" t="s">
        <v>81</v>
      </c>
      <c r="AW879" s="12" t="s">
        <v>34</v>
      </c>
      <c r="AX879" s="12" t="s">
        <v>73</v>
      </c>
      <c r="AY879" s="152" t="s">
        <v>128</v>
      </c>
    </row>
    <row r="880" spans="1:65" s="12" customFormat="1">
      <c r="B880" s="151"/>
      <c r="C880" s="289"/>
      <c r="D880" s="290" t="s">
        <v>147</v>
      </c>
      <c r="E880" s="291" t="s">
        <v>3</v>
      </c>
      <c r="F880" s="292" t="s">
        <v>524</v>
      </c>
      <c r="G880" s="289"/>
      <c r="H880" s="291" t="s">
        <v>3</v>
      </c>
      <c r="I880" s="153"/>
      <c r="L880" s="151"/>
      <c r="M880" s="154"/>
      <c r="N880" s="155"/>
      <c r="O880" s="155"/>
      <c r="P880" s="155"/>
      <c r="Q880" s="155"/>
      <c r="R880" s="155"/>
      <c r="S880" s="155"/>
      <c r="T880" s="156"/>
      <c r="AT880" s="152" t="s">
        <v>147</v>
      </c>
      <c r="AU880" s="152" t="s">
        <v>137</v>
      </c>
      <c r="AV880" s="12" t="s">
        <v>81</v>
      </c>
      <c r="AW880" s="12" t="s">
        <v>34</v>
      </c>
      <c r="AX880" s="12" t="s">
        <v>73</v>
      </c>
      <c r="AY880" s="152" t="s">
        <v>128</v>
      </c>
    </row>
    <row r="881" spans="2:51" s="13" customFormat="1">
      <c r="B881" s="157"/>
      <c r="C881" s="293"/>
      <c r="D881" s="290" t="s">
        <v>147</v>
      </c>
      <c r="E881" s="294" t="s">
        <v>3</v>
      </c>
      <c r="F881" s="295" t="s">
        <v>479</v>
      </c>
      <c r="G881" s="293"/>
      <c r="H881" s="296">
        <v>14.16</v>
      </c>
      <c r="I881" s="159"/>
      <c r="L881" s="157"/>
      <c r="M881" s="160"/>
      <c r="N881" s="161"/>
      <c r="O881" s="161"/>
      <c r="P881" s="161"/>
      <c r="Q881" s="161"/>
      <c r="R881" s="161"/>
      <c r="S881" s="161"/>
      <c r="T881" s="162"/>
      <c r="AT881" s="158" t="s">
        <v>147</v>
      </c>
      <c r="AU881" s="158" t="s">
        <v>137</v>
      </c>
      <c r="AV881" s="13" t="s">
        <v>137</v>
      </c>
      <c r="AW881" s="13" t="s">
        <v>34</v>
      </c>
      <c r="AX881" s="13" t="s">
        <v>73</v>
      </c>
      <c r="AY881" s="158" t="s">
        <v>128</v>
      </c>
    </row>
    <row r="882" spans="2:51" s="13" customFormat="1">
      <c r="B882" s="157"/>
      <c r="C882" s="293"/>
      <c r="D882" s="290" t="s">
        <v>147</v>
      </c>
      <c r="E882" s="294" t="s">
        <v>3</v>
      </c>
      <c r="F882" s="295" t="s">
        <v>480</v>
      </c>
      <c r="G882" s="293"/>
      <c r="H882" s="296">
        <v>33.6</v>
      </c>
      <c r="I882" s="159"/>
      <c r="L882" s="157"/>
      <c r="M882" s="160"/>
      <c r="N882" s="161"/>
      <c r="O882" s="161"/>
      <c r="P882" s="161"/>
      <c r="Q882" s="161"/>
      <c r="R882" s="161"/>
      <c r="S882" s="161"/>
      <c r="T882" s="162"/>
      <c r="AT882" s="158" t="s">
        <v>147</v>
      </c>
      <c r="AU882" s="158" t="s">
        <v>137</v>
      </c>
      <c r="AV882" s="13" t="s">
        <v>137</v>
      </c>
      <c r="AW882" s="13" t="s">
        <v>34</v>
      </c>
      <c r="AX882" s="13" t="s">
        <v>73</v>
      </c>
      <c r="AY882" s="158" t="s">
        <v>128</v>
      </c>
    </row>
    <row r="883" spans="2:51" s="13" customFormat="1">
      <c r="B883" s="157"/>
      <c r="C883" s="293"/>
      <c r="D883" s="290" t="s">
        <v>147</v>
      </c>
      <c r="E883" s="294" t="s">
        <v>3</v>
      </c>
      <c r="F883" s="295" t="s">
        <v>481</v>
      </c>
      <c r="G883" s="293"/>
      <c r="H883" s="296">
        <v>3</v>
      </c>
      <c r="I883" s="159"/>
      <c r="L883" s="157"/>
      <c r="M883" s="160"/>
      <c r="N883" s="161"/>
      <c r="O883" s="161"/>
      <c r="P883" s="161"/>
      <c r="Q883" s="161"/>
      <c r="R883" s="161"/>
      <c r="S883" s="161"/>
      <c r="T883" s="162"/>
      <c r="AT883" s="158" t="s">
        <v>147</v>
      </c>
      <c r="AU883" s="158" t="s">
        <v>137</v>
      </c>
      <c r="AV883" s="13" t="s">
        <v>137</v>
      </c>
      <c r="AW883" s="13" t="s">
        <v>34</v>
      </c>
      <c r="AX883" s="13" t="s">
        <v>73</v>
      </c>
      <c r="AY883" s="158" t="s">
        <v>128</v>
      </c>
    </row>
    <row r="884" spans="2:51" s="12" customFormat="1">
      <c r="B884" s="151"/>
      <c r="C884" s="289"/>
      <c r="D884" s="290" t="s">
        <v>147</v>
      </c>
      <c r="E884" s="291" t="s">
        <v>3</v>
      </c>
      <c r="F884" s="292" t="s">
        <v>482</v>
      </c>
      <c r="G884" s="289"/>
      <c r="H884" s="291" t="s">
        <v>3</v>
      </c>
      <c r="I884" s="153"/>
      <c r="L884" s="151"/>
      <c r="M884" s="154"/>
      <c r="N884" s="155"/>
      <c r="O884" s="155"/>
      <c r="P884" s="155"/>
      <c r="Q884" s="155"/>
      <c r="R884" s="155"/>
      <c r="S884" s="155"/>
      <c r="T884" s="156"/>
      <c r="AT884" s="152" t="s">
        <v>147</v>
      </c>
      <c r="AU884" s="152" t="s">
        <v>137</v>
      </c>
      <c r="AV884" s="12" t="s">
        <v>81</v>
      </c>
      <c r="AW884" s="12" t="s">
        <v>34</v>
      </c>
      <c r="AX884" s="12" t="s">
        <v>73</v>
      </c>
      <c r="AY884" s="152" t="s">
        <v>128</v>
      </c>
    </row>
    <row r="885" spans="2:51" s="13" customFormat="1">
      <c r="B885" s="157"/>
      <c r="C885" s="293"/>
      <c r="D885" s="290" t="s">
        <v>147</v>
      </c>
      <c r="E885" s="294" t="s">
        <v>3</v>
      </c>
      <c r="F885" s="295" t="s">
        <v>483</v>
      </c>
      <c r="G885" s="293"/>
      <c r="H885" s="296">
        <v>-8.36</v>
      </c>
      <c r="I885" s="159"/>
      <c r="L885" s="157"/>
      <c r="M885" s="160"/>
      <c r="N885" s="161"/>
      <c r="O885" s="161"/>
      <c r="P885" s="161"/>
      <c r="Q885" s="161"/>
      <c r="R885" s="161"/>
      <c r="S885" s="161"/>
      <c r="T885" s="162"/>
      <c r="AT885" s="158" t="s">
        <v>147</v>
      </c>
      <c r="AU885" s="158" t="s">
        <v>137</v>
      </c>
      <c r="AV885" s="13" t="s">
        <v>137</v>
      </c>
      <c r="AW885" s="13" t="s">
        <v>34</v>
      </c>
      <c r="AX885" s="13" t="s">
        <v>73</v>
      </c>
      <c r="AY885" s="158" t="s">
        <v>128</v>
      </c>
    </row>
    <row r="886" spans="2:51" s="13" customFormat="1">
      <c r="B886" s="157"/>
      <c r="C886" s="293"/>
      <c r="D886" s="290" t="s">
        <v>147</v>
      </c>
      <c r="E886" s="294" t="s">
        <v>3</v>
      </c>
      <c r="F886" s="295" t="s">
        <v>484</v>
      </c>
      <c r="G886" s="293"/>
      <c r="H886" s="296">
        <v>-21.12</v>
      </c>
      <c r="I886" s="159"/>
      <c r="L886" s="157"/>
      <c r="M886" s="160"/>
      <c r="N886" s="161"/>
      <c r="O886" s="161"/>
      <c r="P886" s="161"/>
      <c r="Q886" s="161"/>
      <c r="R886" s="161"/>
      <c r="S886" s="161"/>
      <c r="T886" s="162"/>
      <c r="AT886" s="158" t="s">
        <v>147</v>
      </c>
      <c r="AU886" s="158" t="s">
        <v>137</v>
      </c>
      <c r="AV886" s="13" t="s">
        <v>137</v>
      </c>
      <c r="AW886" s="13" t="s">
        <v>34</v>
      </c>
      <c r="AX886" s="13" t="s">
        <v>73</v>
      </c>
      <c r="AY886" s="158" t="s">
        <v>128</v>
      </c>
    </row>
    <row r="887" spans="2:51" s="12" customFormat="1">
      <c r="B887" s="151"/>
      <c r="C887" s="289"/>
      <c r="D887" s="290" t="s">
        <v>147</v>
      </c>
      <c r="E887" s="291" t="s">
        <v>3</v>
      </c>
      <c r="F887" s="292" t="s">
        <v>485</v>
      </c>
      <c r="G887" s="289"/>
      <c r="H887" s="291" t="s">
        <v>3</v>
      </c>
      <c r="I887" s="153"/>
      <c r="L887" s="151"/>
      <c r="M887" s="154"/>
      <c r="N887" s="155"/>
      <c r="O887" s="155"/>
      <c r="P887" s="155"/>
      <c r="Q887" s="155"/>
      <c r="R887" s="155"/>
      <c r="S887" s="155"/>
      <c r="T887" s="156"/>
      <c r="AT887" s="152" t="s">
        <v>147</v>
      </c>
      <c r="AU887" s="152" t="s">
        <v>137</v>
      </c>
      <c r="AV887" s="12" t="s">
        <v>81</v>
      </c>
      <c r="AW887" s="12" t="s">
        <v>34</v>
      </c>
      <c r="AX887" s="12" t="s">
        <v>73</v>
      </c>
      <c r="AY887" s="152" t="s">
        <v>128</v>
      </c>
    </row>
    <row r="888" spans="2:51" s="13" customFormat="1">
      <c r="B888" s="157"/>
      <c r="C888" s="293"/>
      <c r="D888" s="290" t="s">
        <v>147</v>
      </c>
      <c r="E888" s="294" t="s">
        <v>3</v>
      </c>
      <c r="F888" s="295" t="s">
        <v>486</v>
      </c>
      <c r="G888" s="293"/>
      <c r="H888" s="296">
        <v>1.2</v>
      </c>
      <c r="I888" s="159"/>
      <c r="L888" s="157"/>
      <c r="M888" s="160"/>
      <c r="N888" s="161"/>
      <c r="O888" s="161"/>
      <c r="P888" s="161"/>
      <c r="Q888" s="161"/>
      <c r="R888" s="161"/>
      <c r="S888" s="161"/>
      <c r="T888" s="162"/>
      <c r="AT888" s="158" t="s">
        <v>147</v>
      </c>
      <c r="AU888" s="158" t="s">
        <v>137</v>
      </c>
      <c r="AV888" s="13" t="s">
        <v>137</v>
      </c>
      <c r="AW888" s="13" t="s">
        <v>34</v>
      </c>
      <c r="AX888" s="13" t="s">
        <v>73</v>
      </c>
      <c r="AY888" s="158" t="s">
        <v>128</v>
      </c>
    </row>
    <row r="889" spans="2:51" s="13" customFormat="1">
      <c r="B889" s="157"/>
      <c r="C889" s="293"/>
      <c r="D889" s="290" t="s">
        <v>147</v>
      </c>
      <c r="E889" s="294" t="s">
        <v>3</v>
      </c>
      <c r="F889" s="295" t="s">
        <v>487</v>
      </c>
      <c r="G889" s="293"/>
      <c r="H889" s="296">
        <v>2.8</v>
      </c>
      <c r="I889" s="159"/>
      <c r="L889" s="157"/>
      <c r="M889" s="160"/>
      <c r="N889" s="161"/>
      <c r="O889" s="161"/>
      <c r="P889" s="161"/>
      <c r="Q889" s="161"/>
      <c r="R889" s="161"/>
      <c r="S889" s="161"/>
      <c r="T889" s="162"/>
      <c r="AT889" s="158" t="s">
        <v>147</v>
      </c>
      <c r="AU889" s="158" t="s">
        <v>137</v>
      </c>
      <c r="AV889" s="13" t="s">
        <v>137</v>
      </c>
      <c r="AW889" s="13" t="s">
        <v>34</v>
      </c>
      <c r="AX889" s="13" t="s">
        <v>73</v>
      </c>
      <c r="AY889" s="158" t="s">
        <v>128</v>
      </c>
    </row>
    <row r="890" spans="2:51" s="15" customFormat="1">
      <c r="B890" s="169"/>
      <c r="C890" s="301"/>
      <c r="D890" s="290" t="s">
        <v>147</v>
      </c>
      <c r="E890" s="302" t="s">
        <v>3</v>
      </c>
      <c r="F890" s="303" t="s">
        <v>233</v>
      </c>
      <c r="G890" s="301"/>
      <c r="H890" s="304">
        <v>25.28</v>
      </c>
      <c r="I890" s="171"/>
      <c r="L890" s="169"/>
      <c r="M890" s="172"/>
      <c r="N890" s="173"/>
      <c r="O890" s="173"/>
      <c r="P890" s="173"/>
      <c r="Q890" s="173"/>
      <c r="R890" s="173"/>
      <c r="S890" s="173"/>
      <c r="T890" s="174"/>
      <c r="AT890" s="170" t="s">
        <v>147</v>
      </c>
      <c r="AU890" s="170" t="s">
        <v>137</v>
      </c>
      <c r="AV890" s="15" t="s">
        <v>141</v>
      </c>
      <c r="AW890" s="15" t="s">
        <v>34</v>
      </c>
      <c r="AX890" s="15" t="s">
        <v>73</v>
      </c>
      <c r="AY890" s="170" t="s">
        <v>128</v>
      </c>
    </row>
    <row r="891" spans="2:51" s="12" customFormat="1">
      <c r="B891" s="151"/>
      <c r="C891" s="289"/>
      <c r="D891" s="290" t="s">
        <v>147</v>
      </c>
      <c r="E891" s="291" t="s">
        <v>3</v>
      </c>
      <c r="F891" s="292" t="s">
        <v>1008</v>
      </c>
      <c r="G891" s="289"/>
      <c r="H891" s="291" t="s">
        <v>3</v>
      </c>
      <c r="I891" s="153"/>
      <c r="L891" s="151"/>
      <c r="M891" s="154"/>
      <c r="N891" s="155"/>
      <c r="O891" s="155"/>
      <c r="P891" s="155"/>
      <c r="Q891" s="155"/>
      <c r="R891" s="155"/>
      <c r="S891" s="155"/>
      <c r="T891" s="156"/>
      <c r="AT891" s="152" t="s">
        <v>147</v>
      </c>
      <c r="AU891" s="152" t="s">
        <v>137</v>
      </c>
      <c r="AV891" s="12" t="s">
        <v>81</v>
      </c>
      <c r="AW891" s="12" t="s">
        <v>34</v>
      </c>
      <c r="AX891" s="12" t="s">
        <v>73</v>
      </c>
      <c r="AY891" s="152" t="s">
        <v>128</v>
      </c>
    </row>
    <row r="892" spans="2:51" s="12" customFormat="1">
      <c r="B892" s="151"/>
      <c r="C892" s="289"/>
      <c r="D892" s="290" t="s">
        <v>147</v>
      </c>
      <c r="E892" s="291" t="s">
        <v>3</v>
      </c>
      <c r="F892" s="292" t="s">
        <v>1009</v>
      </c>
      <c r="G892" s="289"/>
      <c r="H892" s="291" t="s">
        <v>3</v>
      </c>
      <c r="I892" s="153"/>
      <c r="L892" s="151"/>
      <c r="M892" s="154"/>
      <c r="N892" s="155"/>
      <c r="O892" s="155"/>
      <c r="P892" s="155"/>
      <c r="Q892" s="155"/>
      <c r="R892" s="155"/>
      <c r="S892" s="155"/>
      <c r="T892" s="156"/>
      <c r="AT892" s="152" t="s">
        <v>147</v>
      </c>
      <c r="AU892" s="152" t="s">
        <v>137</v>
      </c>
      <c r="AV892" s="12" t="s">
        <v>81</v>
      </c>
      <c r="AW892" s="12" t="s">
        <v>34</v>
      </c>
      <c r="AX892" s="12" t="s">
        <v>73</v>
      </c>
      <c r="AY892" s="152" t="s">
        <v>128</v>
      </c>
    </row>
    <row r="893" spans="2:51" s="12" customFormat="1">
      <c r="B893" s="151"/>
      <c r="C893" s="289"/>
      <c r="D893" s="290" t="s">
        <v>147</v>
      </c>
      <c r="E893" s="291" t="s">
        <v>3</v>
      </c>
      <c r="F893" s="292" t="s">
        <v>174</v>
      </c>
      <c r="G893" s="289"/>
      <c r="H893" s="291" t="s">
        <v>3</v>
      </c>
      <c r="I893" s="153"/>
      <c r="L893" s="151"/>
      <c r="M893" s="154"/>
      <c r="N893" s="155"/>
      <c r="O893" s="155"/>
      <c r="P893" s="155"/>
      <c r="Q893" s="155"/>
      <c r="R893" s="155"/>
      <c r="S893" s="155"/>
      <c r="T893" s="156"/>
      <c r="AT893" s="152" t="s">
        <v>147</v>
      </c>
      <c r="AU893" s="152" t="s">
        <v>137</v>
      </c>
      <c r="AV893" s="12" t="s">
        <v>81</v>
      </c>
      <c r="AW893" s="12" t="s">
        <v>34</v>
      </c>
      <c r="AX893" s="12" t="s">
        <v>73</v>
      </c>
      <c r="AY893" s="152" t="s">
        <v>128</v>
      </c>
    </row>
    <row r="894" spans="2:51" s="12" customFormat="1">
      <c r="B894" s="151"/>
      <c r="C894" s="289"/>
      <c r="D894" s="290" t="s">
        <v>147</v>
      </c>
      <c r="E894" s="291" t="s">
        <v>3</v>
      </c>
      <c r="F894" s="292" t="s">
        <v>175</v>
      </c>
      <c r="G894" s="289"/>
      <c r="H894" s="291" t="s">
        <v>3</v>
      </c>
      <c r="I894" s="153"/>
      <c r="L894" s="151"/>
      <c r="M894" s="154"/>
      <c r="N894" s="155"/>
      <c r="O894" s="155"/>
      <c r="P894" s="155"/>
      <c r="Q894" s="155"/>
      <c r="R894" s="155"/>
      <c r="S894" s="155"/>
      <c r="T894" s="156"/>
      <c r="AT894" s="152" t="s">
        <v>147</v>
      </c>
      <c r="AU894" s="152" t="s">
        <v>137</v>
      </c>
      <c r="AV894" s="12" t="s">
        <v>81</v>
      </c>
      <c r="AW894" s="12" t="s">
        <v>34</v>
      </c>
      <c r="AX894" s="12" t="s">
        <v>73</v>
      </c>
      <c r="AY894" s="152" t="s">
        <v>128</v>
      </c>
    </row>
    <row r="895" spans="2:51" s="13" customFormat="1">
      <c r="B895" s="157"/>
      <c r="C895" s="293"/>
      <c r="D895" s="290" t="s">
        <v>147</v>
      </c>
      <c r="E895" s="294" t="s">
        <v>3</v>
      </c>
      <c r="F895" s="295" t="s">
        <v>1010</v>
      </c>
      <c r="G895" s="293"/>
      <c r="H895" s="296">
        <v>13.343999999999999</v>
      </c>
      <c r="I895" s="159"/>
      <c r="L895" s="157"/>
      <c r="M895" s="160"/>
      <c r="N895" s="161"/>
      <c r="O895" s="161"/>
      <c r="P895" s="161"/>
      <c r="Q895" s="161"/>
      <c r="R895" s="161"/>
      <c r="S895" s="161"/>
      <c r="T895" s="162"/>
      <c r="AT895" s="158" t="s">
        <v>147</v>
      </c>
      <c r="AU895" s="158" t="s">
        <v>137</v>
      </c>
      <c r="AV895" s="13" t="s">
        <v>137</v>
      </c>
      <c r="AW895" s="13" t="s">
        <v>34</v>
      </c>
      <c r="AX895" s="13" t="s">
        <v>73</v>
      </c>
      <c r="AY895" s="158" t="s">
        <v>128</v>
      </c>
    </row>
    <row r="896" spans="2:51" s="13" customFormat="1">
      <c r="B896" s="157"/>
      <c r="C896" s="293"/>
      <c r="D896" s="290" t="s">
        <v>147</v>
      </c>
      <c r="E896" s="294" t="s">
        <v>3</v>
      </c>
      <c r="F896" s="295" t="s">
        <v>1011</v>
      </c>
      <c r="G896" s="293"/>
      <c r="H896" s="296">
        <v>4.5599999999999996</v>
      </c>
      <c r="I896" s="159"/>
      <c r="L896" s="157"/>
      <c r="M896" s="160"/>
      <c r="N896" s="161"/>
      <c r="O896" s="161"/>
      <c r="P896" s="161"/>
      <c r="Q896" s="161"/>
      <c r="R896" s="161"/>
      <c r="S896" s="161"/>
      <c r="T896" s="162"/>
      <c r="AT896" s="158" t="s">
        <v>147</v>
      </c>
      <c r="AU896" s="158" t="s">
        <v>137</v>
      </c>
      <c r="AV896" s="13" t="s">
        <v>137</v>
      </c>
      <c r="AW896" s="13" t="s">
        <v>34</v>
      </c>
      <c r="AX896" s="13" t="s">
        <v>73</v>
      </c>
      <c r="AY896" s="158" t="s">
        <v>128</v>
      </c>
    </row>
    <row r="897" spans="1:65" s="13" customFormat="1">
      <c r="B897" s="157"/>
      <c r="C897" s="293"/>
      <c r="D897" s="290" t="s">
        <v>147</v>
      </c>
      <c r="E897" s="294" t="s">
        <v>3</v>
      </c>
      <c r="F897" s="295" t="s">
        <v>1012</v>
      </c>
      <c r="G897" s="293"/>
      <c r="H897" s="296">
        <v>13.92</v>
      </c>
      <c r="I897" s="159"/>
      <c r="L897" s="157"/>
      <c r="M897" s="160"/>
      <c r="N897" s="161"/>
      <c r="O897" s="161"/>
      <c r="P897" s="161"/>
      <c r="Q897" s="161"/>
      <c r="R897" s="161"/>
      <c r="S897" s="161"/>
      <c r="T897" s="162"/>
      <c r="AT897" s="158" t="s">
        <v>147</v>
      </c>
      <c r="AU897" s="158" t="s">
        <v>137</v>
      </c>
      <c r="AV897" s="13" t="s">
        <v>137</v>
      </c>
      <c r="AW897" s="13" t="s">
        <v>34</v>
      </c>
      <c r="AX897" s="13" t="s">
        <v>73</v>
      </c>
      <c r="AY897" s="158" t="s">
        <v>128</v>
      </c>
    </row>
    <row r="898" spans="1:65" s="13" customFormat="1">
      <c r="B898" s="157"/>
      <c r="C898" s="293"/>
      <c r="D898" s="290" t="s">
        <v>147</v>
      </c>
      <c r="E898" s="294" t="s">
        <v>3</v>
      </c>
      <c r="F898" s="295" t="s">
        <v>1013</v>
      </c>
      <c r="G898" s="293"/>
      <c r="H898" s="296">
        <v>11.28</v>
      </c>
      <c r="I898" s="159"/>
      <c r="L898" s="157"/>
      <c r="M898" s="160"/>
      <c r="N898" s="161"/>
      <c r="O898" s="161"/>
      <c r="P898" s="161"/>
      <c r="Q898" s="161"/>
      <c r="R898" s="161"/>
      <c r="S898" s="161"/>
      <c r="T898" s="162"/>
      <c r="AT898" s="158" t="s">
        <v>147</v>
      </c>
      <c r="AU898" s="158" t="s">
        <v>137</v>
      </c>
      <c r="AV898" s="13" t="s">
        <v>137</v>
      </c>
      <c r="AW898" s="13" t="s">
        <v>34</v>
      </c>
      <c r="AX898" s="13" t="s">
        <v>73</v>
      </c>
      <c r="AY898" s="158" t="s">
        <v>128</v>
      </c>
    </row>
    <row r="899" spans="1:65" s="13" customFormat="1">
      <c r="B899" s="157"/>
      <c r="C899" s="293"/>
      <c r="D899" s="290" t="s">
        <v>147</v>
      </c>
      <c r="E899" s="294" t="s">
        <v>3</v>
      </c>
      <c r="F899" s="295" t="s">
        <v>1014</v>
      </c>
      <c r="G899" s="293"/>
      <c r="H899" s="296">
        <v>5.68</v>
      </c>
      <c r="I899" s="159"/>
      <c r="L899" s="157"/>
      <c r="M899" s="160"/>
      <c r="N899" s="161"/>
      <c r="O899" s="161"/>
      <c r="P899" s="161"/>
      <c r="Q899" s="161"/>
      <c r="R899" s="161"/>
      <c r="S899" s="161"/>
      <c r="T899" s="162"/>
      <c r="AT899" s="158" t="s">
        <v>147</v>
      </c>
      <c r="AU899" s="158" t="s">
        <v>137</v>
      </c>
      <c r="AV899" s="13" t="s">
        <v>137</v>
      </c>
      <c r="AW899" s="13" t="s">
        <v>34</v>
      </c>
      <c r="AX899" s="13" t="s">
        <v>73</v>
      </c>
      <c r="AY899" s="158" t="s">
        <v>128</v>
      </c>
    </row>
    <row r="900" spans="1:65" s="13" customFormat="1">
      <c r="B900" s="157"/>
      <c r="C900" s="293"/>
      <c r="D900" s="290" t="s">
        <v>147</v>
      </c>
      <c r="E900" s="294" t="s">
        <v>3</v>
      </c>
      <c r="F900" s="295" t="s">
        <v>1015</v>
      </c>
      <c r="G900" s="293"/>
      <c r="H900" s="296">
        <v>2.72</v>
      </c>
      <c r="I900" s="159"/>
      <c r="L900" s="157"/>
      <c r="M900" s="160"/>
      <c r="N900" s="161"/>
      <c r="O900" s="161"/>
      <c r="P900" s="161"/>
      <c r="Q900" s="161"/>
      <c r="R900" s="161"/>
      <c r="S900" s="161"/>
      <c r="T900" s="162"/>
      <c r="AT900" s="158" t="s">
        <v>147</v>
      </c>
      <c r="AU900" s="158" t="s">
        <v>137</v>
      </c>
      <c r="AV900" s="13" t="s">
        <v>137</v>
      </c>
      <c r="AW900" s="13" t="s">
        <v>34</v>
      </c>
      <c r="AX900" s="13" t="s">
        <v>73</v>
      </c>
      <c r="AY900" s="158" t="s">
        <v>128</v>
      </c>
    </row>
    <row r="901" spans="1:65" s="12" customFormat="1">
      <c r="B901" s="151"/>
      <c r="C901" s="289"/>
      <c r="D901" s="290" t="s">
        <v>147</v>
      </c>
      <c r="E901" s="291" t="s">
        <v>3</v>
      </c>
      <c r="F901" s="292" t="s">
        <v>182</v>
      </c>
      <c r="G901" s="289"/>
      <c r="H901" s="291" t="s">
        <v>3</v>
      </c>
      <c r="I901" s="153"/>
      <c r="L901" s="151"/>
      <c r="M901" s="154"/>
      <c r="N901" s="155"/>
      <c r="O901" s="155"/>
      <c r="P901" s="155"/>
      <c r="Q901" s="155"/>
      <c r="R901" s="155"/>
      <c r="S901" s="155"/>
      <c r="T901" s="156"/>
      <c r="AT901" s="152" t="s">
        <v>147</v>
      </c>
      <c r="AU901" s="152" t="s">
        <v>137</v>
      </c>
      <c r="AV901" s="12" t="s">
        <v>81</v>
      </c>
      <c r="AW901" s="12" t="s">
        <v>34</v>
      </c>
      <c r="AX901" s="12" t="s">
        <v>73</v>
      </c>
      <c r="AY901" s="152" t="s">
        <v>128</v>
      </c>
    </row>
    <row r="902" spans="1:65" s="13" customFormat="1">
      <c r="B902" s="157"/>
      <c r="C902" s="293"/>
      <c r="D902" s="290" t="s">
        <v>147</v>
      </c>
      <c r="E902" s="294" t="s">
        <v>3</v>
      </c>
      <c r="F902" s="295" t="s">
        <v>1016</v>
      </c>
      <c r="G902" s="293"/>
      <c r="H902" s="296">
        <v>1.52</v>
      </c>
      <c r="I902" s="159"/>
      <c r="L902" s="157"/>
      <c r="M902" s="160"/>
      <c r="N902" s="161"/>
      <c r="O902" s="161"/>
      <c r="P902" s="161"/>
      <c r="Q902" s="161"/>
      <c r="R902" s="161"/>
      <c r="S902" s="161"/>
      <c r="T902" s="162"/>
      <c r="AT902" s="158" t="s">
        <v>147</v>
      </c>
      <c r="AU902" s="158" t="s">
        <v>137</v>
      </c>
      <c r="AV902" s="13" t="s">
        <v>137</v>
      </c>
      <c r="AW902" s="13" t="s">
        <v>34</v>
      </c>
      <c r="AX902" s="13" t="s">
        <v>73</v>
      </c>
      <c r="AY902" s="158" t="s">
        <v>128</v>
      </c>
    </row>
    <row r="903" spans="1:65" s="13" customFormat="1">
      <c r="B903" s="157"/>
      <c r="C903" s="293"/>
      <c r="D903" s="290" t="s">
        <v>147</v>
      </c>
      <c r="E903" s="294" t="s">
        <v>3</v>
      </c>
      <c r="F903" s="295" t="s">
        <v>1017</v>
      </c>
      <c r="G903" s="293"/>
      <c r="H903" s="296">
        <v>0.92800000000000005</v>
      </c>
      <c r="I903" s="159"/>
      <c r="L903" s="157"/>
      <c r="M903" s="160"/>
      <c r="N903" s="161"/>
      <c r="O903" s="161"/>
      <c r="P903" s="161"/>
      <c r="Q903" s="161"/>
      <c r="R903" s="161"/>
      <c r="S903" s="161"/>
      <c r="T903" s="162"/>
      <c r="AT903" s="158" t="s">
        <v>147</v>
      </c>
      <c r="AU903" s="158" t="s">
        <v>137</v>
      </c>
      <c r="AV903" s="13" t="s">
        <v>137</v>
      </c>
      <c r="AW903" s="13" t="s">
        <v>34</v>
      </c>
      <c r="AX903" s="13" t="s">
        <v>73</v>
      </c>
      <c r="AY903" s="158" t="s">
        <v>128</v>
      </c>
    </row>
    <row r="904" spans="1:65" s="13" customFormat="1">
      <c r="B904" s="157"/>
      <c r="C904" s="293"/>
      <c r="D904" s="290" t="s">
        <v>147</v>
      </c>
      <c r="E904" s="294" t="s">
        <v>3</v>
      </c>
      <c r="F904" s="295" t="s">
        <v>1018</v>
      </c>
      <c r="G904" s="293"/>
      <c r="H904" s="296">
        <v>1.92</v>
      </c>
      <c r="I904" s="159"/>
      <c r="L904" s="157"/>
      <c r="M904" s="160"/>
      <c r="N904" s="161"/>
      <c r="O904" s="161"/>
      <c r="P904" s="161"/>
      <c r="Q904" s="161"/>
      <c r="R904" s="161"/>
      <c r="S904" s="161"/>
      <c r="T904" s="162"/>
      <c r="AT904" s="158" t="s">
        <v>147</v>
      </c>
      <c r="AU904" s="158" t="s">
        <v>137</v>
      </c>
      <c r="AV904" s="13" t="s">
        <v>137</v>
      </c>
      <c r="AW904" s="13" t="s">
        <v>34</v>
      </c>
      <c r="AX904" s="13" t="s">
        <v>73</v>
      </c>
      <c r="AY904" s="158" t="s">
        <v>128</v>
      </c>
    </row>
    <row r="905" spans="1:65" s="13" customFormat="1">
      <c r="B905" s="157"/>
      <c r="C905" s="293"/>
      <c r="D905" s="290" t="s">
        <v>147</v>
      </c>
      <c r="E905" s="294" t="s">
        <v>3</v>
      </c>
      <c r="F905" s="295" t="s">
        <v>1019</v>
      </c>
      <c r="G905" s="293"/>
      <c r="H905" s="296">
        <v>2.6880000000000002</v>
      </c>
      <c r="I905" s="159"/>
      <c r="L905" s="157"/>
      <c r="M905" s="160"/>
      <c r="N905" s="161"/>
      <c r="O905" s="161"/>
      <c r="P905" s="161"/>
      <c r="Q905" s="161"/>
      <c r="R905" s="161"/>
      <c r="S905" s="161"/>
      <c r="T905" s="162"/>
      <c r="AT905" s="158" t="s">
        <v>147</v>
      </c>
      <c r="AU905" s="158" t="s">
        <v>137</v>
      </c>
      <c r="AV905" s="13" t="s">
        <v>137</v>
      </c>
      <c r="AW905" s="13" t="s">
        <v>34</v>
      </c>
      <c r="AX905" s="13" t="s">
        <v>73</v>
      </c>
      <c r="AY905" s="158" t="s">
        <v>128</v>
      </c>
    </row>
    <row r="906" spans="1:65" s="13" customFormat="1">
      <c r="B906" s="157"/>
      <c r="C906" s="293"/>
      <c r="D906" s="290" t="s">
        <v>147</v>
      </c>
      <c r="E906" s="294" t="s">
        <v>3</v>
      </c>
      <c r="F906" s="295" t="s">
        <v>1020</v>
      </c>
      <c r="G906" s="293"/>
      <c r="H906" s="296">
        <v>2.2400000000000002</v>
      </c>
      <c r="I906" s="159"/>
      <c r="L906" s="157"/>
      <c r="M906" s="160"/>
      <c r="N906" s="161"/>
      <c r="O906" s="161"/>
      <c r="P906" s="161"/>
      <c r="Q906" s="161"/>
      <c r="R906" s="161"/>
      <c r="S906" s="161"/>
      <c r="T906" s="162"/>
      <c r="AT906" s="158" t="s">
        <v>147</v>
      </c>
      <c r="AU906" s="158" t="s">
        <v>137</v>
      </c>
      <c r="AV906" s="13" t="s">
        <v>137</v>
      </c>
      <c r="AW906" s="13" t="s">
        <v>34</v>
      </c>
      <c r="AX906" s="13" t="s">
        <v>73</v>
      </c>
      <c r="AY906" s="158" t="s">
        <v>128</v>
      </c>
    </row>
    <row r="907" spans="1:65" s="12" customFormat="1">
      <c r="B907" s="151"/>
      <c r="C907" s="289"/>
      <c r="D907" s="290" t="s">
        <v>147</v>
      </c>
      <c r="E907" s="291" t="s">
        <v>3</v>
      </c>
      <c r="F907" s="292" t="s">
        <v>188</v>
      </c>
      <c r="G907" s="289"/>
      <c r="H907" s="291" t="s">
        <v>3</v>
      </c>
      <c r="I907" s="153"/>
      <c r="L907" s="151"/>
      <c r="M907" s="154"/>
      <c r="N907" s="155"/>
      <c r="O907" s="155"/>
      <c r="P907" s="155"/>
      <c r="Q907" s="155"/>
      <c r="R907" s="155"/>
      <c r="S907" s="155"/>
      <c r="T907" s="156"/>
      <c r="AT907" s="152" t="s">
        <v>147</v>
      </c>
      <c r="AU907" s="152" t="s">
        <v>137</v>
      </c>
      <c r="AV907" s="12" t="s">
        <v>81</v>
      </c>
      <c r="AW907" s="12" t="s">
        <v>34</v>
      </c>
      <c r="AX907" s="12" t="s">
        <v>73</v>
      </c>
      <c r="AY907" s="152" t="s">
        <v>128</v>
      </c>
    </row>
    <row r="908" spans="1:65" s="13" customFormat="1">
      <c r="B908" s="157"/>
      <c r="C908" s="293"/>
      <c r="D908" s="290" t="s">
        <v>147</v>
      </c>
      <c r="E908" s="294" t="s">
        <v>3</v>
      </c>
      <c r="F908" s="295" t="s">
        <v>1021</v>
      </c>
      <c r="G908" s="293"/>
      <c r="H908" s="296">
        <v>15.407999999999999</v>
      </c>
      <c r="I908" s="159"/>
      <c r="L908" s="157"/>
      <c r="M908" s="160"/>
      <c r="N908" s="161"/>
      <c r="O908" s="161"/>
      <c r="P908" s="161"/>
      <c r="Q908" s="161"/>
      <c r="R908" s="161"/>
      <c r="S908" s="161"/>
      <c r="T908" s="162"/>
      <c r="AT908" s="158" t="s">
        <v>147</v>
      </c>
      <c r="AU908" s="158" t="s">
        <v>137</v>
      </c>
      <c r="AV908" s="13" t="s">
        <v>137</v>
      </c>
      <c r="AW908" s="13" t="s">
        <v>34</v>
      </c>
      <c r="AX908" s="13" t="s">
        <v>73</v>
      </c>
      <c r="AY908" s="158" t="s">
        <v>128</v>
      </c>
    </row>
    <row r="909" spans="1:65" s="13" customFormat="1">
      <c r="B909" s="157"/>
      <c r="C909" s="293"/>
      <c r="D909" s="290" t="s">
        <v>147</v>
      </c>
      <c r="E909" s="294" t="s">
        <v>3</v>
      </c>
      <c r="F909" s="295" t="s">
        <v>1022</v>
      </c>
      <c r="G909" s="293"/>
      <c r="H909" s="296">
        <v>14.64</v>
      </c>
      <c r="I909" s="159"/>
      <c r="L909" s="157"/>
      <c r="M909" s="160"/>
      <c r="N909" s="161"/>
      <c r="O909" s="161"/>
      <c r="P909" s="161"/>
      <c r="Q909" s="161"/>
      <c r="R909" s="161"/>
      <c r="S909" s="161"/>
      <c r="T909" s="162"/>
      <c r="AT909" s="158" t="s">
        <v>147</v>
      </c>
      <c r="AU909" s="158" t="s">
        <v>137</v>
      </c>
      <c r="AV909" s="13" t="s">
        <v>137</v>
      </c>
      <c r="AW909" s="13" t="s">
        <v>34</v>
      </c>
      <c r="AX909" s="13" t="s">
        <v>73</v>
      </c>
      <c r="AY909" s="158" t="s">
        <v>128</v>
      </c>
    </row>
    <row r="910" spans="1:65" s="15" customFormat="1">
      <c r="B910" s="169"/>
      <c r="C910" s="301"/>
      <c r="D910" s="290" t="s">
        <v>147</v>
      </c>
      <c r="E910" s="302" t="s">
        <v>3</v>
      </c>
      <c r="F910" s="303" t="s">
        <v>233</v>
      </c>
      <c r="G910" s="301"/>
      <c r="H910" s="304">
        <v>90.847999999999999</v>
      </c>
      <c r="I910" s="171"/>
      <c r="L910" s="169"/>
      <c r="M910" s="172"/>
      <c r="N910" s="173"/>
      <c r="O910" s="173"/>
      <c r="P910" s="173"/>
      <c r="Q910" s="173"/>
      <c r="R910" s="173"/>
      <c r="S910" s="173"/>
      <c r="T910" s="174"/>
      <c r="AT910" s="170" t="s">
        <v>147</v>
      </c>
      <c r="AU910" s="170" t="s">
        <v>137</v>
      </c>
      <c r="AV910" s="15" t="s">
        <v>141</v>
      </c>
      <c r="AW910" s="15" t="s">
        <v>34</v>
      </c>
      <c r="AX910" s="15" t="s">
        <v>73</v>
      </c>
      <c r="AY910" s="170" t="s">
        <v>128</v>
      </c>
    </row>
    <row r="911" spans="1:65" s="14" customFormat="1">
      <c r="B911" s="163"/>
      <c r="C911" s="297"/>
      <c r="D911" s="290" t="s">
        <v>147</v>
      </c>
      <c r="E911" s="298" t="s">
        <v>3</v>
      </c>
      <c r="F911" s="299" t="s">
        <v>165</v>
      </c>
      <c r="G911" s="297"/>
      <c r="H911" s="300">
        <v>116.128</v>
      </c>
      <c r="I911" s="165"/>
      <c r="L911" s="163"/>
      <c r="M911" s="166"/>
      <c r="N911" s="167"/>
      <c r="O911" s="167"/>
      <c r="P911" s="167"/>
      <c r="Q911" s="167"/>
      <c r="R911" s="167"/>
      <c r="S911" s="167"/>
      <c r="T911" s="168"/>
      <c r="AT911" s="164" t="s">
        <v>147</v>
      </c>
      <c r="AU911" s="164" t="s">
        <v>137</v>
      </c>
      <c r="AV911" s="14" t="s">
        <v>136</v>
      </c>
      <c r="AW911" s="14" t="s">
        <v>34</v>
      </c>
      <c r="AX911" s="14" t="s">
        <v>81</v>
      </c>
      <c r="AY911" s="164" t="s">
        <v>128</v>
      </c>
    </row>
    <row r="912" spans="1:65" s="1" customFormat="1" ht="16.5" customHeight="1">
      <c r="A912" s="33"/>
      <c r="B912" s="136"/>
      <c r="C912" s="281" t="s">
        <v>1023</v>
      </c>
      <c r="D912" s="281" t="s">
        <v>131</v>
      </c>
      <c r="E912" s="282" t="s">
        <v>1024</v>
      </c>
      <c r="F912" s="283" t="s">
        <v>1025</v>
      </c>
      <c r="G912" s="284" t="s">
        <v>134</v>
      </c>
      <c r="H912" s="285">
        <v>90.847999999999999</v>
      </c>
      <c r="I912" s="138"/>
      <c r="J912" s="139">
        <f>ROUND(I912*H912,2)</f>
        <v>0</v>
      </c>
      <c r="K912" s="137" t="s">
        <v>135</v>
      </c>
      <c r="L912" s="34"/>
      <c r="M912" s="140" t="s">
        <v>3</v>
      </c>
      <c r="N912" s="141" t="s">
        <v>45</v>
      </c>
      <c r="O912" s="54"/>
      <c r="P912" s="142">
        <f>O912*H912</f>
        <v>0</v>
      </c>
      <c r="Q912" s="142">
        <v>2.0000000000000001E-4</v>
      </c>
      <c r="R912" s="142">
        <f>Q912*H912</f>
        <v>1.8169600000000001E-2</v>
      </c>
      <c r="S912" s="142">
        <v>0</v>
      </c>
      <c r="T912" s="143">
        <f>S912*H912</f>
        <v>0</v>
      </c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R912" s="144" t="s">
        <v>313</v>
      </c>
      <c r="AT912" s="144" t="s">
        <v>131</v>
      </c>
      <c r="AU912" s="144" t="s">
        <v>137</v>
      </c>
      <c r="AY912" s="18" t="s">
        <v>128</v>
      </c>
      <c r="BE912" s="145">
        <f>IF(N912="základní",J912,0)</f>
        <v>0</v>
      </c>
      <c r="BF912" s="145">
        <f>IF(N912="snížená",J912,0)</f>
        <v>0</v>
      </c>
      <c r="BG912" s="145">
        <f>IF(N912="zákl. přenesená",J912,0)</f>
        <v>0</v>
      </c>
      <c r="BH912" s="145">
        <f>IF(N912="sníž. přenesená",J912,0)</f>
        <v>0</v>
      </c>
      <c r="BI912" s="145">
        <f>IF(N912="nulová",J912,0)</f>
        <v>0</v>
      </c>
      <c r="BJ912" s="18" t="s">
        <v>137</v>
      </c>
      <c r="BK912" s="145">
        <f>ROUND(I912*H912,2)</f>
        <v>0</v>
      </c>
      <c r="BL912" s="18" t="s">
        <v>313</v>
      </c>
      <c r="BM912" s="144" t="s">
        <v>1026</v>
      </c>
    </row>
    <row r="913" spans="1:51" s="1" customFormat="1">
      <c r="A913" s="33"/>
      <c r="B913" s="34"/>
      <c r="C913" s="286"/>
      <c r="D913" s="287" t="s">
        <v>139</v>
      </c>
      <c r="E913" s="286"/>
      <c r="F913" s="288" t="s">
        <v>1027</v>
      </c>
      <c r="G913" s="286"/>
      <c r="H913" s="286"/>
      <c r="I913" s="148"/>
      <c r="J913" s="33"/>
      <c r="K913" s="33"/>
      <c r="L913" s="34"/>
      <c r="M913" s="149"/>
      <c r="N913" s="150"/>
      <c r="O913" s="54"/>
      <c r="P913" s="54"/>
      <c r="Q913" s="54"/>
      <c r="R913" s="54"/>
      <c r="S913" s="54"/>
      <c r="T913" s="55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T913" s="18" t="s">
        <v>139</v>
      </c>
      <c r="AU913" s="18" t="s">
        <v>137</v>
      </c>
    </row>
    <row r="914" spans="1:51" s="12" customFormat="1">
      <c r="B914" s="151"/>
      <c r="C914" s="289"/>
      <c r="D914" s="290" t="s">
        <v>147</v>
      </c>
      <c r="E914" s="291" t="s">
        <v>3</v>
      </c>
      <c r="F914" s="292" t="s">
        <v>1008</v>
      </c>
      <c r="G914" s="289"/>
      <c r="H914" s="291" t="s">
        <v>3</v>
      </c>
      <c r="I914" s="153"/>
      <c r="L914" s="151"/>
      <c r="M914" s="154"/>
      <c r="N914" s="155"/>
      <c r="O914" s="155"/>
      <c r="P914" s="155"/>
      <c r="Q914" s="155"/>
      <c r="R914" s="155"/>
      <c r="S914" s="155"/>
      <c r="T914" s="156"/>
      <c r="AT914" s="152" t="s">
        <v>147</v>
      </c>
      <c r="AU914" s="152" t="s">
        <v>137</v>
      </c>
      <c r="AV914" s="12" t="s">
        <v>81</v>
      </c>
      <c r="AW914" s="12" t="s">
        <v>34</v>
      </c>
      <c r="AX914" s="12" t="s">
        <v>73</v>
      </c>
      <c r="AY914" s="152" t="s">
        <v>128</v>
      </c>
    </row>
    <row r="915" spans="1:51" s="12" customFormat="1">
      <c r="B915" s="151"/>
      <c r="C915" s="289"/>
      <c r="D915" s="290" t="s">
        <v>147</v>
      </c>
      <c r="E915" s="291" t="s">
        <v>3</v>
      </c>
      <c r="F915" s="292" t="s">
        <v>1009</v>
      </c>
      <c r="G915" s="289"/>
      <c r="H915" s="291" t="s">
        <v>3</v>
      </c>
      <c r="I915" s="153"/>
      <c r="L915" s="151"/>
      <c r="M915" s="154"/>
      <c r="N915" s="155"/>
      <c r="O915" s="155"/>
      <c r="P915" s="155"/>
      <c r="Q915" s="155"/>
      <c r="R915" s="155"/>
      <c r="S915" s="155"/>
      <c r="T915" s="156"/>
      <c r="AT915" s="152" t="s">
        <v>147</v>
      </c>
      <c r="AU915" s="152" t="s">
        <v>137</v>
      </c>
      <c r="AV915" s="12" t="s">
        <v>81</v>
      </c>
      <c r="AW915" s="12" t="s">
        <v>34</v>
      </c>
      <c r="AX915" s="12" t="s">
        <v>73</v>
      </c>
      <c r="AY915" s="152" t="s">
        <v>128</v>
      </c>
    </row>
    <row r="916" spans="1:51" s="12" customFormat="1">
      <c r="B916" s="151"/>
      <c r="C916" s="289"/>
      <c r="D916" s="290" t="s">
        <v>147</v>
      </c>
      <c r="E916" s="291" t="s">
        <v>3</v>
      </c>
      <c r="F916" s="292" t="s">
        <v>174</v>
      </c>
      <c r="G916" s="289"/>
      <c r="H916" s="291" t="s">
        <v>3</v>
      </c>
      <c r="I916" s="153"/>
      <c r="L916" s="151"/>
      <c r="M916" s="154"/>
      <c r="N916" s="155"/>
      <c r="O916" s="155"/>
      <c r="P916" s="155"/>
      <c r="Q916" s="155"/>
      <c r="R916" s="155"/>
      <c r="S916" s="155"/>
      <c r="T916" s="156"/>
      <c r="AT916" s="152" t="s">
        <v>147</v>
      </c>
      <c r="AU916" s="152" t="s">
        <v>137</v>
      </c>
      <c r="AV916" s="12" t="s">
        <v>81</v>
      </c>
      <c r="AW916" s="12" t="s">
        <v>34</v>
      </c>
      <c r="AX916" s="12" t="s">
        <v>73</v>
      </c>
      <c r="AY916" s="152" t="s">
        <v>128</v>
      </c>
    </row>
    <row r="917" spans="1:51" s="12" customFormat="1">
      <c r="B917" s="151"/>
      <c r="C917" s="289"/>
      <c r="D917" s="290" t="s">
        <v>147</v>
      </c>
      <c r="E917" s="291" t="s">
        <v>3</v>
      </c>
      <c r="F917" s="292" t="s">
        <v>175</v>
      </c>
      <c r="G917" s="289"/>
      <c r="H917" s="291" t="s">
        <v>3</v>
      </c>
      <c r="I917" s="153"/>
      <c r="L917" s="151"/>
      <c r="M917" s="154"/>
      <c r="N917" s="155"/>
      <c r="O917" s="155"/>
      <c r="P917" s="155"/>
      <c r="Q917" s="155"/>
      <c r="R917" s="155"/>
      <c r="S917" s="155"/>
      <c r="T917" s="156"/>
      <c r="AT917" s="152" t="s">
        <v>147</v>
      </c>
      <c r="AU917" s="152" t="s">
        <v>137</v>
      </c>
      <c r="AV917" s="12" t="s">
        <v>81</v>
      </c>
      <c r="AW917" s="12" t="s">
        <v>34</v>
      </c>
      <c r="AX917" s="12" t="s">
        <v>73</v>
      </c>
      <c r="AY917" s="152" t="s">
        <v>128</v>
      </c>
    </row>
    <row r="918" spans="1:51" s="13" customFormat="1">
      <c r="B918" s="157"/>
      <c r="C918" s="293"/>
      <c r="D918" s="290" t="s">
        <v>147</v>
      </c>
      <c r="E918" s="294" t="s">
        <v>3</v>
      </c>
      <c r="F918" s="295" t="s">
        <v>1010</v>
      </c>
      <c r="G918" s="293"/>
      <c r="H918" s="296">
        <v>13.343999999999999</v>
      </c>
      <c r="I918" s="159"/>
      <c r="L918" s="157"/>
      <c r="M918" s="160"/>
      <c r="N918" s="161"/>
      <c r="O918" s="161"/>
      <c r="P918" s="161"/>
      <c r="Q918" s="161"/>
      <c r="R918" s="161"/>
      <c r="S918" s="161"/>
      <c r="T918" s="162"/>
      <c r="AT918" s="158" t="s">
        <v>147</v>
      </c>
      <c r="AU918" s="158" t="s">
        <v>137</v>
      </c>
      <c r="AV918" s="13" t="s">
        <v>137</v>
      </c>
      <c r="AW918" s="13" t="s">
        <v>34</v>
      </c>
      <c r="AX918" s="13" t="s">
        <v>73</v>
      </c>
      <c r="AY918" s="158" t="s">
        <v>128</v>
      </c>
    </row>
    <row r="919" spans="1:51" s="13" customFormat="1">
      <c r="B919" s="157"/>
      <c r="C919" s="293"/>
      <c r="D919" s="290" t="s">
        <v>147</v>
      </c>
      <c r="E919" s="294" t="s">
        <v>3</v>
      </c>
      <c r="F919" s="295" t="s">
        <v>1011</v>
      </c>
      <c r="G919" s="293"/>
      <c r="H919" s="296">
        <v>4.5599999999999996</v>
      </c>
      <c r="I919" s="159"/>
      <c r="L919" s="157"/>
      <c r="M919" s="160"/>
      <c r="N919" s="161"/>
      <c r="O919" s="161"/>
      <c r="P919" s="161"/>
      <c r="Q919" s="161"/>
      <c r="R919" s="161"/>
      <c r="S919" s="161"/>
      <c r="T919" s="162"/>
      <c r="AT919" s="158" t="s">
        <v>147</v>
      </c>
      <c r="AU919" s="158" t="s">
        <v>137</v>
      </c>
      <c r="AV919" s="13" t="s">
        <v>137</v>
      </c>
      <c r="AW919" s="13" t="s">
        <v>34</v>
      </c>
      <c r="AX919" s="13" t="s">
        <v>73</v>
      </c>
      <c r="AY919" s="158" t="s">
        <v>128</v>
      </c>
    </row>
    <row r="920" spans="1:51" s="13" customFormat="1">
      <c r="B920" s="157"/>
      <c r="C920" s="293"/>
      <c r="D920" s="290" t="s">
        <v>147</v>
      </c>
      <c r="E920" s="294" t="s">
        <v>3</v>
      </c>
      <c r="F920" s="295" t="s">
        <v>1012</v>
      </c>
      <c r="G920" s="293"/>
      <c r="H920" s="296">
        <v>13.92</v>
      </c>
      <c r="I920" s="159"/>
      <c r="L920" s="157"/>
      <c r="M920" s="160"/>
      <c r="N920" s="161"/>
      <c r="O920" s="161"/>
      <c r="P920" s="161"/>
      <c r="Q920" s="161"/>
      <c r="R920" s="161"/>
      <c r="S920" s="161"/>
      <c r="T920" s="162"/>
      <c r="AT920" s="158" t="s">
        <v>147</v>
      </c>
      <c r="AU920" s="158" t="s">
        <v>137</v>
      </c>
      <c r="AV920" s="13" t="s">
        <v>137</v>
      </c>
      <c r="AW920" s="13" t="s">
        <v>34</v>
      </c>
      <c r="AX920" s="13" t="s">
        <v>73</v>
      </c>
      <c r="AY920" s="158" t="s">
        <v>128</v>
      </c>
    </row>
    <row r="921" spans="1:51" s="13" customFormat="1">
      <c r="B921" s="157"/>
      <c r="C921" s="293"/>
      <c r="D921" s="290" t="s">
        <v>147</v>
      </c>
      <c r="E921" s="294" t="s">
        <v>3</v>
      </c>
      <c r="F921" s="295" t="s">
        <v>1013</v>
      </c>
      <c r="G921" s="293"/>
      <c r="H921" s="296">
        <v>11.28</v>
      </c>
      <c r="I921" s="159"/>
      <c r="L921" s="157"/>
      <c r="M921" s="160"/>
      <c r="N921" s="161"/>
      <c r="O921" s="161"/>
      <c r="P921" s="161"/>
      <c r="Q921" s="161"/>
      <c r="R921" s="161"/>
      <c r="S921" s="161"/>
      <c r="T921" s="162"/>
      <c r="AT921" s="158" t="s">
        <v>147</v>
      </c>
      <c r="AU921" s="158" t="s">
        <v>137</v>
      </c>
      <c r="AV921" s="13" t="s">
        <v>137</v>
      </c>
      <c r="AW921" s="13" t="s">
        <v>34</v>
      </c>
      <c r="AX921" s="13" t="s">
        <v>73</v>
      </c>
      <c r="AY921" s="158" t="s">
        <v>128</v>
      </c>
    </row>
    <row r="922" spans="1:51" s="13" customFormat="1">
      <c r="B922" s="157"/>
      <c r="C922" s="293"/>
      <c r="D922" s="290" t="s">
        <v>147</v>
      </c>
      <c r="E922" s="294" t="s">
        <v>3</v>
      </c>
      <c r="F922" s="295" t="s">
        <v>1014</v>
      </c>
      <c r="G922" s="293"/>
      <c r="H922" s="296">
        <v>5.68</v>
      </c>
      <c r="I922" s="159"/>
      <c r="L922" s="157"/>
      <c r="M922" s="160"/>
      <c r="N922" s="161"/>
      <c r="O922" s="161"/>
      <c r="P922" s="161"/>
      <c r="Q922" s="161"/>
      <c r="R922" s="161"/>
      <c r="S922" s="161"/>
      <c r="T922" s="162"/>
      <c r="AT922" s="158" t="s">
        <v>147</v>
      </c>
      <c r="AU922" s="158" t="s">
        <v>137</v>
      </c>
      <c r="AV922" s="13" t="s">
        <v>137</v>
      </c>
      <c r="AW922" s="13" t="s">
        <v>34</v>
      </c>
      <c r="AX922" s="13" t="s">
        <v>73</v>
      </c>
      <c r="AY922" s="158" t="s">
        <v>128</v>
      </c>
    </row>
    <row r="923" spans="1:51" s="13" customFormat="1">
      <c r="B923" s="157"/>
      <c r="C923" s="293"/>
      <c r="D923" s="290" t="s">
        <v>147</v>
      </c>
      <c r="E923" s="294" t="s">
        <v>3</v>
      </c>
      <c r="F923" s="295" t="s">
        <v>1015</v>
      </c>
      <c r="G923" s="293"/>
      <c r="H923" s="296">
        <v>2.72</v>
      </c>
      <c r="I923" s="159"/>
      <c r="L923" s="157"/>
      <c r="M923" s="160"/>
      <c r="N923" s="161"/>
      <c r="O923" s="161"/>
      <c r="P923" s="161"/>
      <c r="Q923" s="161"/>
      <c r="R923" s="161"/>
      <c r="S923" s="161"/>
      <c r="T923" s="162"/>
      <c r="AT923" s="158" t="s">
        <v>147</v>
      </c>
      <c r="AU923" s="158" t="s">
        <v>137</v>
      </c>
      <c r="AV923" s="13" t="s">
        <v>137</v>
      </c>
      <c r="AW923" s="13" t="s">
        <v>34</v>
      </c>
      <c r="AX923" s="13" t="s">
        <v>73</v>
      </c>
      <c r="AY923" s="158" t="s">
        <v>128</v>
      </c>
    </row>
    <row r="924" spans="1:51" s="12" customFormat="1">
      <c r="B924" s="151"/>
      <c r="C924" s="289"/>
      <c r="D924" s="290" t="s">
        <v>147</v>
      </c>
      <c r="E924" s="291" t="s">
        <v>3</v>
      </c>
      <c r="F924" s="292" t="s">
        <v>182</v>
      </c>
      <c r="G924" s="289"/>
      <c r="H924" s="291" t="s">
        <v>3</v>
      </c>
      <c r="I924" s="153"/>
      <c r="L924" s="151"/>
      <c r="M924" s="154"/>
      <c r="N924" s="155"/>
      <c r="O924" s="155"/>
      <c r="P924" s="155"/>
      <c r="Q924" s="155"/>
      <c r="R924" s="155"/>
      <c r="S924" s="155"/>
      <c r="T924" s="156"/>
      <c r="AT924" s="152" t="s">
        <v>147</v>
      </c>
      <c r="AU924" s="152" t="s">
        <v>137</v>
      </c>
      <c r="AV924" s="12" t="s">
        <v>81</v>
      </c>
      <c r="AW924" s="12" t="s">
        <v>34</v>
      </c>
      <c r="AX924" s="12" t="s">
        <v>73</v>
      </c>
      <c r="AY924" s="152" t="s">
        <v>128</v>
      </c>
    </row>
    <row r="925" spans="1:51" s="13" customFormat="1">
      <c r="B925" s="157"/>
      <c r="C925" s="293"/>
      <c r="D925" s="290" t="s">
        <v>147</v>
      </c>
      <c r="E925" s="294" t="s">
        <v>3</v>
      </c>
      <c r="F925" s="295" t="s">
        <v>1016</v>
      </c>
      <c r="G925" s="293"/>
      <c r="H925" s="296">
        <v>1.52</v>
      </c>
      <c r="I925" s="159"/>
      <c r="L925" s="157"/>
      <c r="M925" s="160"/>
      <c r="N925" s="161"/>
      <c r="O925" s="161"/>
      <c r="P925" s="161"/>
      <c r="Q925" s="161"/>
      <c r="R925" s="161"/>
      <c r="S925" s="161"/>
      <c r="T925" s="162"/>
      <c r="AT925" s="158" t="s">
        <v>147</v>
      </c>
      <c r="AU925" s="158" t="s">
        <v>137</v>
      </c>
      <c r="AV925" s="13" t="s">
        <v>137</v>
      </c>
      <c r="AW925" s="13" t="s">
        <v>34</v>
      </c>
      <c r="AX925" s="13" t="s">
        <v>73</v>
      </c>
      <c r="AY925" s="158" t="s">
        <v>128</v>
      </c>
    </row>
    <row r="926" spans="1:51" s="13" customFormat="1">
      <c r="B926" s="157"/>
      <c r="C926" s="293"/>
      <c r="D926" s="290" t="s">
        <v>147</v>
      </c>
      <c r="E926" s="294" t="s">
        <v>3</v>
      </c>
      <c r="F926" s="295" t="s">
        <v>1017</v>
      </c>
      <c r="G926" s="293"/>
      <c r="H926" s="296">
        <v>0.92800000000000005</v>
      </c>
      <c r="I926" s="159"/>
      <c r="L926" s="157"/>
      <c r="M926" s="160"/>
      <c r="N926" s="161"/>
      <c r="O926" s="161"/>
      <c r="P926" s="161"/>
      <c r="Q926" s="161"/>
      <c r="R926" s="161"/>
      <c r="S926" s="161"/>
      <c r="T926" s="162"/>
      <c r="AT926" s="158" t="s">
        <v>147</v>
      </c>
      <c r="AU926" s="158" t="s">
        <v>137</v>
      </c>
      <c r="AV926" s="13" t="s">
        <v>137</v>
      </c>
      <c r="AW926" s="13" t="s">
        <v>34</v>
      </c>
      <c r="AX926" s="13" t="s">
        <v>73</v>
      </c>
      <c r="AY926" s="158" t="s">
        <v>128</v>
      </c>
    </row>
    <row r="927" spans="1:51" s="13" customFormat="1">
      <c r="B927" s="157"/>
      <c r="C927" s="293"/>
      <c r="D927" s="290" t="s">
        <v>147</v>
      </c>
      <c r="E927" s="294" t="s">
        <v>3</v>
      </c>
      <c r="F927" s="295" t="s">
        <v>1018</v>
      </c>
      <c r="G927" s="293"/>
      <c r="H927" s="296">
        <v>1.92</v>
      </c>
      <c r="I927" s="159"/>
      <c r="L927" s="157"/>
      <c r="M927" s="160"/>
      <c r="N927" s="161"/>
      <c r="O927" s="161"/>
      <c r="P927" s="161"/>
      <c r="Q927" s="161"/>
      <c r="R927" s="161"/>
      <c r="S927" s="161"/>
      <c r="T927" s="162"/>
      <c r="AT927" s="158" t="s">
        <v>147</v>
      </c>
      <c r="AU927" s="158" t="s">
        <v>137</v>
      </c>
      <c r="AV927" s="13" t="s">
        <v>137</v>
      </c>
      <c r="AW927" s="13" t="s">
        <v>34</v>
      </c>
      <c r="AX927" s="13" t="s">
        <v>73</v>
      </c>
      <c r="AY927" s="158" t="s">
        <v>128</v>
      </c>
    </row>
    <row r="928" spans="1:51" s="13" customFormat="1">
      <c r="B928" s="157"/>
      <c r="C928" s="293"/>
      <c r="D928" s="290" t="s">
        <v>147</v>
      </c>
      <c r="E928" s="294" t="s">
        <v>3</v>
      </c>
      <c r="F928" s="295" t="s">
        <v>1019</v>
      </c>
      <c r="G928" s="293"/>
      <c r="H928" s="296">
        <v>2.6880000000000002</v>
      </c>
      <c r="I928" s="159"/>
      <c r="L928" s="157"/>
      <c r="M928" s="160"/>
      <c r="N928" s="161"/>
      <c r="O928" s="161"/>
      <c r="P928" s="161"/>
      <c r="Q928" s="161"/>
      <c r="R928" s="161"/>
      <c r="S928" s="161"/>
      <c r="T928" s="162"/>
      <c r="AT928" s="158" t="s">
        <v>147</v>
      </c>
      <c r="AU928" s="158" t="s">
        <v>137</v>
      </c>
      <c r="AV928" s="13" t="s">
        <v>137</v>
      </c>
      <c r="AW928" s="13" t="s">
        <v>34</v>
      </c>
      <c r="AX928" s="13" t="s">
        <v>73</v>
      </c>
      <c r="AY928" s="158" t="s">
        <v>128</v>
      </c>
    </row>
    <row r="929" spans="1:65" s="13" customFormat="1">
      <c r="B929" s="157"/>
      <c r="C929" s="293"/>
      <c r="D929" s="290" t="s">
        <v>147</v>
      </c>
      <c r="E929" s="294" t="s">
        <v>3</v>
      </c>
      <c r="F929" s="295" t="s">
        <v>1020</v>
      </c>
      <c r="G929" s="293"/>
      <c r="H929" s="296">
        <v>2.2400000000000002</v>
      </c>
      <c r="I929" s="159"/>
      <c r="L929" s="157"/>
      <c r="M929" s="160"/>
      <c r="N929" s="161"/>
      <c r="O929" s="161"/>
      <c r="P929" s="161"/>
      <c r="Q929" s="161"/>
      <c r="R929" s="161"/>
      <c r="S929" s="161"/>
      <c r="T929" s="162"/>
      <c r="AT929" s="158" t="s">
        <v>147</v>
      </c>
      <c r="AU929" s="158" t="s">
        <v>137</v>
      </c>
      <c r="AV929" s="13" t="s">
        <v>137</v>
      </c>
      <c r="AW929" s="13" t="s">
        <v>34</v>
      </c>
      <c r="AX929" s="13" t="s">
        <v>73</v>
      </c>
      <c r="AY929" s="158" t="s">
        <v>128</v>
      </c>
    </row>
    <row r="930" spans="1:65" s="12" customFormat="1">
      <c r="B930" s="151"/>
      <c r="C930" s="289"/>
      <c r="D930" s="290" t="s">
        <v>147</v>
      </c>
      <c r="E930" s="291" t="s">
        <v>3</v>
      </c>
      <c r="F930" s="292" t="s">
        <v>188</v>
      </c>
      <c r="G930" s="289"/>
      <c r="H930" s="291" t="s">
        <v>3</v>
      </c>
      <c r="I930" s="153"/>
      <c r="L930" s="151"/>
      <c r="M930" s="154"/>
      <c r="N930" s="155"/>
      <c r="O930" s="155"/>
      <c r="P930" s="155"/>
      <c r="Q930" s="155"/>
      <c r="R930" s="155"/>
      <c r="S930" s="155"/>
      <c r="T930" s="156"/>
      <c r="AT930" s="152" t="s">
        <v>147</v>
      </c>
      <c r="AU930" s="152" t="s">
        <v>137</v>
      </c>
      <c r="AV930" s="12" t="s">
        <v>81</v>
      </c>
      <c r="AW930" s="12" t="s">
        <v>34</v>
      </c>
      <c r="AX930" s="12" t="s">
        <v>73</v>
      </c>
      <c r="AY930" s="152" t="s">
        <v>128</v>
      </c>
    </row>
    <row r="931" spans="1:65" s="13" customFormat="1">
      <c r="B931" s="157"/>
      <c r="C931" s="293"/>
      <c r="D931" s="290" t="s">
        <v>147</v>
      </c>
      <c r="E931" s="294" t="s">
        <v>3</v>
      </c>
      <c r="F931" s="295" t="s">
        <v>1021</v>
      </c>
      <c r="G931" s="293"/>
      <c r="H931" s="296">
        <v>15.407999999999999</v>
      </c>
      <c r="I931" s="159"/>
      <c r="L931" s="157"/>
      <c r="M931" s="160"/>
      <c r="N931" s="161"/>
      <c r="O931" s="161"/>
      <c r="P931" s="161"/>
      <c r="Q931" s="161"/>
      <c r="R931" s="161"/>
      <c r="S931" s="161"/>
      <c r="T931" s="162"/>
      <c r="AT931" s="158" t="s">
        <v>147</v>
      </c>
      <c r="AU931" s="158" t="s">
        <v>137</v>
      </c>
      <c r="AV931" s="13" t="s">
        <v>137</v>
      </c>
      <c r="AW931" s="13" t="s">
        <v>34</v>
      </c>
      <c r="AX931" s="13" t="s">
        <v>73</v>
      </c>
      <c r="AY931" s="158" t="s">
        <v>128</v>
      </c>
    </row>
    <row r="932" spans="1:65" s="13" customFormat="1">
      <c r="B932" s="157"/>
      <c r="C932" s="293"/>
      <c r="D932" s="290" t="s">
        <v>147</v>
      </c>
      <c r="E932" s="294" t="s">
        <v>3</v>
      </c>
      <c r="F932" s="295" t="s">
        <v>1022</v>
      </c>
      <c r="G932" s="293"/>
      <c r="H932" s="296">
        <v>14.64</v>
      </c>
      <c r="I932" s="159"/>
      <c r="L932" s="157"/>
      <c r="M932" s="160"/>
      <c r="N932" s="161"/>
      <c r="O932" s="161"/>
      <c r="P932" s="161"/>
      <c r="Q932" s="161"/>
      <c r="R932" s="161"/>
      <c r="S932" s="161"/>
      <c r="T932" s="162"/>
      <c r="AT932" s="158" t="s">
        <v>147</v>
      </c>
      <c r="AU932" s="158" t="s">
        <v>137</v>
      </c>
      <c r="AV932" s="13" t="s">
        <v>137</v>
      </c>
      <c r="AW932" s="13" t="s">
        <v>34</v>
      </c>
      <c r="AX932" s="13" t="s">
        <v>73</v>
      </c>
      <c r="AY932" s="158" t="s">
        <v>128</v>
      </c>
    </row>
    <row r="933" spans="1:65" s="14" customFormat="1">
      <c r="B933" s="163"/>
      <c r="C933" s="297"/>
      <c r="D933" s="290" t="s">
        <v>147</v>
      </c>
      <c r="E933" s="298" t="s">
        <v>3</v>
      </c>
      <c r="F933" s="299" t="s">
        <v>165</v>
      </c>
      <c r="G933" s="297"/>
      <c r="H933" s="300">
        <v>90.847999999999999</v>
      </c>
      <c r="I933" s="165"/>
      <c r="L933" s="163"/>
      <c r="M933" s="166"/>
      <c r="N933" s="167"/>
      <c r="O933" s="167"/>
      <c r="P933" s="167"/>
      <c r="Q933" s="167"/>
      <c r="R933" s="167"/>
      <c r="S933" s="167"/>
      <c r="T933" s="168"/>
      <c r="AT933" s="164" t="s">
        <v>147</v>
      </c>
      <c r="AU933" s="164" t="s">
        <v>137</v>
      </c>
      <c r="AV933" s="14" t="s">
        <v>136</v>
      </c>
      <c r="AW933" s="14" t="s">
        <v>34</v>
      </c>
      <c r="AX933" s="14" t="s">
        <v>81</v>
      </c>
      <c r="AY933" s="164" t="s">
        <v>128</v>
      </c>
    </row>
    <row r="934" spans="1:65" s="1" customFormat="1" ht="16.5" customHeight="1">
      <c r="A934" s="33"/>
      <c r="B934" s="136"/>
      <c r="C934" s="281" t="s">
        <v>1028</v>
      </c>
      <c r="D934" s="281" t="s">
        <v>131</v>
      </c>
      <c r="E934" s="282" t="s">
        <v>1029</v>
      </c>
      <c r="F934" s="283" t="s">
        <v>1030</v>
      </c>
      <c r="G934" s="284" t="s">
        <v>134</v>
      </c>
      <c r="H934" s="285">
        <v>90.847999999999999</v>
      </c>
      <c r="I934" s="138"/>
      <c r="J934" s="139">
        <f>ROUND(I934*H934,2)</f>
        <v>0</v>
      </c>
      <c r="K934" s="137" t="s">
        <v>135</v>
      </c>
      <c r="L934" s="34"/>
      <c r="M934" s="140" t="s">
        <v>3</v>
      </c>
      <c r="N934" s="141" t="s">
        <v>45</v>
      </c>
      <c r="O934" s="54"/>
      <c r="P934" s="142">
        <f>O934*H934</f>
        <v>0</v>
      </c>
      <c r="Q934" s="142">
        <v>2.1000000000000001E-4</v>
      </c>
      <c r="R934" s="142">
        <f>Q934*H934</f>
        <v>1.9078080000000001E-2</v>
      </c>
      <c r="S934" s="142">
        <v>0</v>
      </c>
      <c r="T934" s="143">
        <f>S934*H934</f>
        <v>0</v>
      </c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R934" s="144" t="s">
        <v>313</v>
      </c>
      <c r="AT934" s="144" t="s">
        <v>131</v>
      </c>
      <c r="AU934" s="144" t="s">
        <v>137</v>
      </c>
      <c r="AY934" s="18" t="s">
        <v>128</v>
      </c>
      <c r="BE934" s="145">
        <f>IF(N934="základní",J934,0)</f>
        <v>0</v>
      </c>
      <c r="BF934" s="145">
        <f>IF(N934="snížená",J934,0)</f>
        <v>0</v>
      </c>
      <c r="BG934" s="145">
        <f>IF(N934="zákl. přenesená",J934,0)</f>
        <v>0</v>
      </c>
      <c r="BH934" s="145">
        <f>IF(N934="sníž. přenesená",J934,0)</f>
        <v>0</v>
      </c>
      <c r="BI934" s="145">
        <f>IF(N934="nulová",J934,0)</f>
        <v>0</v>
      </c>
      <c r="BJ934" s="18" t="s">
        <v>137</v>
      </c>
      <c r="BK934" s="145">
        <f>ROUND(I934*H934,2)</f>
        <v>0</v>
      </c>
      <c r="BL934" s="18" t="s">
        <v>313</v>
      </c>
      <c r="BM934" s="144" t="s">
        <v>1031</v>
      </c>
    </row>
    <row r="935" spans="1:65" s="1" customFormat="1">
      <c r="A935" s="33"/>
      <c r="B935" s="34"/>
      <c r="C935" s="286"/>
      <c r="D935" s="287" t="s">
        <v>139</v>
      </c>
      <c r="E935" s="286"/>
      <c r="F935" s="288" t="s">
        <v>1032</v>
      </c>
      <c r="G935" s="286"/>
      <c r="H935" s="286"/>
      <c r="I935" s="148"/>
      <c r="J935" s="33"/>
      <c r="K935" s="33"/>
      <c r="L935" s="34"/>
      <c r="M935" s="149"/>
      <c r="N935" s="150"/>
      <c r="O935" s="54"/>
      <c r="P935" s="54"/>
      <c r="Q935" s="54"/>
      <c r="R935" s="54"/>
      <c r="S935" s="54"/>
      <c r="T935" s="55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T935" s="18" t="s">
        <v>139</v>
      </c>
      <c r="AU935" s="18" t="s">
        <v>137</v>
      </c>
    </row>
    <row r="936" spans="1:65" s="1" customFormat="1" ht="16.5" customHeight="1">
      <c r="A936" s="33"/>
      <c r="B936" s="136"/>
      <c r="C936" s="281" t="s">
        <v>1033</v>
      </c>
      <c r="D936" s="281" t="s">
        <v>131</v>
      </c>
      <c r="E936" s="282" t="s">
        <v>1034</v>
      </c>
      <c r="F936" s="283" t="s">
        <v>1035</v>
      </c>
      <c r="G936" s="284" t="s">
        <v>134</v>
      </c>
      <c r="H936" s="285">
        <v>159</v>
      </c>
      <c r="I936" s="138"/>
      <c r="J936" s="139">
        <f>ROUND(I936*H936,2)</f>
        <v>0</v>
      </c>
      <c r="K936" s="137" t="s">
        <v>135</v>
      </c>
      <c r="L936" s="34"/>
      <c r="M936" s="140" t="s">
        <v>3</v>
      </c>
      <c r="N936" s="141" t="s">
        <v>45</v>
      </c>
      <c r="O936" s="54"/>
      <c r="P936" s="142">
        <f>O936*H936</f>
        <v>0</v>
      </c>
      <c r="Q936" s="142">
        <v>0</v>
      </c>
      <c r="R936" s="142">
        <f>Q936*H936</f>
        <v>0</v>
      </c>
      <c r="S936" s="142">
        <v>0</v>
      </c>
      <c r="T936" s="143">
        <f>S936*H936</f>
        <v>0</v>
      </c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R936" s="144" t="s">
        <v>313</v>
      </c>
      <c r="AT936" s="144" t="s">
        <v>131</v>
      </c>
      <c r="AU936" s="144" t="s">
        <v>137</v>
      </c>
      <c r="AY936" s="18" t="s">
        <v>128</v>
      </c>
      <c r="BE936" s="145">
        <f>IF(N936="základní",J936,0)</f>
        <v>0</v>
      </c>
      <c r="BF936" s="145">
        <f>IF(N936="snížená",J936,0)</f>
        <v>0</v>
      </c>
      <c r="BG936" s="145">
        <f>IF(N936="zákl. přenesená",J936,0)</f>
        <v>0</v>
      </c>
      <c r="BH936" s="145">
        <f>IF(N936="sníž. přenesená",J936,0)</f>
        <v>0</v>
      </c>
      <c r="BI936" s="145">
        <f>IF(N936="nulová",J936,0)</f>
        <v>0</v>
      </c>
      <c r="BJ936" s="18" t="s">
        <v>137</v>
      </c>
      <c r="BK936" s="145">
        <f>ROUND(I936*H936,2)</f>
        <v>0</v>
      </c>
      <c r="BL936" s="18" t="s">
        <v>313</v>
      </c>
      <c r="BM936" s="144" t="s">
        <v>1036</v>
      </c>
    </row>
    <row r="937" spans="1:65" s="1" customFormat="1">
      <c r="A937" s="33"/>
      <c r="B937" s="34"/>
      <c r="C937" s="286"/>
      <c r="D937" s="287" t="s">
        <v>139</v>
      </c>
      <c r="E937" s="286"/>
      <c r="F937" s="288" t="s">
        <v>1037</v>
      </c>
      <c r="G937" s="286"/>
      <c r="H937" s="286"/>
      <c r="I937" s="148"/>
      <c r="J937" s="33"/>
      <c r="K937" s="33"/>
      <c r="L937" s="34"/>
      <c r="M937" s="149"/>
      <c r="N937" s="150"/>
      <c r="O937" s="54"/>
      <c r="P937" s="54"/>
      <c r="Q937" s="54"/>
      <c r="R937" s="54"/>
      <c r="S937" s="54"/>
      <c r="T937" s="55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T937" s="18" t="s">
        <v>139</v>
      </c>
      <c r="AU937" s="18" t="s">
        <v>137</v>
      </c>
    </row>
    <row r="938" spans="1:65" s="12" customFormat="1">
      <c r="B938" s="151"/>
      <c r="C938" s="289"/>
      <c r="D938" s="290" t="s">
        <v>147</v>
      </c>
      <c r="E938" s="291" t="s">
        <v>3</v>
      </c>
      <c r="F938" s="292" t="s">
        <v>267</v>
      </c>
      <c r="G938" s="289"/>
      <c r="H938" s="291" t="s">
        <v>3</v>
      </c>
      <c r="I938" s="153"/>
      <c r="L938" s="151"/>
      <c r="M938" s="154"/>
      <c r="N938" s="155"/>
      <c r="O938" s="155"/>
      <c r="P938" s="155"/>
      <c r="Q938" s="155"/>
      <c r="R938" s="155"/>
      <c r="S938" s="155"/>
      <c r="T938" s="156"/>
      <c r="AT938" s="152" t="s">
        <v>147</v>
      </c>
      <c r="AU938" s="152" t="s">
        <v>137</v>
      </c>
      <c r="AV938" s="12" t="s">
        <v>81</v>
      </c>
      <c r="AW938" s="12" t="s">
        <v>34</v>
      </c>
      <c r="AX938" s="12" t="s">
        <v>73</v>
      </c>
      <c r="AY938" s="152" t="s">
        <v>128</v>
      </c>
    </row>
    <row r="939" spans="1:65" s="13" customFormat="1">
      <c r="B939" s="157"/>
      <c r="C939" s="293"/>
      <c r="D939" s="290" t="s">
        <v>147</v>
      </c>
      <c r="E939" s="294" t="s">
        <v>3</v>
      </c>
      <c r="F939" s="295" t="s">
        <v>268</v>
      </c>
      <c r="G939" s="293"/>
      <c r="H939" s="296">
        <v>159</v>
      </c>
      <c r="I939" s="159"/>
      <c r="L939" s="157"/>
      <c r="M939" s="160"/>
      <c r="N939" s="161"/>
      <c r="O939" s="161"/>
      <c r="P939" s="161"/>
      <c r="Q939" s="161"/>
      <c r="R939" s="161"/>
      <c r="S939" s="161"/>
      <c r="T939" s="162"/>
      <c r="AT939" s="158" t="s">
        <v>147</v>
      </c>
      <c r="AU939" s="158" t="s">
        <v>137</v>
      </c>
      <c r="AV939" s="13" t="s">
        <v>137</v>
      </c>
      <c r="AW939" s="13" t="s">
        <v>34</v>
      </c>
      <c r="AX939" s="13" t="s">
        <v>81</v>
      </c>
      <c r="AY939" s="158" t="s">
        <v>128</v>
      </c>
    </row>
    <row r="940" spans="1:65" s="1" customFormat="1" ht="16.5" customHeight="1">
      <c r="A940" s="33"/>
      <c r="B940" s="136"/>
      <c r="C940" s="305" t="s">
        <v>1038</v>
      </c>
      <c r="D940" s="305" t="s">
        <v>489</v>
      </c>
      <c r="E940" s="306" t="s">
        <v>1039</v>
      </c>
      <c r="F940" s="307" t="s">
        <v>1040</v>
      </c>
      <c r="G940" s="308" t="s">
        <v>134</v>
      </c>
      <c r="H940" s="309">
        <v>166.95</v>
      </c>
      <c r="I940" s="176"/>
      <c r="J940" s="177">
        <f>ROUND(I940*H940,2)</f>
        <v>0</v>
      </c>
      <c r="K940" s="175" t="s">
        <v>135</v>
      </c>
      <c r="L940" s="178"/>
      <c r="M940" s="179" t="s">
        <v>3</v>
      </c>
      <c r="N940" s="180" t="s">
        <v>45</v>
      </c>
      <c r="O940" s="54"/>
      <c r="P940" s="142">
        <f>O940*H940</f>
        <v>0</v>
      </c>
      <c r="Q940" s="142">
        <v>0</v>
      </c>
      <c r="R940" s="142">
        <f>Q940*H940</f>
        <v>0</v>
      </c>
      <c r="S940" s="142">
        <v>0</v>
      </c>
      <c r="T940" s="143">
        <f>S940*H940</f>
        <v>0</v>
      </c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R940" s="144" t="s">
        <v>445</v>
      </c>
      <c r="AT940" s="144" t="s">
        <v>489</v>
      </c>
      <c r="AU940" s="144" t="s">
        <v>137</v>
      </c>
      <c r="AY940" s="18" t="s">
        <v>128</v>
      </c>
      <c r="BE940" s="145">
        <f>IF(N940="základní",J940,0)</f>
        <v>0</v>
      </c>
      <c r="BF940" s="145">
        <f>IF(N940="snížená",J940,0)</f>
        <v>0</v>
      </c>
      <c r="BG940" s="145">
        <f>IF(N940="zákl. přenesená",J940,0)</f>
        <v>0</v>
      </c>
      <c r="BH940" s="145">
        <f>IF(N940="sníž. přenesená",J940,0)</f>
        <v>0</v>
      </c>
      <c r="BI940" s="145">
        <f>IF(N940="nulová",J940,0)</f>
        <v>0</v>
      </c>
      <c r="BJ940" s="18" t="s">
        <v>137</v>
      </c>
      <c r="BK940" s="145">
        <f>ROUND(I940*H940,2)</f>
        <v>0</v>
      </c>
      <c r="BL940" s="18" t="s">
        <v>313</v>
      </c>
      <c r="BM940" s="144" t="s">
        <v>1041</v>
      </c>
    </row>
    <row r="941" spans="1:65" s="13" customFormat="1">
      <c r="B941" s="157"/>
      <c r="C941" s="293"/>
      <c r="D941" s="290" t="s">
        <v>147</v>
      </c>
      <c r="E941" s="293"/>
      <c r="F941" s="295" t="s">
        <v>1042</v>
      </c>
      <c r="G941" s="293"/>
      <c r="H941" s="296">
        <v>166.95</v>
      </c>
      <c r="I941" s="159"/>
      <c r="L941" s="157"/>
      <c r="M941" s="160"/>
      <c r="N941" s="161"/>
      <c r="O941" s="161"/>
      <c r="P941" s="161"/>
      <c r="Q941" s="161"/>
      <c r="R941" s="161"/>
      <c r="S941" s="161"/>
      <c r="T941" s="162"/>
      <c r="AT941" s="158" t="s">
        <v>147</v>
      </c>
      <c r="AU941" s="158" t="s">
        <v>137</v>
      </c>
      <c r="AV941" s="13" t="s">
        <v>137</v>
      </c>
      <c r="AW941" s="13" t="s">
        <v>4</v>
      </c>
      <c r="AX941" s="13" t="s">
        <v>81</v>
      </c>
      <c r="AY941" s="158" t="s">
        <v>128</v>
      </c>
    </row>
    <row r="942" spans="1:65" s="1" customFormat="1" ht="24.15" customHeight="1">
      <c r="A942" s="33"/>
      <c r="B942" s="136"/>
      <c r="C942" s="281" t="s">
        <v>1043</v>
      </c>
      <c r="D942" s="281" t="s">
        <v>131</v>
      </c>
      <c r="E942" s="282" t="s">
        <v>1044</v>
      </c>
      <c r="F942" s="283" t="s">
        <v>1045</v>
      </c>
      <c r="G942" s="284" t="s">
        <v>134</v>
      </c>
      <c r="H942" s="285">
        <v>106.82899999999999</v>
      </c>
      <c r="I942" s="138"/>
      <c r="J942" s="139">
        <f>ROUND(I942*H942,2)</f>
        <v>0</v>
      </c>
      <c r="K942" s="137" t="s">
        <v>135</v>
      </c>
      <c r="L942" s="34"/>
      <c r="M942" s="140" t="s">
        <v>3</v>
      </c>
      <c r="N942" s="141" t="s">
        <v>45</v>
      </c>
      <c r="O942" s="54"/>
      <c r="P942" s="142">
        <f>O942*H942</f>
        <v>0</v>
      </c>
      <c r="Q942" s="142">
        <v>0</v>
      </c>
      <c r="R942" s="142">
        <f>Q942*H942</f>
        <v>0</v>
      </c>
      <c r="S942" s="142">
        <v>0</v>
      </c>
      <c r="T942" s="143">
        <f>S942*H942</f>
        <v>0</v>
      </c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R942" s="144" t="s">
        <v>313</v>
      </c>
      <c r="AT942" s="144" t="s">
        <v>131</v>
      </c>
      <c r="AU942" s="144" t="s">
        <v>137</v>
      </c>
      <c r="AY942" s="18" t="s">
        <v>128</v>
      </c>
      <c r="BE942" s="145">
        <f>IF(N942="základní",J942,0)</f>
        <v>0</v>
      </c>
      <c r="BF942" s="145">
        <f>IF(N942="snížená",J942,0)</f>
        <v>0</v>
      </c>
      <c r="BG942" s="145">
        <f>IF(N942="zákl. přenesená",J942,0)</f>
        <v>0</v>
      </c>
      <c r="BH942" s="145">
        <f>IF(N942="sníž. přenesená",J942,0)</f>
        <v>0</v>
      </c>
      <c r="BI942" s="145">
        <f>IF(N942="nulová",J942,0)</f>
        <v>0</v>
      </c>
      <c r="BJ942" s="18" t="s">
        <v>137</v>
      </c>
      <c r="BK942" s="145">
        <f>ROUND(I942*H942,2)</f>
        <v>0</v>
      </c>
      <c r="BL942" s="18" t="s">
        <v>313</v>
      </c>
      <c r="BM942" s="144" t="s">
        <v>1046</v>
      </c>
    </row>
    <row r="943" spans="1:65" s="1" customFormat="1">
      <c r="A943" s="33"/>
      <c r="B943" s="34"/>
      <c r="C943" s="286"/>
      <c r="D943" s="287" t="s">
        <v>139</v>
      </c>
      <c r="E943" s="286"/>
      <c r="F943" s="288" t="s">
        <v>1047</v>
      </c>
      <c r="G943" s="286"/>
      <c r="H943" s="286"/>
      <c r="I943" s="148"/>
      <c r="J943" s="33"/>
      <c r="K943" s="33"/>
      <c r="L943" s="34"/>
      <c r="M943" s="149"/>
      <c r="N943" s="150"/>
      <c r="O943" s="54"/>
      <c r="P943" s="54"/>
      <c r="Q943" s="54"/>
      <c r="R943" s="54"/>
      <c r="S943" s="54"/>
      <c r="T943" s="55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T943" s="18" t="s">
        <v>139</v>
      </c>
      <c r="AU943" s="18" t="s">
        <v>137</v>
      </c>
    </row>
    <row r="944" spans="1:65" s="12" customFormat="1">
      <c r="B944" s="151"/>
      <c r="C944" s="289"/>
      <c r="D944" s="290" t="s">
        <v>147</v>
      </c>
      <c r="E944" s="291" t="s">
        <v>3</v>
      </c>
      <c r="F944" s="292" t="s">
        <v>936</v>
      </c>
      <c r="G944" s="289"/>
      <c r="H944" s="291" t="s">
        <v>3</v>
      </c>
      <c r="I944" s="153"/>
      <c r="L944" s="151"/>
      <c r="M944" s="154"/>
      <c r="N944" s="155"/>
      <c r="O944" s="155"/>
      <c r="P944" s="155"/>
      <c r="Q944" s="155"/>
      <c r="R944" s="155"/>
      <c r="S944" s="155"/>
      <c r="T944" s="156"/>
      <c r="AT944" s="152" t="s">
        <v>147</v>
      </c>
      <c r="AU944" s="152" t="s">
        <v>137</v>
      </c>
      <c r="AV944" s="12" t="s">
        <v>81</v>
      </c>
      <c r="AW944" s="12" t="s">
        <v>34</v>
      </c>
      <c r="AX944" s="12" t="s">
        <v>73</v>
      </c>
      <c r="AY944" s="152" t="s">
        <v>128</v>
      </c>
    </row>
    <row r="945" spans="2:51" s="13" customFormat="1">
      <c r="B945" s="157"/>
      <c r="C945" s="293"/>
      <c r="D945" s="290" t="s">
        <v>147</v>
      </c>
      <c r="E945" s="294" t="s">
        <v>3</v>
      </c>
      <c r="F945" s="295" t="s">
        <v>408</v>
      </c>
      <c r="G945" s="293"/>
      <c r="H945" s="296">
        <v>11.087999999999999</v>
      </c>
      <c r="I945" s="159"/>
      <c r="L945" s="157"/>
      <c r="M945" s="160"/>
      <c r="N945" s="161"/>
      <c r="O945" s="161"/>
      <c r="P945" s="161"/>
      <c r="Q945" s="161"/>
      <c r="R945" s="161"/>
      <c r="S945" s="161"/>
      <c r="T945" s="162"/>
      <c r="AT945" s="158" t="s">
        <v>147</v>
      </c>
      <c r="AU945" s="158" t="s">
        <v>137</v>
      </c>
      <c r="AV945" s="13" t="s">
        <v>137</v>
      </c>
      <c r="AW945" s="13" t="s">
        <v>34</v>
      </c>
      <c r="AX945" s="13" t="s">
        <v>73</v>
      </c>
      <c r="AY945" s="158" t="s">
        <v>128</v>
      </c>
    </row>
    <row r="946" spans="2:51" s="13" customFormat="1">
      <c r="B946" s="157"/>
      <c r="C946" s="293"/>
      <c r="D946" s="290" t="s">
        <v>147</v>
      </c>
      <c r="E946" s="294" t="s">
        <v>3</v>
      </c>
      <c r="F946" s="295" t="s">
        <v>410</v>
      </c>
      <c r="G946" s="293"/>
      <c r="H946" s="296">
        <v>3.96</v>
      </c>
      <c r="I946" s="159"/>
      <c r="L946" s="157"/>
      <c r="M946" s="160"/>
      <c r="N946" s="161"/>
      <c r="O946" s="161"/>
      <c r="P946" s="161"/>
      <c r="Q946" s="161"/>
      <c r="R946" s="161"/>
      <c r="S946" s="161"/>
      <c r="T946" s="162"/>
      <c r="AT946" s="158" t="s">
        <v>147</v>
      </c>
      <c r="AU946" s="158" t="s">
        <v>137</v>
      </c>
      <c r="AV946" s="13" t="s">
        <v>137</v>
      </c>
      <c r="AW946" s="13" t="s">
        <v>34</v>
      </c>
      <c r="AX946" s="13" t="s">
        <v>73</v>
      </c>
      <c r="AY946" s="158" t="s">
        <v>128</v>
      </c>
    </row>
    <row r="947" spans="2:51" s="13" customFormat="1">
      <c r="B947" s="157"/>
      <c r="C947" s="293"/>
      <c r="D947" s="290" t="s">
        <v>147</v>
      </c>
      <c r="E947" s="294" t="s">
        <v>3</v>
      </c>
      <c r="F947" s="295" t="s">
        <v>379</v>
      </c>
      <c r="G947" s="293"/>
      <c r="H947" s="296">
        <v>11.88</v>
      </c>
      <c r="I947" s="159"/>
      <c r="L947" s="157"/>
      <c r="M947" s="160"/>
      <c r="N947" s="161"/>
      <c r="O947" s="161"/>
      <c r="P947" s="161"/>
      <c r="Q947" s="161"/>
      <c r="R947" s="161"/>
      <c r="S947" s="161"/>
      <c r="T947" s="162"/>
      <c r="AT947" s="158" t="s">
        <v>147</v>
      </c>
      <c r="AU947" s="158" t="s">
        <v>137</v>
      </c>
      <c r="AV947" s="13" t="s">
        <v>137</v>
      </c>
      <c r="AW947" s="13" t="s">
        <v>34</v>
      </c>
      <c r="AX947" s="13" t="s">
        <v>73</v>
      </c>
      <c r="AY947" s="158" t="s">
        <v>128</v>
      </c>
    </row>
    <row r="948" spans="2:51" s="13" customFormat="1">
      <c r="B948" s="157"/>
      <c r="C948" s="293"/>
      <c r="D948" s="290" t="s">
        <v>147</v>
      </c>
      <c r="E948" s="294" t="s">
        <v>3</v>
      </c>
      <c r="F948" s="295" t="s">
        <v>412</v>
      </c>
      <c r="G948" s="293"/>
      <c r="H948" s="296">
        <v>7.98</v>
      </c>
      <c r="I948" s="159"/>
      <c r="L948" s="157"/>
      <c r="M948" s="160"/>
      <c r="N948" s="161"/>
      <c r="O948" s="161"/>
      <c r="P948" s="161"/>
      <c r="Q948" s="161"/>
      <c r="R948" s="161"/>
      <c r="S948" s="161"/>
      <c r="T948" s="162"/>
      <c r="AT948" s="158" t="s">
        <v>147</v>
      </c>
      <c r="AU948" s="158" t="s">
        <v>137</v>
      </c>
      <c r="AV948" s="13" t="s">
        <v>137</v>
      </c>
      <c r="AW948" s="13" t="s">
        <v>34</v>
      </c>
      <c r="AX948" s="13" t="s">
        <v>73</v>
      </c>
      <c r="AY948" s="158" t="s">
        <v>128</v>
      </c>
    </row>
    <row r="949" spans="2:51" s="13" customFormat="1">
      <c r="B949" s="157"/>
      <c r="C949" s="293"/>
      <c r="D949" s="290" t="s">
        <v>147</v>
      </c>
      <c r="E949" s="294" t="s">
        <v>3</v>
      </c>
      <c r="F949" s="295" t="s">
        <v>386</v>
      </c>
      <c r="G949" s="293"/>
      <c r="H949" s="296">
        <v>6.15</v>
      </c>
      <c r="I949" s="159"/>
      <c r="L949" s="157"/>
      <c r="M949" s="160"/>
      <c r="N949" s="161"/>
      <c r="O949" s="161"/>
      <c r="P949" s="161"/>
      <c r="Q949" s="161"/>
      <c r="R949" s="161"/>
      <c r="S949" s="161"/>
      <c r="T949" s="162"/>
      <c r="AT949" s="158" t="s">
        <v>147</v>
      </c>
      <c r="AU949" s="158" t="s">
        <v>137</v>
      </c>
      <c r="AV949" s="13" t="s">
        <v>137</v>
      </c>
      <c r="AW949" s="13" t="s">
        <v>34</v>
      </c>
      <c r="AX949" s="13" t="s">
        <v>73</v>
      </c>
      <c r="AY949" s="158" t="s">
        <v>128</v>
      </c>
    </row>
    <row r="950" spans="2:51" s="13" customFormat="1">
      <c r="B950" s="157"/>
      <c r="C950" s="293"/>
      <c r="D950" s="290" t="s">
        <v>147</v>
      </c>
      <c r="E950" s="294" t="s">
        <v>3</v>
      </c>
      <c r="F950" s="295" t="s">
        <v>368</v>
      </c>
      <c r="G950" s="293"/>
      <c r="H950" s="296">
        <v>1.2</v>
      </c>
      <c r="I950" s="159"/>
      <c r="L950" s="157"/>
      <c r="M950" s="160"/>
      <c r="N950" s="161"/>
      <c r="O950" s="161"/>
      <c r="P950" s="161"/>
      <c r="Q950" s="161"/>
      <c r="R950" s="161"/>
      <c r="S950" s="161"/>
      <c r="T950" s="162"/>
      <c r="AT950" s="158" t="s">
        <v>147</v>
      </c>
      <c r="AU950" s="158" t="s">
        <v>137</v>
      </c>
      <c r="AV950" s="13" t="s">
        <v>137</v>
      </c>
      <c r="AW950" s="13" t="s">
        <v>34</v>
      </c>
      <c r="AX950" s="13" t="s">
        <v>73</v>
      </c>
      <c r="AY950" s="158" t="s">
        <v>128</v>
      </c>
    </row>
    <row r="951" spans="2:51" s="13" customFormat="1">
      <c r="B951" s="157"/>
      <c r="C951" s="293"/>
      <c r="D951" s="290" t="s">
        <v>147</v>
      </c>
      <c r="E951" s="294" t="s">
        <v>3</v>
      </c>
      <c r="F951" s="295" t="s">
        <v>291</v>
      </c>
      <c r="G951" s="293"/>
      <c r="H951" s="296">
        <v>8.36</v>
      </c>
      <c r="I951" s="159"/>
      <c r="L951" s="157"/>
      <c r="M951" s="160"/>
      <c r="N951" s="161"/>
      <c r="O951" s="161"/>
      <c r="P951" s="161"/>
      <c r="Q951" s="161"/>
      <c r="R951" s="161"/>
      <c r="S951" s="161"/>
      <c r="T951" s="162"/>
      <c r="AT951" s="158" t="s">
        <v>147</v>
      </c>
      <c r="AU951" s="158" t="s">
        <v>137</v>
      </c>
      <c r="AV951" s="13" t="s">
        <v>137</v>
      </c>
      <c r="AW951" s="13" t="s">
        <v>34</v>
      </c>
      <c r="AX951" s="13" t="s">
        <v>73</v>
      </c>
      <c r="AY951" s="158" t="s">
        <v>128</v>
      </c>
    </row>
    <row r="952" spans="2:51" s="13" customFormat="1">
      <c r="B952" s="157"/>
      <c r="C952" s="293"/>
      <c r="D952" s="290" t="s">
        <v>147</v>
      </c>
      <c r="E952" s="294" t="s">
        <v>3</v>
      </c>
      <c r="F952" s="295" t="s">
        <v>372</v>
      </c>
      <c r="G952" s="293"/>
      <c r="H952" s="296">
        <v>0.71799999999999997</v>
      </c>
      <c r="I952" s="159"/>
      <c r="L952" s="157"/>
      <c r="M952" s="160"/>
      <c r="N952" s="161"/>
      <c r="O952" s="161"/>
      <c r="P952" s="161"/>
      <c r="Q952" s="161"/>
      <c r="R952" s="161"/>
      <c r="S952" s="161"/>
      <c r="T952" s="162"/>
      <c r="AT952" s="158" t="s">
        <v>147</v>
      </c>
      <c r="AU952" s="158" t="s">
        <v>137</v>
      </c>
      <c r="AV952" s="13" t="s">
        <v>137</v>
      </c>
      <c r="AW952" s="13" t="s">
        <v>34</v>
      </c>
      <c r="AX952" s="13" t="s">
        <v>73</v>
      </c>
      <c r="AY952" s="158" t="s">
        <v>128</v>
      </c>
    </row>
    <row r="953" spans="2:51" s="13" customFormat="1">
      <c r="B953" s="157"/>
      <c r="C953" s="293"/>
      <c r="D953" s="290" t="s">
        <v>147</v>
      </c>
      <c r="E953" s="294" t="s">
        <v>3</v>
      </c>
      <c r="F953" s="295" t="s">
        <v>370</v>
      </c>
      <c r="G953" s="293"/>
      <c r="H953" s="296">
        <v>0.33300000000000002</v>
      </c>
      <c r="I953" s="159"/>
      <c r="L953" s="157"/>
      <c r="M953" s="160"/>
      <c r="N953" s="161"/>
      <c r="O953" s="161"/>
      <c r="P953" s="161"/>
      <c r="Q953" s="161"/>
      <c r="R953" s="161"/>
      <c r="S953" s="161"/>
      <c r="T953" s="162"/>
      <c r="AT953" s="158" t="s">
        <v>147</v>
      </c>
      <c r="AU953" s="158" t="s">
        <v>137</v>
      </c>
      <c r="AV953" s="13" t="s">
        <v>137</v>
      </c>
      <c r="AW953" s="13" t="s">
        <v>34</v>
      </c>
      <c r="AX953" s="13" t="s">
        <v>73</v>
      </c>
      <c r="AY953" s="158" t="s">
        <v>128</v>
      </c>
    </row>
    <row r="954" spans="2:51" s="13" customFormat="1">
      <c r="B954" s="157"/>
      <c r="C954" s="293"/>
      <c r="D954" s="290" t="s">
        <v>147</v>
      </c>
      <c r="E954" s="294" t="s">
        <v>3</v>
      </c>
      <c r="F954" s="295" t="s">
        <v>414</v>
      </c>
      <c r="G954" s="293"/>
      <c r="H954" s="296">
        <v>1.3779999999999999</v>
      </c>
      <c r="I954" s="159"/>
      <c r="L954" s="157"/>
      <c r="M954" s="160"/>
      <c r="N954" s="161"/>
      <c r="O954" s="161"/>
      <c r="P954" s="161"/>
      <c r="Q954" s="161"/>
      <c r="R954" s="161"/>
      <c r="S954" s="161"/>
      <c r="T954" s="162"/>
      <c r="AT954" s="158" t="s">
        <v>147</v>
      </c>
      <c r="AU954" s="158" t="s">
        <v>137</v>
      </c>
      <c r="AV954" s="13" t="s">
        <v>137</v>
      </c>
      <c r="AW954" s="13" t="s">
        <v>34</v>
      </c>
      <c r="AX954" s="13" t="s">
        <v>73</v>
      </c>
      <c r="AY954" s="158" t="s">
        <v>128</v>
      </c>
    </row>
    <row r="955" spans="2:51" s="13" customFormat="1">
      <c r="B955" s="157"/>
      <c r="C955" s="293"/>
      <c r="D955" s="290" t="s">
        <v>147</v>
      </c>
      <c r="E955" s="294" t="s">
        <v>3</v>
      </c>
      <c r="F955" s="295" t="s">
        <v>423</v>
      </c>
      <c r="G955" s="293"/>
      <c r="H955" s="296">
        <v>2.5920000000000001</v>
      </c>
      <c r="I955" s="159"/>
      <c r="L955" s="157"/>
      <c r="M955" s="160"/>
      <c r="N955" s="161"/>
      <c r="O955" s="161"/>
      <c r="P955" s="161"/>
      <c r="Q955" s="161"/>
      <c r="R955" s="161"/>
      <c r="S955" s="161"/>
      <c r="T955" s="162"/>
      <c r="AT955" s="158" t="s">
        <v>147</v>
      </c>
      <c r="AU955" s="158" t="s">
        <v>137</v>
      </c>
      <c r="AV955" s="13" t="s">
        <v>137</v>
      </c>
      <c r="AW955" s="13" t="s">
        <v>34</v>
      </c>
      <c r="AX955" s="13" t="s">
        <v>73</v>
      </c>
      <c r="AY955" s="158" t="s">
        <v>128</v>
      </c>
    </row>
    <row r="956" spans="2:51" s="13" customFormat="1">
      <c r="B956" s="157"/>
      <c r="C956" s="293"/>
      <c r="D956" s="290" t="s">
        <v>147</v>
      </c>
      <c r="E956" s="294" t="s">
        <v>3</v>
      </c>
      <c r="F956" s="295" t="s">
        <v>416</v>
      </c>
      <c r="G956" s="293"/>
      <c r="H956" s="296">
        <v>1.87</v>
      </c>
      <c r="I956" s="159"/>
      <c r="L956" s="157"/>
      <c r="M956" s="160"/>
      <c r="N956" s="161"/>
      <c r="O956" s="161"/>
      <c r="P956" s="161"/>
      <c r="Q956" s="161"/>
      <c r="R956" s="161"/>
      <c r="S956" s="161"/>
      <c r="T956" s="162"/>
      <c r="AT956" s="158" t="s">
        <v>147</v>
      </c>
      <c r="AU956" s="158" t="s">
        <v>137</v>
      </c>
      <c r="AV956" s="13" t="s">
        <v>137</v>
      </c>
      <c r="AW956" s="13" t="s">
        <v>34</v>
      </c>
      <c r="AX956" s="13" t="s">
        <v>73</v>
      </c>
      <c r="AY956" s="158" t="s">
        <v>128</v>
      </c>
    </row>
    <row r="957" spans="2:51" s="13" customFormat="1">
      <c r="B957" s="157"/>
      <c r="C957" s="293"/>
      <c r="D957" s="290" t="s">
        <v>147</v>
      </c>
      <c r="E957" s="294" t="s">
        <v>3</v>
      </c>
      <c r="F957" s="295" t="s">
        <v>293</v>
      </c>
      <c r="G957" s="293"/>
      <c r="H957" s="296">
        <v>21.12</v>
      </c>
      <c r="I957" s="159"/>
      <c r="L957" s="157"/>
      <c r="M957" s="160"/>
      <c r="N957" s="161"/>
      <c r="O957" s="161"/>
      <c r="P957" s="161"/>
      <c r="Q957" s="161"/>
      <c r="R957" s="161"/>
      <c r="S957" s="161"/>
      <c r="T957" s="162"/>
      <c r="AT957" s="158" t="s">
        <v>147</v>
      </c>
      <c r="AU957" s="158" t="s">
        <v>137</v>
      </c>
      <c r="AV957" s="13" t="s">
        <v>137</v>
      </c>
      <c r="AW957" s="13" t="s">
        <v>34</v>
      </c>
      <c r="AX957" s="13" t="s">
        <v>73</v>
      </c>
      <c r="AY957" s="158" t="s">
        <v>128</v>
      </c>
    </row>
    <row r="958" spans="2:51" s="13" customFormat="1">
      <c r="B958" s="157"/>
      <c r="C958" s="293"/>
      <c r="D958" s="290" t="s">
        <v>147</v>
      </c>
      <c r="E958" s="294" t="s">
        <v>3</v>
      </c>
      <c r="F958" s="295" t="s">
        <v>390</v>
      </c>
      <c r="G958" s="293"/>
      <c r="H958" s="296">
        <v>14.7</v>
      </c>
      <c r="I958" s="159"/>
      <c r="L958" s="157"/>
      <c r="M958" s="160"/>
      <c r="N958" s="161"/>
      <c r="O958" s="161"/>
      <c r="P958" s="161"/>
      <c r="Q958" s="161"/>
      <c r="R958" s="161"/>
      <c r="S958" s="161"/>
      <c r="T958" s="162"/>
      <c r="AT958" s="158" t="s">
        <v>147</v>
      </c>
      <c r="AU958" s="158" t="s">
        <v>137</v>
      </c>
      <c r="AV958" s="13" t="s">
        <v>137</v>
      </c>
      <c r="AW958" s="13" t="s">
        <v>34</v>
      </c>
      <c r="AX958" s="13" t="s">
        <v>73</v>
      </c>
      <c r="AY958" s="158" t="s">
        <v>128</v>
      </c>
    </row>
    <row r="959" spans="2:51" s="13" customFormat="1">
      <c r="B959" s="157"/>
      <c r="C959" s="293"/>
      <c r="D959" s="290" t="s">
        <v>147</v>
      </c>
      <c r="E959" s="294" t="s">
        <v>3</v>
      </c>
      <c r="F959" s="295" t="s">
        <v>388</v>
      </c>
      <c r="G959" s="293"/>
      <c r="H959" s="296">
        <v>13.5</v>
      </c>
      <c r="I959" s="159"/>
      <c r="L959" s="157"/>
      <c r="M959" s="160"/>
      <c r="N959" s="161"/>
      <c r="O959" s="161"/>
      <c r="P959" s="161"/>
      <c r="Q959" s="161"/>
      <c r="R959" s="161"/>
      <c r="S959" s="161"/>
      <c r="T959" s="162"/>
      <c r="AT959" s="158" t="s">
        <v>147</v>
      </c>
      <c r="AU959" s="158" t="s">
        <v>137</v>
      </c>
      <c r="AV959" s="13" t="s">
        <v>137</v>
      </c>
      <c r="AW959" s="13" t="s">
        <v>34</v>
      </c>
      <c r="AX959" s="13" t="s">
        <v>73</v>
      </c>
      <c r="AY959" s="158" t="s">
        <v>128</v>
      </c>
    </row>
    <row r="960" spans="2:51" s="14" customFormat="1">
      <c r="B960" s="163"/>
      <c r="C960" s="297"/>
      <c r="D960" s="290" t="s">
        <v>147</v>
      </c>
      <c r="E960" s="298" t="s">
        <v>3</v>
      </c>
      <c r="F960" s="299" t="s">
        <v>165</v>
      </c>
      <c r="G960" s="297"/>
      <c r="H960" s="300">
        <v>106.82899999999999</v>
      </c>
      <c r="I960" s="165"/>
      <c r="L960" s="163"/>
      <c r="M960" s="166"/>
      <c r="N960" s="167"/>
      <c r="O960" s="167"/>
      <c r="P960" s="167"/>
      <c r="Q960" s="167"/>
      <c r="R960" s="167"/>
      <c r="S960" s="167"/>
      <c r="T960" s="168"/>
      <c r="AT960" s="164" t="s">
        <v>147</v>
      </c>
      <c r="AU960" s="164" t="s">
        <v>137</v>
      </c>
      <c r="AV960" s="14" t="s">
        <v>136</v>
      </c>
      <c r="AW960" s="14" t="s">
        <v>34</v>
      </c>
      <c r="AX960" s="14" t="s">
        <v>81</v>
      </c>
      <c r="AY960" s="164" t="s">
        <v>128</v>
      </c>
    </row>
    <row r="961" spans="1:65" s="1" customFormat="1" ht="16.5" customHeight="1">
      <c r="A961" s="33"/>
      <c r="B961" s="136"/>
      <c r="C961" s="305" t="s">
        <v>1048</v>
      </c>
      <c r="D961" s="305" t="s">
        <v>489</v>
      </c>
      <c r="E961" s="306" t="s">
        <v>1049</v>
      </c>
      <c r="F961" s="307" t="s">
        <v>1050</v>
      </c>
      <c r="G961" s="308" t="s">
        <v>134</v>
      </c>
      <c r="H961" s="309">
        <v>112.17</v>
      </c>
      <c r="I961" s="176"/>
      <c r="J961" s="177">
        <f>ROUND(I961*H961,2)</f>
        <v>0</v>
      </c>
      <c r="K961" s="175" t="s">
        <v>135</v>
      </c>
      <c r="L961" s="178"/>
      <c r="M961" s="179" t="s">
        <v>3</v>
      </c>
      <c r="N961" s="180" t="s">
        <v>45</v>
      </c>
      <c r="O961" s="54"/>
      <c r="P961" s="142">
        <f>O961*H961</f>
        <v>0</v>
      </c>
      <c r="Q961" s="142">
        <v>0</v>
      </c>
      <c r="R961" s="142">
        <f>Q961*H961</f>
        <v>0</v>
      </c>
      <c r="S961" s="142">
        <v>0</v>
      </c>
      <c r="T961" s="143">
        <f>S961*H961</f>
        <v>0</v>
      </c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R961" s="144" t="s">
        <v>445</v>
      </c>
      <c r="AT961" s="144" t="s">
        <v>489</v>
      </c>
      <c r="AU961" s="144" t="s">
        <v>137</v>
      </c>
      <c r="AY961" s="18" t="s">
        <v>128</v>
      </c>
      <c r="BE961" s="145">
        <f>IF(N961="základní",J961,0)</f>
        <v>0</v>
      </c>
      <c r="BF961" s="145">
        <f>IF(N961="snížená",J961,0)</f>
        <v>0</v>
      </c>
      <c r="BG961" s="145">
        <f>IF(N961="zákl. přenesená",J961,0)</f>
        <v>0</v>
      </c>
      <c r="BH961" s="145">
        <f>IF(N961="sníž. přenesená",J961,0)</f>
        <v>0</v>
      </c>
      <c r="BI961" s="145">
        <f>IF(N961="nulová",J961,0)</f>
        <v>0</v>
      </c>
      <c r="BJ961" s="18" t="s">
        <v>137</v>
      </c>
      <c r="BK961" s="145">
        <f>ROUND(I961*H961,2)</f>
        <v>0</v>
      </c>
      <c r="BL961" s="18" t="s">
        <v>313</v>
      </c>
      <c r="BM961" s="144" t="s">
        <v>1051</v>
      </c>
    </row>
    <row r="962" spans="1:65" s="13" customFormat="1">
      <c r="B962" s="157"/>
      <c r="C962" s="293"/>
      <c r="D962" s="290" t="s">
        <v>147</v>
      </c>
      <c r="E962" s="293"/>
      <c r="F962" s="295" t="s">
        <v>1052</v>
      </c>
      <c r="G962" s="293"/>
      <c r="H962" s="296">
        <v>112.17</v>
      </c>
      <c r="I962" s="159"/>
      <c r="L962" s="157"/>
      <c r="M962" s="160"/>
      <c r="N962" s="161"/>
      <c r="O962" s="161"/>
      <c r="P962" s="161"/>
      <c r="Q962" s="161"/>
      <c r="R962" s="161"/>
      <c r="S962" s="161"/>
      <c r="T962" s="162"/>
      <c r="AT962" s="158" t="s">
        <v>147</v>
      </c>
      <c r="AU962" s="158" t="s">
        <v>137</v>
      </c>
      <c r="AV962" s="13" t="s">
        <v>137</v>
      </c>
      <c r="AW962" s="13" t="s">
        <v>4</v>
      </c>
      <c r="AX962" s="13" t="s">
        <v>81</v>
      </c>
      <c r="AY962" s="158" t="s">
        <v>128</v>
      </c>
    </row>
    <row r="963" spans="1:65" s="11" customFormat="1" ht="25.95" customHeight="1">
      <c r="B963" s="125"/>
      <c r="C963" s="277"/>
      <c r="D963" s="278" t="s">
        <v>72</v>
      </c>
      <c r="E963" s="279" t="s">
        <v>1053</v>
      </c>
      <c r="F963" s="279" t="s">
        <v>1054</v>
      </c>
      <c r="G963" s="277"/>
      <c r="H963" s="277"/>
      <c r="I963" s="127"/>
      <c r="J963" s="128">
        <f>BK963</f>
        <v>0</v>
      </c>
      <c r="L963" s="125"/>
      <c r="M963" s="129"/>
      <c r="N963" s="130"/>
      <c r="O963" s="130"/>
      <c r="P963" s="131">
        <f>P964</f>
        <v>0</v>
      </c>
      <c r="Q963" s="130"/>
      <c r="R963" s="131">
        <f>R964</f>
        <v>0</v>
      </c>
      <c r="S963" s="130"/>
      <c r="T963" s="132">
        <f>T964</f>
        <v>0</v>
      </c>
      <c r="AR963" s="126" t="s">
        <v>136</v>
      </c>
      <c r="AT963" s="133" t="s">
        <v>72</v>
      </c>
      <c r="AU963" s="133" t="s">
        <v>73</v>
      </c>
      <c r="AY963" s="126" t="s">
        <v>128</v>
      </c>
      <c r="BK963" s="134">
        <f>BK964</f>
        <v>0</v>
      </c>
    </row>
    <row r="964" spans="1:65" s="11" customFormat="1" ht="22.95" customHeight="1">
      <c r="B964" s="125"/>
      <c r="C964" s="277"/>
      <c r="D964" s="278" t="s">
        <v>72</v>
      </c>
      <c r="E964" s="280" t="s">
        <v>1055</v>
      </c>
      <c r="F964" s="280" t="s">
        <v>1056</v>
      </c>
      <c r="G964" s="277"/>
      <c r="H964" s="277"/>
      <c r="I964" s="127"/>
      <c r="J964" s="135">
        <f>BK964</f>
        <v>0</v>
      </c>
      <c r="L964" s="125"/>
      <c r="M964" s="129"/>
      <c r="N964" s="130"/>
      <c r="O964" s="130"/>
      <c r="P964" s="131">
        <f>SUM(P965:P970)</f>
        <v>0</v>
      </c>
      <c r="Q964" s="130"/>
      <c r="R964" s="131">
        <f>SUM(R965:R970)</f>
        <v>0</v>
      </c>
      <c r="S964" s="130"/>
      <c r="T964" s="132">
        <f>SUM(T965:T970)</f>
        <v>0</v>
      </c>
      <c r="AR964" s="126" t="s">
        <v>136</v>
      </c>
      <c r="AT964" s="133" t="s">
        <v>72</v>
      </c>
      <c r="AU964" s="133" t="s">
        <v>81</v>
      </c>
      <c r="AY964" s="126" t="s">
        <v>128</v>
      </c>
      <c r="BK964" s="134">
        <f>SUM(BK965:BK970)</f>
        <v>0</v>
      </c>
    </row>
    <row r="965" spans="1:65" s="1" customFormat="1" ht="45" customHeight="1">
      <c r="A965" s="33"/>
      <c r="B965" s="136"/>
      <c r="C965" s="281" t="s">
        <v>1057</v>
      </c>
      <c r="D965" s="281" t="s">
        <v>131</v>
      </c>
      <c r="E965" s="282" t="s">
        <v>1058</v>
      </c>
      <c r="F965" s="283" t="s">
        <v>1059</v>
      </c>
      <c r="G965" s="284" t="s">
        <v>1060</v>
      </c>
      <c r="H965" s="285">
        <v>48</v>
      </c>
      <c r="I965" s="138"/>
      <c r="J965" s="139">
        <f>ROUND(I965*H965,2)</f>
        <v>0</v>
      </c>
      <c r="K965" s="137" t="s">
        <v>3</v>
      </c>
      <c r="L965" s="34"/>
      <c r="M965" s="140" t="s">
        <v>3</v>
      </c>
      <c r="N965" s="141" t="s">
        <v>45</v>
      </c>
      <c r="O965" s="54"/>
      <c r="P965" s="142">
        <f>O965*H965</f>
        <v>0</v>
      </c>
      <c r="Q965" s="142">
        <v>0</v>
      </c>
      <c r="R965" s="142">
        <f>Q965*H965</f>
        <v>0</v>
      </c>
      <c r="S965" s="142">
        <v>0</v>
      </c>
      <c r="T965" s="143">
        <f>S965*H965</f>
        <v>0</v>
      </c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R965" s="144" t="s">
        <v>1061</v>
      </c>
      <c r="AT965" s="144" t="s">
        <v>131</v>
      </c>
      <c r="AU965" s="144" t="s">
        <v>137</v>
      </c>
      <c r="AY965" s="18" t="s">
        <v>128</v>
      </c>
      <c r="BE965" s="145">
        <f>IF(N965="základní",J965,0)</f>
        <v>0</v>
      </c>
      <c r="BF965" s="145">
        <f>IF(N965="snížená",J965,0)</f>
        <v>0</v>
      </c>
      <c r="BG965" s="145">
        <f>IF(N965="zákl. přenesená",J965,0)</f>
        <v>0</v>
      </c>
      <c r="BH965" s="145">
        <f>IF(N965="sníž. přenesená",J965,0)</f>
        <v>0</v>
      </c>
      <c r="BI965" s="145">
        <f>IF(N965="nulová",J965,0)</f>
        <v>0</v>
      </c>
      <c r="BJ965" s="18" t="s">
        <v>137</v>
      </c>
      <c r="BK965" s="145">
        <f>ROUND(I965*H965,2)</f>
        <v>0</v>
      </c>
      <c r="BL965" s="18" t="s">
        <v>1061</v>
      </c>
      <c r="BM965" s="144" t="s">
        <v>1062</v>
      </c>
    </row>
    <row r="966" spans="1:65" s="12" customFormat="1">
      <c r="B966" s="151"/>
      <c r="C966" s="289"/>
      <c r="D966" s="290" t="s">
        <v>147</v>
      </c>
      <c r="E966" s="291" t="s">
        <v>3</v>
      </c>
      <c r="F966" s="292" t="s">
        <v>1063</v>
      </c>
      <c r="G966" s="289"/>
      <c r="H966" s="291" t="s">
        <v>3</v>
      </c>
      <c r="I966" s="153"/>
      <c r="L966" s="151"/>
      <c r="M966" s="154"/>
      <c r="N966" s="155"/>
      <c r="O966" s="155"/>
      <c r="P966" s="155"/>
      <c r="Q966" s="155"/>
      <c r="R966" s="155"/>
      <c r="S966" s="155"/>
      <c r="T966" s="156"/>
      <c r="AT966" s="152" t="s">
        <v>147</v>
      </c>
      <c r="AU966" s="152" t="s">
        <v>137</v>
      </c>
      <c r="AV966" s="12" t="s">
        <v>81</v>
      </c>
      <c r="AW966" s="12" t="s">
        <v>34</v>
      </c>
      <c r="AX966" s="12" t="s">
        <v>73</v>
      </c>
      <c r="AY966" s="152" t="s">
        <v>128</v>
      </c>
    </row>
    <row r="967" spans="1:65" s="12" customFormat="1">
      <c r="B967" s="151"/>
      <c r="C967" s="289"/>
      <c r="D967" s="290" t="s">
        <v>147</v>
      </c>
      <c r="E967" s="291" t="s">
        <v>3</v>
      </c>
      <c r="F967" s="292" t="s">
        <v>1064</v>
      </c>
      <c r="G967" s="289"/>
      <c r="H967" s="291" t="s">
        <v>3</v>
      </c>
      <c r="I967" s="153"/>
      <c r="L967" s="151"/>
      <c r="M967" s="154"/>
      <c r="N967" s="155"/>
      <c r="O967" s="155"/>
      <c r="P967" s="155"/>
      <c r="Q967" s="155"/>
      <c r="R967" s="155"/>
      <c r="S967" s="155"/>
      <c r="T967" s="156"/>
      <c r="AT967" s="152" t="s">
        <v>147</v>
      </c>
      <c r="AU967" s="152" t="s">
        <v>137</v>
      </c>
      <c r="AV967" s="12" t="s">
        <v>81</v>
      </c>
      <c r="AW967" s="12" t="s">
        <v>34</v>
      </c>
      <c r="AX967" s="12" t="s">
        <v>73</v>
      </c>
      <c r="AY967" s="152" t="s">
        <v>128</v>
      </c>
    </row>
    <row r="968" spans="1:65" s="12" customFormat="1">
      <c r="B968" s="151"/>
      <c r="C968" s="289"/>
      <c r="D968" s="290" t="s">
        <v>147</v>
      </c>
      <c r="E968" s="291" t="s">
        <v>3</v>
      </c>
      <c r="F968" s="292" t="s">
        <v>1065</v>
      </c>
      <c r="G968" s="289"/>
      <c r="H968" s="291" t="s">
        <v>3</v>
      </c>
      <c r="I968" s="153"/>
      <c r="L968" s="151"/>
      <c r="M968" s="154"/>
      <c r="N968" s="155"/>
      <c r="O968" s="155"/>
      <c r="P968" s="155"/>
      <c r="Q968" s="155"/>
      <c r="R968" s="155"/>
      <c r="S968" s="155"/>
      <c r="T968" s="156"/>
      <c r="AT968" s="152" t="s">
        <v>147</v>
      </c>
      <c r="AU968" s="152" t="s">
        <v>137</v>
      </c>
      <c r="AV968" s="12" t="s">
        <v>81</v>
      </c>
      <c r="AW968" s="12" t="s">
        <v>34</v>
      </c>
      <c r="AX968" s="12" t="s">
        <v>73</v>
      </c>
      <c r="AY968" s="152" t="s">
        <v>128</v>
      </c>
    </row>
    <row r="969" spans="1:65" s="13" customFormat="1">
      <c r="B969" s="157"/>
      <c r="C969" s="293"/>
      <c r="D969" s="290" t="s">
        <v>147</v>
      </c>
      <c r="E969" s="294" t="s">
        <v>3</v>
      </c>
      <c r="F969" s="295" t="s">
        <v>1066</v>
      </c>
      <c r="G969" s="293"/>
      <c r="H969" s="296">
        <v>48</v>
      </c>
      <c r="I969" s="159"/>
      <c r="L969" s="157"/>
      <c r="M969" s="160"/>
      <c r="N969" s="161"/>
      <c r="O969" s="161"/>
      <c r="P969" s="161"/>
      <c r="Q969" s="161"/>
      <c r="R969" s="161"/>
      <c r="S969" s="161"/>
      <c r="T969" s="162"/>
      <c r="AT969" s="158" t="s">
        <v>147</v>
      </c>
      <c r="AU969" s="158" t="s">
        <v>137</v>
      </c>
      <c r="AV969" s="13" t="s">
        <v>137</v>
      </c>
      <c r="AW969" s="13" t="s">
        <v>34</v>
      </c>
      <c r="AX969" s="13" t="s">
        <v>73</v>
      </c>
      <c r="AY969" s="158" t="s">
        <v>128</v>
      </c>
    </row>
    <row r="970" spans="1:65" s="14" customFormat="1">
      <c r="B970" s="163"/>
      <c r="C970" s="297"/>
      <c r="D970" s="290" t="s">
        <v>147</v>
      </c>
      <c r="E970" s="298" t="s">
        <v>3</v>
      </c>
      <c r="F970" s="299" t="s">
        <v>165</v>
      </c>
      <c r="G970" s="297"/>
      <c r="H970" s="300">
        <v>48</v>
      </c>
      <c r="I970" s="165"/>
      <c r="L970" s="163"/>
      <c r="M970" s="181"/>
      <c r="N970" s="182"/>
      <c r="O970" s="182"/>
      <c r="P970" s="182"/>
      <c r="Q970" s="182"/>
      <c r="R970" s="182"/>
      <c r="S970" s="182"/>
      <c r="T970" s="183"/>
      <c r="AT970" s="164" t="s">
        <v>147</v>
      </c>
      <c r="AU970" s="164" t="s">
        <v>137</v>
      </c>
      <c r="AV970" s="14" t="s">
        <v>136</v>
      </c>
      <c r="AW970" s="14" t="s">
        <v>34</v>
      </c>
      <c r="AX970" s="14" t="s">
        <v>81</v>
      </c>
      <c r="AY970" s="164" t="s">
        <v>128</v>
      </c>
    </row>
    <row r="971" spans="1:65" s="1" customFormat="1" ht="6.9" customHeight="1">
      <c r="A971" s="33"/>
      <c r="B971" s="43"/>
      <c r="C971" s="44"/>
      <c r="D971" s="44"/>
      <c r="E971" s="44"/>
      <c r="F971" s="44"/>
      <c r="G971" s="44"/>
      <c r="H971" s="44"/>
      <c r="I971" s="44"/>
      <c r="J971" s="44"/>
      <c r="K971" s="44"/>
      <c r="L971" s="34"/>
      <c r="M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</row>
  </sheetData>
  <sheetProtection algorithmName="SHA-512" hashValue="BIMM3rd5AbMYHzHQquQXVEwh4U1agc2Im23kZfLCGZ4iBmLPOvuZCXxABg8m9TgAW8eGkBxVynZR9taXreUAiQ==" saltValue="j4U3MKIMMBvvn1EWWXRWvg==" spinCount="100000" sheet="1" objects="1" scenarios="1" selectLockedCells="1" autoFilter="0"/>
  <autoFilter ref="C97:K970" xr:uid="{00000000-0009-0000-0000-000001000000}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2" r:id="rId1" xr:uid="{00000000-0004-0000-0100-000000000000}"/>
    <hyperlink ref="F105" r:id="rId2" xr:uid="{00000000-0004-0000-0100-000001000000}"/>
    <hyperlink ref="F127" r:id="rId3" xr:uid="{00000000-0004-0000-0100-000002000000}"/>
    <hyperlink ref="F149" r:id="rId4" xr:uid="{00000000-0004-0000-0100-000003000000}"/>
    <hyperlink ref="F151" r:id="rId5" xr:uid="{00000000-0004-0000-0100-000004000000}"/>
    <hyperlink ref="F153" r:id="rId6" xr:uid="{00000000-0004-0000-0100-000005000000}"/>
    <hyperlink ref="F166" r:id="rId7" xr:uid="{00000000-0004-0000-0100-000006000000}"/>
    <hyperlink ref="F169" r:id="rId8" xr:uid="{00000000-0004-0000-0100-000007000000}"/>
    <hyperlink ref="F188" r:id="rId9" xr:uid="{00000000-0004-0000-0100-000008000000}"/>
    <hyperlink ref="F192" r:id="rId10" xr:uid="{00000000-0004-0000-0100-000009000000}"/>
    <hyperlink ref="F214" r:id="rId11" xr:uid="{00000000-0004-0000-0100-00000A000000}"/>
    <hyperlink ref="F220" r:id="rId12" xr:uid="{00000000-0004-0000-0100-00000B000000}"/>
    <hyperlink ref="F224" r:id="rId13" xr:uid="{00000000-0004-0000-0100-00000C000000}"/>
    <hyperlink ref="F228" r:id="rId14" xr:uid="{00000000-0004-0000-0100-00000D000000}"/>
    <hyperlink ref="F238" r:id="rId15" xr:uid="{00000000-0004-0000-0100-00000E000000}"/>
    <hyperlink ref="F246" r:id="rId16" xr:uid="{00000000-0004-0000-0100-00000F000000}"/>
    <hyperlink ref="F252" r:id="rId17" xr:uid="{00000000-0004-0000-0100-000010000000}"/>
    <hyperlink ref="F255" r:id="rId18" xr:uid="{00000000-0004-0000-0100-000011000000}"/>
    <hyperlink ref="F259" r:id="rId19" xr:uid="{00000000-0004-0000-0100-000012000000}"/>
    <hyperlink ref="F263" r:id="rId20" xr:uid="{00000000-0004-0000-0100-000013000000}"/>
    <hyperlink ref="F265" r:id="rId21" xr:uid="{00000000-0004-0000-0100-000014000000}"/>
    <hyperlink ref="F267" r:id="rId22" xr:uid="{00000000-0004-0000-0100-000015000000}"/>
    <hyperlink ref="F270" r:id="rId23" xr:uid="{00000000-0004-0000-0100-000016000000}"/>
    <hyperlink ref="F277" r:id="rId24" xr:uid="{00000000-0004-0000-0100-000017000000}"/>
    <hyperlink ref="F280" r:id="rId25" xr:uid="{00000000-0004-0000-0100-000018000000}"/>
    <hyperlink ref="F291" r:id="rId26" xr:uid="{00000000-0004-0000-0100-000019000000}"/>
    <hyperlink ref="F296" r:id="rId27" xr:uid="{00000000-0004-0000-0100-00001A000000}"/>
    <hyperlink ref="F305" r:id="rId28" xr:uid="{00000000-0004-0000-0100-00001B000000}"/>
    <hyperlink ref="F314" r:id="rId29" xr:uid="{00000000-0004-0000-0100-00001C000000}"/>
    <hyperlink ref="F329" r:id="rId30" xr:uid="{00000000-0004-0000-0100-00001D000000}"/>
    <hyperlink ref="F333" r:id="rId31" xr:uid="{00000000-0004-0000-0100-00001E000000}"/>
    <hyperlink ref="F352" r:id="rId32" xr:uid="{00000000-0004-0000-0100-00001F000000}"/>
    <hyperlink ref="F356" r:id="rId33" xr:uid="{00000000-0004-0000-0100-000020000000}"/>
    <hyperlink ref="F359" r:id="rId34" xr:uid="{00000000-0004-0000-0100-000021000000}"/>
    <hyperlink ref="F362" r:id="rId35" xr:uid="{00000000-0004-0000-0100-000022000000}"/>
    <hyperlink ref="F366" r:id="rId36" xr:uid="{00000000-0004-0000-0100-000023000000}"/>
    <hyperlink ref="F370" r:id="rId37" xr:uid="{00000000-0004-0000-0100-000024000000}"/>
    <hyperlink ref="F386" r:id="rId38" xr:uid="{00000000-0004-0000-0100-000025000000}"/>
    <hyperlink ref="F392" r:id="rId39" xr:uid="{00000000-0004-0000-0100-000026000000}"/>
    <hyperlink ref="F394" r:id="rId40" xr:uid="{00000000-0004-0000-0100-000027000000}"/>
    <hyperlink ref="F397" r:id="rId41" xr:uid="{00000000-0004-0000-0100-000028000000}"/>
    <hyperlink ref="F405" r:id="rId42" xr:uid="{00000000-0004-0000-0100-000029000000}"/>
    <hyperlink ref="F410" r:id="rId43" xr:uid="{00000000-0004-0000-0100-00002A000000}"/>
    <hyperlink ref="F414" r:id="rId44" xr:uid="{00000000-0004-0000-0100-00002B000000}"/>
    <hyperlink ref="F418" r:id="rId45" xr:uid="{00000000-0004-0000-0100-00002C000000}"/>
    <hyperlink ref="F421" r:id="rId46" xr:uid="{00000000-0004-0000-0100-00002D000000}"/>
    <hyperlink ref="F425" r:id="rId47" xr:uid="{00000000-0004-0000-0100-00002E000000}"/>
    <hyperlink ref="F436" r:id="rId48" xr:uid="{00000000-0004-0000-0100-00002F000000}"/>
    <hyperlink ref="F447" r:id="rId49" xr:uid="{00000000-0004-0000-0100-000030000000}"/>
    <hyperlink ref="F454" r:id="rId50" xr:uid="{00000000-0004-0000-0100-000031000000}"/>
    <hyperlink ref="F465" r:id="rId51" xr:uid="{00000000-0004-0000-0100-000032000000}"/>
    <hyperlink ref="F471" r:id="rId52" xr:uid="{00000000-0004-0000-0100-000033000000}"/>
    <hyperlink ref="F473" r:id="rId53" xr:uid="{00000000-0004-0000-0100-000034000000}"/>
    <hyperlink ref="F478" r:id="rId54" xr:uid="{00000000-0004-0000-0100-000035000000}"/>
    <hyperlink ref="F481" r:id="rId55" xr:uid="{00000000-0004-0000-0100-000036000000}"/>
    <hyperlink ref="F483" r:id="rId56" xr:uid="{00000000-0004-0000-0100-000037000000}"/>
    <hyperlink ref="F486" r:id="rId57" xr:uid="{00000000-0004-0000-0100-000038000000}"/>
    <hyperlink ref="F501" r:id="rId58" xr:uid="{00000000-0004-0000-0100-000039000000}"/>
    <hyperlink ref="F503" r:id="rId59" xr:uid="{00000000-0004-0000-0100-00003A000000}"/>
    <hyperlink ref="F506" r:id="rId60" xr:uid="{00000000-0004-0000-0100-00003B000000}"/>
    <hyperlink ref="F508" r:id="rId61" xr:uid="{00000000-0004-0000-0100-00003C000000}"/>
    <hyperlink ref="F510" r:id="rId62" xr:uid="{00000000-0004-0000-0100-00003D000000}"/>
    <hyperlink ref="F514" r:id="rId63" xr:uid="{00000000-0004-0000-0100-00003E000000}"/>
    <hyperlink ref="F516" r:id="rId64" xr:uid="{00000000-0004-0000-0100-00003F000000}"/>
    <hyperlink ref="F519" r:id="rId65" xr:uid="{00000000-0004-0000-0100-000040000000}"/>
    <hyperlink ref="F526" r:id="rId66" xr:uid="{00000000-0004-0000-0100-000041000000}"/>
    <hyperlink ref="F531" r:id="rId67" xr:uid="{00000000-0004-0000-0100-000042000000}"/>
    <hyperlink ref="F535" r:id="rId68" xr:uid="{00000000-0004-0000-0100-000043000000}"/>
    <hyperlink ref="F539" r:id="rId69" xr:uid="{00000000-0004-0000-0100-000044000000}"/>
    <hyperlink ref="F542" r:id="rId70" xr:uid="{00000000-0004-0000-0100-000045000000}"/>
    <hyperlink ref="F556" r:id="rId71" xr:uid="{00000000-0004-0000-0100-000046000000}"/>
    <hyperlink ref="F564" r:id="rId72" xr:uid="{00000000-0004-0000-0100-000047000000}"/>
    <hyperlink ref="F569" r:id="rId73" xr:uid="{00000000-0004-0000-0100-000048000000}"/>
    <hyperlink ref="F572" r:id="rId74" xr:uid="{00000000-0004-0000-0100-000049000000}"/>
    <hyperlink ref="F574" r:id="rId75" xr:uid="{00000000-0004-0000-0100-00004A000000}"/>
    <hyperlink ref="F577" r:id="rId76" xr:uid="{00000000-0004-0000-0100-00004B000000}"/>
    <hyperlink ref="F593" r:id="rId77" xr:uid="{00000000-0004-0000-0100-00004C000000}"/>
    <hyperlink ref="F619" r:id="rId78" xr:uid="{00000000-0004-0000-0100-00004D000000}"/>
    <hyperlink ref="F628" r:id="rId79" xr:uid="{00000000-0004-0000-0100-00004E000000}"/>
    <hyperlink ref="F643" r:id="rId80" xr:uid="{00000000-0004-0000-0100-00004F000000}"/>
    <hyperlink ref="F653" r:id="rId81" xr:uid="{00000000-0004-0000-0100-000050000000}"/>
    <hyperlink ref="F655" r:id="rId82" xr:uid="{00000000-0004-0000-0100-000051000000}"/>
    <hyperlink ref="F659" r:id="rId83" xr:uid="{00000000-0004-0000-0100-000052000000}"/>
    <hyperlink ref="F662" r:id="rId84" xr:uid="{00000000-0004-0000-0100-000053000000}"/>
    <hyperlink ref="F665" r:id="rId85" xr:uid="{00000000-0004-0000-0100-000054000000}"/>
    <hyperlink ref="F668" r:id="rId86" xr:uid="{00000000-0004-0000-0100-000055000000}"/>
    <hyperlink ref="F674" r:id="rId87" xr:uid="{00000000-0004-0000-0100-000056000000}"/>
    <hyperlink ref="F686" r:id="rId88" xr:uid="{00000000-0004-0000-0100-000057000000}"/>
    <hyperlink ref="F707" r:id="rId89" xr:uid="{00000000-0004-0000-0100-000058000000}"/>
    <hyperlink ref="F719" r:id="rId90" xr:uid="{00000000-0004-0000-0100-000059000000}"/>
    <hyperlink ref="F731" r:id="rId91" xr:uid="{00000000-0004-0000-0100-00005A000000}"/>
    <hyperlink ref="F743" r:id="rId92" xr:uid="{00000000-0004-0000-0100-00005B000000}"/>
    <hyperlink ref="F758" r:id="rId93" xr:uid="{00000000-0004-0000-0100-00005C000000}"/>
    <hyperlink ref="F774" r:id="rId94" xr:uid="{00000000-0004-0000-0100-00005D000000}"/>
    <hyperlink ref="F806" r:id="rId95" xr:uid="{00000000-0004-0000-0100-00005E000000}"/>
    <hyperlink ref="F826" r:id="rId96" xr:uid="{00000000-0004-0000-0100-00005F000000}"/>
    <hyperlink ref="F843" r:id="rId97" xr:uid="{00000000-0004-0000-0100-000060000000}"/>
    <hyperlink ref="F848" r:id="rId98" xr:uid="{00000000-0004-0000-0100-000061000000}"/>
    <hyperlink ref="F850" r:id="rId99" xr:uid="{00000000-0004-0000-0100-000062000000}"/>
    <hyperlink ref="F853" r:id="rId100" xr:uid="{00000000-0004-0000-0100-000063000000}"/>
    <hyperlink ref="F857" r:id="rId101" xr:uid="{00000000-0004-0000-0100-000064000000}"/>
    <hyperlink ref="F871" r:id="rId102" xr:uid="{00000000-0004-0000-0100-000065000000}"/>
    <hyperlink ref="F873" r:id="rId103" xr:uid="{00000000-0004-0000-0100-000066000000}"/>
    <hyperlink ref="F875" r:id="rId104" xr:uid="{00000000-0004-0000-0100-000067000000}"/>
    <hyperlink ref="F878" r:id="rId105" xr:uid="{00000000-0004-0000-0100-000068000000}"/>
    <hyperlink ref="F913" r:id="rId106" xr:uid="{00000000-0004-0000-0100-000069000000}"/>
    <hyperlink ref="F935" r:id="rId107" xr:uid="{00000000-0004-0000-0100-00006A000000}"/>
    <hyperlink ref="F937" r:id="rId108" xr:uid="{00000000-0004-0000-0100-00006B000000}"/>
    <hyperlink ref="F943" r:id="rId109" xr:uid="{00000000-0004-0000-0100-00006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0"/>
  <sheetViews>
    <sheetView showGridLines="0" topLeftCell="A74" workbookViewId="0">
      <selection activeCell="I88" sqref="I88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1:46" ht="36.9" customHeight="1">
      <c r="L2" s="310" t="s">
        <v>6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85</v>
      </c>
    </row>
    <row r="3" spans="1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1:46" ht="24.9" customHeight="1">
      <c r="B4" s="21"/>
      <c r="D4" s="22" t="s">
        <v>86</v>
      </c>
      <c r="L4" s="21"/>
      <c r="M4" s="89" t="s">
        <v>11</v>
      </c>
      <c r="AT4" s="18" t="s">
        <v>4</v>
      </c>
    </row>
    <row r="5" spans="1:46" ht="6.9" customHeight="1">
      <c r="B5" s="21"/>
      <c r="L5" s="21"/>
    </row>
    <row r="6" spans="1:46" ht="12" customHeight="1">
      <c r="B6" s="21"/>
      <c r="D6" s="28" t="s">
        <v>17</v>
      </c>
      <c r="L6" s="21"/>
    </row>
    <row r="7" spans="1:46" ht="16.5" customHeight="1">
      <c r="B7" s="21"/>
      <c r="E7" s="349" t="str">
        <f>'Rekapitulace stavby'!K6</f>
        <v>ČESKÁ LÍPA, NÁMĚSTÍ T.G.MASARYKA 169/21 - VÝMĚNA OKEN</v>
      </c>
      <c r="F7" s="350"/>
      <c r="G7" s="350"/>
      <c r="H7" s="350"/>
      <c r="L7" s="21"/>
    </row>
    <row r="8" spans="1:46" s="1" customFormat="1" ht="12" customHeight="1">
      <c r="A8" s="33"/>
      <c r="B8" s="34"/>
      <c r="C8" s="33"/>
      <c r="D8" s="28" t="s">
        <v>87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1" customFormat="1" ht="16.5" customHeight="1">
      <c r="A9" s="33"/>
      <c r="B9" s="34"/>
      <c r="C9" s="33"/>
      <c r="D9" s="33"/>
      <c r="E9" s="334" t="s">
        <v>1067</v>
      </c>
      <c r="F9" s="348"/>
      <c r="G9" s="348"/>
      <c r="H9" s="348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1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1" customFormat="1" ht="12" customHeight="1">
      <c r="A11" s="33"/>
      <c r="B11" s="34"/>
      <c r="C11" s="33"/>
      <c r="D11" s="28" t="s">
        <v>19</v>
      </c>
      <c r="E11" s="33"/>
      <c r="F11" s="26" t="s">
        <v>20</v>
      </c>
      <c r="G11" s="33"/>
      <c r="H11" s="33"/>
      <c r="I11" s="28" t="s">
        <v>21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1" customFormat="1" ht="12" customHeight="1">
      <c r="A12" s="33"/>
      <c r="B12" s="34"/>
      <c r="C12" s="33"/>
      <c r="D12" s="28" t="s">
        <v>22</v>
      </c>
      <c r="E12" s="33"/>
      <c r="F12" s="26" t="s">
        <v>23</v>
      </c>
      <c r="G12" s="33"/>
      <c r="H12" s="33"/>
      <c r="I12" s="28" t="s">
        <v>24</v>
      </c>
      <c r="J12" s="51" t="str">
        <f>'Rekapitulace stavby'!AN8</f>
        <v>15. 3. 2022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1" customFormat="1" ht="10.95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1" customFormat="1" ht="12" customHeight="1">
      <c r="A14" s="33"/>
      <c r="B14" s="34"/>
      <c r="C14" s="33"/>
      <c r="D14" s="28" t="s">
        <v>26</v>
      </c>
      <c r="E14" s="33"/>
      <c r="F14" s="33"/>
      <c r="G14" s="33"/>
      <c r="H14" s="33"/>
      <c r="I14" s="28" t="s">
        <v>27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1" customFormat="1" ht="18" customHeight="1">
      <c r="A15" s="33"/>
      <c r="B15" s="34"/>
      <c r="C15" s="33"/>
      <c r="D15" s="33"/>
      <c r="E15" s="26" t="s">
        <v>28</v>
      </c>
      <c r="F15" s="33"/>
      <c r="G15" s="33"/>
      <c r="H15" s="33"/>
      <c r="I15" s="28" t="s">
        <v>29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1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1" customFormat="1" ht="12" customHeight="1">
      <c r="A17" s="33"/>
      <c r="B17" s="34"/>
      <c r="C17" s="33"/>
      <c r="D17" s="28" t="s">
        <v>30</v>
      </c>
      <c r="E17" s="33"/>
      <c r="F17" s="33"/>
      <c r="G17" s="33"/>
      <c r="H17" s="33"/>
      <c r="I17" s="28" t="s">
        <v>27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1" customFormat="1" ht="18" customHeight="1">
      <c r="A18" s="33"/>
      <c r="B18" s="34"/>
      <c r="C18" s="33"/>
      <c r="D18" s="33"/>
      <c r="E18" s="351" t="str">
        <f>'Rekapitulace stavby'!E14</f>
        <v>Vyplň údaj</v>
      </c>
      <c r="F18" s="340"/>
      <c r="G18" s="340"/>
      <c r="H18" s="340"/>
      <c r="I18" s="28" t="s">
        <v>29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1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1" customFormat="1" ht="12" customHeight="1">
      <c r="A20" s="33"/>
      <c r="B20" s="34"/>
      <c r="C20" s="33"/>
      <c r="D20" s="28" t="s">
        <v>32</v>
      </c>
      <c r="E20" s="33"/>
      <c r="F20" s="33"/>
      <c r="G20" s="33"/>
      <c r="H20" s="33"/>
      <c r="I20" s="28" t="s">
        <v>27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1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28" t="s">
        <v>29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1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1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28" t="s">
        <v>27</v>
      </c>
      <c r="J23" s="26" t="s">
        <v>3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1" customFormat="1" ht="18" customHeight="1">
      <c r="A24" s="33"/>
      <c r="B24" s="34"/>
      <c r="C24" s="33"/>
      <c r="D24" s="33"/>
      <c r="E24" s="26" t="s">
        <v>36</v>
      </c>
      <c r="F24" s="33"/>
      <c r="G24" s="33"/>
      <c r="H24" s="33"/>
      <c r="I24" s="28" t="s">
        <v>29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1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1" customFormat="1" ht="12" customHeight="1">
      <c r="A26" s="33"/>
      <c r="B26" s="34"/>
      <c r="C26" s="33"/>
      <c r="D26" s="28" t="s">
        <v>37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7" customFormat="1" ht="16.5" customHeight="1">
      <c r="A27" s="91"/>
      <c r="B27" s="92"/>
      <c r="C27" s="91"/>
      <c r="D27" s="91"/>
      <c r="E27" s="344" t="s">
        <v>3</v>
      </c>
      <c r="F27" s="344"/>
      <c r="G27" s="344"/>
      <c r="H27" s="344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1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1" customFormat="1" ht="6.9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1" customFormat="1" ht="25.35" customHeight="1">
      <c r="A30" s="33"/>
      <c r="B30" s="34"/>
      <c r="C30" s="33"/>
      <c r="D30" s="94" t="s">
        <v>39</v>
      </c>
      <c r="E30" s="33"/>
      <c r="F30" s="33"/>
      <c r="G30" s="33"/>
      <c r="H30" s="33"/>
      <c r="I30" s="33"/>
      <c r="J30" s="67">
        <f>ROUND(J84,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1" customFormat="1" ht="6.9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1" customFormat="1" ht="14.4" customHeight="1">
      <c r="A32" s="33"/>
      <c r="B32" s="34"/>
      <c r="C32" s="33"/>
      <c r="D32" s="33"/>
      <c r="E32" s="33"/>
      <c r="F32" s="37" t="s">
        <v>41</v>
      </c>
      <c r="G32" s="33"/>
      <c r="H32" s="33"/>
      <c r="I32" s="37" t="s">
        <v>40</v>
      </c>
      <c r="J32" s="37" t="s">
        <v>42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1" customFormat="1" ht="14.4" customHeight="1">
      <c r="A33" s="33"/>
      <c r="B33" s="34"/>
      <c r="C33" s="33"/>
      <c r="D33" s="95" t="s">
        <v>43</v>
      </c>
      <c r="E33" s="28" t="s">
        <v>44</v>
      </c>
      <c r="F33" s="270">
        <f>ROUND((SUM(BE84:BE99)),  2)</f>
        <v>0</v>
      </c>
      <c r="G33" s="271"/>
      <c r="H33" s="271"/>
      <c r="I33" s="272">
        <v>0.21</v>
      </c>
      <c r="J33" s="270">
        <f>ROUND((SUM(BI84:BI99)),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1" customFormat="1" ht="14.4" customHeight="1">
      <c r="A34" s="33"/>
      <c r="B34" s="34"/>
      <c r="C34" s="33"/>
      <c r="D34" s="33"/>
      <c r="E34" s="269" t="s">
        <v>45</v>
      </c>
      <c r="F34" s="273">
        <f>ROUND((SUM(BF84:BF99)),  2)</f>
        <v>0</v>
      </c>
      <c r="G34" s="274"/>
      <c r="H34" s="274"/>
      <c r="I34" s="275">
        <v>0.15</v>
      </c>
      <c r="J34" s="273">
        <f>ROUND(((SUM(BF84:BF99))*I34),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1" customFormat="1" ht="14.4" hidden="1" customHeight="1">
      <c r="A35" s="33"/>
      <c r="B35" s="34"/>
      <c r="C35" s="33"/>
      <c r="D35" s="33"/>
      <c r="E35" s="28" t="s">
        <v>46</v>
      </c>
      <c r="F35" s="96">
        <f>ROUND((SUM(BG84:BG99)),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1" customFormat="1" ht="14.4" hidden="1" customHeight="1">
      <c r="A36" s="33"/>
      <c r="B36" s="34"/>
      <c r="C36" s="33"/>
      <c r="D36" s="33"/>
      <c r="E36" s="28" t="s">
        <v>47</v>
      </c>
      <c r="F36" s="96">
        <f>ROUND((SUM(BH84:BH99)),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1" customFormat="1" ht="14.4" hidden="1" customHeight="1">
      <c r="A37" s="33"/>
      <c r="B37" s="34"/>
      <c r="C37" s="33"/>
      <c r="D37" s="33"/>
      <c r="E37" s="28" t="s">
        <v>48</v>
      </c>
      <c r="F37" s="96">
        <f>ROUND((SUM(BI84:BI99)),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1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25.35" customHeight="1">
      <c r="A39" s="33"/>
      <c r="B39" s="34"/>
      <c r="C39" s="98"/>
      <c r="D39" s="99" t="s">
        <v>49</v>
      </c>
      <c r="E39" s="56"/>
      <c r="F39" s="56"/>
      <c r="G39" s="100" t="s">
        <v>50</v>
      </c>
      <c r="H39" s="101" t="s">
        <v>51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1" customFormat="1" ht="14.4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1" customFormat="1" ht="6.9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24.9" customHeight="1">
      <c r="A45" s="33"/>
      <c r="B45" s="34"/>
      <c r="C45" s="22" t="s">
        <v>90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1" customFormat="1" ht="6.9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1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1" customFormat="1" ht="16.5" customHeight="1">
      <c r="A48" s="33"/>
      <c r="B48" s="34"/>
      <c r="C48" s="33"/>
      <c r="D48" s="33"/>
      <c r="E48" s="349" t="str">
        <f>E7</f>
        <v>ČESKÁ LÍPA, NÁMĚSTÍ T.G.MASARYKA 169/21 - VÝMĚNA OKEN</v>
      </c>
      <c r="F48" s="350"/>
      <c r="G48" s="350"/>
      <c r="H48" s="350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1" customFormat="1" ht="12" customHeight="1">
      <c r="A49" s="33"/>
      <c r="B49" s="34"/>
      <c r="C49" s="28" t="s">
        <v>87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1" customFormat="1" ht="16.5" customHeight="1">
      <c r="A50" s="33"/>
      <c r="B50" s="34"/>
      <c r="C50" s="33"/>
      <c r="D50" s="33"/>
      <c r="E50" s="334" t="str">
        <f>E9</f>
        <v>VRN - VEDLEJŠÍ NÁKLADY</v>
      </c>
      <c r="F50" s="348"/>
      <c r="G50" s="348"/>
      <c r="H50" s="348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6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1" customFormat="1" ht="12" customHeight="1">
      <c r="A52" s="33"/>
      <c r="B52" s="34"/>
      <c r="C52" s="28" t="s">
        <v>22</v>
      </c>
      <c r="D52" s="33"/>
      <c r="E52" s="33"/>
      <c r="F52" s="26" t="str">
        <f>F12</f>
        <v>ČESKÁ LÍPA</v>
      </c>
      <c r="G52" s="33"/>
      <c r="H52" s="33"/>
      <c r="I52" s="28" t="s">
        <v>24</v>
      </c>
      <c r="J52" s="51" t="str">
        <f>IF(J12="","",J12)</f>
        <v>15. 3. 2022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1" customFormat="1" ht="6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1" customFormat="1" ht="15.15" customHeight="1">
      <c r="A54" s="33"/>
      <c r="B54" s="34"/>
      <c r="C54" s="28" t="s">
        <v>26</v>
      </c>
      <c r="D54" s="33"/>
      <c r="E54" s="33"/>
      <c r="F54" s="26" t="str">
        <f>E15</f>
        <v>MĚSTO ČESKÁ LÍPA</v>
      </c>
      <c r="G54" s="33"/>
      <c r="H54" s="33"/>
      <c r="I54" s="28" t="s">
        <v>32</v>
      </c>
      <c r="J54" s="31" t="str">
        <f>E21</f>
        <v>M.PLESCHINGER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1" customFormat="1" ht="15.15" customHeight="1">
      <c r="A55" s="33"/>
      <c r="B55" s="34"/>
      <c r="C55" s="28" t="s">
        <v>30</v>
      </c>
      <c r="D55" s="33"/>
      <c r="E55" s="33"/>
      <c r="F55" s="26" t="str">
        <f>IF(E18="","",E18)</f>
        <v>Vyplň údaj</v>
      </c>
      <c r="G55" s="33"/>
      <c r="H55" s="33"/>
      <c r="I55" s="28" t="s">
        <v>35</v>
      </c>
      <c r="J55" s="31" t="str">
        <f>E24</f>
        <v>V.RENČOVÁ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1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1" customFormat="1" ht="29.25" customHeight="1">
      <c r="A57" s="33"/>
      <c r="B57" s="34"/>
      <c r="C57" s="104" t="s">
        <v>91</v>
      </c>
      <c r="D57" s="98"/>
      <c r="E57" s="98"/>
      <c r="F57" s="98"/>
      <c r="G57" s="98"/>
      <c r="H57" s="98"/>
      <c r="I57" s="98"/>
      <c r="J57" s="105" t="s">
        <v>92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1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1" customFormat="1" ht="22.95" customHeight="1">
      <c r="A59" s="33"/>
      <c r="B59" s="34"/>
      <c r="C59" s="106" t="s">
        <v>71</v>
      </c>
      <c r="D59" s="33"/>
      <c r="E59" s="33"/>
      <c r="F59" s="33"/>
      <c r="G59" s="33"/>
      <c r="H59" s="33"/>
      <c r="I59" s="33"/>
      <c r="J59" s="67">
        <f>J84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93</v>
      </c>
    </row>
    <row r="60" spans="1:47" s="8" customFormat="1" ht="24.9" customHeight="1">
      <c r="B60" s="107"/>
      <c r="D60" s="108" t="s">
        <v>1068</v>
      </c>
      <c r="E60" s="109"/>
      <c r="F60" s="109"/>
      <c r="G60" s="109"/>
      <c r="H60" s="109"/>
      <c r="I60" s="109"/>
      <c r="J60" s="110">
        <f>J85</f>
        <v>0</v>
      </c>
      <c r="L60" s="107"/>
    </row>
    <row r="61" spans="1:47" s="9" customFormat="1" ht="19.95" customHeight="1">
      <c r="B61" s="111"/>
      <c r="D61" s="112" t="s">
        <v>1069</v>
      </c>
      <c r="E61" s="113"/>
      <c r="F61" s="113"/>
      <c r="G61" s="113"/>
      <c r="H61" s="113"/>
      <c r="I61" s="113"/>
      <c r="J61" s="114">
        <f>J86</f>
        <v>0</v>
      </c>
      <c r="L61" s="111"/>
    </row>
    <row r="62" spans="1:47" s="9" customFormat="1" ht="19.95" customHeight="1">
      <c r="B62" s="111"/>
      <c r="D62" s="112" t="s">
        <v>1070</v>
      </c>
      <c r="E62" s="113"/>
      <c r="F62" s="113"/>
      <c r="G62" s="113"/>
      <c r="H62" s="113"/>
      <c r="I62" s="113"/>
      <c r="J62" s="114">
        <f>J89</f>
        <v>0</v>
      </c>
      <c r="L62" s="111"/>
    </row>
    <row r="63" spans="1:47" s="9" customFormat="1" ht="19.95" customHeight="1">
      <c r="B63" s="111"/>
      <c r="D63" s="112" t="s">
        <v>1071</v>
      </c>
      <c r="E63" s="113"/>
      <c r="F63" s="113"/>
      <c r="G63" s="113"/>
      <c r="H63" s="113"/>
      <c r="I63" s="113"/>
      <c r="J63" s="114">
        <f>J94</f>
        <v>0</v>
      </c>
      <c r="L63" s="111"/>
    </row>
    <row r="64" spans="1:47" s="9" customFormat="1" ht="19.95" customHeight="1">
      <c r="B64" s="111"/>
      <c r="D64" s="112" t="s">
        <v>1072</v>
      </c>
      <c r="E64" s="113"/>
      <c r="F64" s="113"/>
      <c r="G64" s="113"/>
      <c r="H64" s="113"/>
      <c r="I64" s="113"/>
      <c r="J64" s="114">
        <f>J97</f>
        <v>0</v>
      </c>
      <c r="L64" s="111"/>
    </row>
    <row r="65" spans="1:31" s="1" customFormat="1" ht="21.75" customHeight="1">
      <c r="A65" s="33"/>
      <c r="B65" s="34"/>
      <c r="C65" s="33"/>
      <c r="D65" s="33"/>
      <c r="E65" s="33"/>
      <c r="F65" s="33"/>
      <c r="G65" s="33"/>
      <c r="H65" s="33"/>
      <c r="I65" s="33"/>
      <c r="J65" s="33"/>
      <c r="K65" s="33"/>
      <c r="L65" s="9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s="1" customFormat="1" ht="6.9" customHeight="1">
      <c r="A66" s="33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9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70" spans="1:31" s="1" customFormat="1" ht="6.9" customHeight="1">
      <c r="A70" s="33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1" customFormat="1" ht="24.9" customHeight="1">
      <c r="A71" s="33"/>
      <c r="B71" s="34"/>
      <c r="C71" s="22" t="s">
        <v>113</v>
      </c>
      <c r="D71" s="33"/>
      <c r="E71" s="33"/>
      <c r="F71" s="33"/>
      <c r="G71" s="33"/>
      <c r="H71" s="33"/>
      <c r="I71" s="33"/>
      <c r="J71" s="33"/>
      <c r="K71" s="33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1" customFormat="1" ht="6.9" customHeight="1">
      <c r="A72" s="33"/>
      <c r="B72" s="34"/>
      <c r="C72" s="33"/>
      <c r="D72" s="33"/>
      <c r="E72" s="33"/>
      <c r="F72" s="33"/>
      <c r="G72" s="33"/>
      <c r="H72" s="33"/>
      <c r="I72" s="33"/>
      <c r="J72" s="33"/>
      <c r="K72" s="33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1" customFormat="1" ht="12" customHeight="1">
      <c r="A73" s="33"/>
      <c r="B73" s="34"/>
      <c r="C73" s="28" t="s">
        <v>17</v>
      </c>
      <c r="D73" s="33"/>
      <c r="E73" s="33"/>
      <c r="F73" s="33"/>
      <c r="G73" s="33"/>
      <c r="H73" s="33"/>
      <c r="I73" s="33"/>
      <c r="J73" s="33"/>
      <c r="K73" s="33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1" customFormat="1" ht="16.5" customHeight="1">
      <c r="A74" s="33"/>
      <c r="B74" s="34"/>
      <c r="C74" s="33"/>
      <c r="D74" s="33"/>
      <c r="E74" s="349" t="str">
        <f>E7</f>
        <v>ČESKÁ LÍPA, NÁMĚSTÍ T.G.MASARYKA 169/21 - VÝMĚNA OKEN</v>
      </c>
      <c r="F74" s="350"/>
      <c r="G74" s="350"/>
      <c r="H74" s="350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1" customFormat="1" ht="12" customHeight="1">
      <c r="A75" s="33"/>
      <c r="B75" s="34"/>
      <c r="C75" s="28" t="s">
        <v>87</v>
      </c>
      <c r="D75" s="33"/>
      <c r="E75" s="33"/>
      <c r="F75" s="33"/>
      <c r="G75" s="33"/>
      <c r="H75" s="33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1" customFormat="1" ht="16.5" customHeight="1">
      <c r="A76" s="33"/>
      <c r="B76" s="34"/>
      <c r="C76" s="33"/>
      <c r="D76" s="33"/>
      <c r="E76" s="334" t="str">
        <f>E9</f>
        <v>VRN - VEDLEJŠÍ NÁKLADY</v>
      </c>
      <c r="F76" s="348"/>
      <c r="G76" s="348"/>
      <c r="H76" s="348"/>
      <c r="I76" s="33"/>
      <c r="J76" s="33"/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1" customFormat="1" ht="6.9" customHeight="1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1" customFormat="1" ht="12" customHeight="1">
      <c r="A78" s="33"/>
      <c r="B78" s="34"/>
      <c r="C78" s="28" t="s">
        <v>22</v>
      </c>
      <c r="D78" s="33"/>
      <c r="E78" s="33"/>
      <c r="F78" s="26" t="str">
        <f>F12</f>
        <v>ČESKÁ LÍPA</v>
      </c>
      <c r="G78" s="33"/>
      <c r="H78" s="33"/>
      <c r="I78" s="28" t="s">
        <v>24</v>
      </c>
      <c r="J78" s="51" t="str">
        <f>IF(J12="","",J12)</f>
        <v>15. 3. 2022</v>
      </c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1" customFormat="1" ht="6.9" customHeight="1">
      <c r="A79" s="33"/>
      <c r="B79" s="34"/>
      <c r="C79" s="33"/>
      <c r="D79" s="33"/>
      <c r="E79" s="33"/>
      <c r="F79" s="33"/>
      <c r="G79" s="33"/>
      <c r="H79" s="33"/>
      <c r="I79" s="33"/>
      <c r="J79" s="33"/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" customFormat="1" ht="15.15" customHeight="1">
      <c r="A80" s="33"/>
      <c r="B80" s="34"/>
      <c r="C80" s="28" t="s">
        <v>26</v>
      </c>
      <c r="D80" s="33"/>
      <c r="E80" s="33"/>
      <c r="F80" s="26" t="str">
        <f>E15</f>
        <v>MĚSTO ČESKÁ LÍPA</v>
      </c>
      <c r="G80" s="33"/>
      <c r="H80" s="33"/>
      <c r="I80" s="28" t="s">
        <v>32</v>
      </c>
      <c r="J80" s="31" t="str">
        <f>E21</f>
        <v>M.PLESCHINGER</v>
      </c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" customFormat="1" ht="15.15" customHeight="1">
      <c r="A81" s="33"/>
      <c r="B81" s="34"/>
      <c r="C81" s="28" t="s">
        <v>30</v>
      </c>
      <c r="D81" s="33"/>
      <c r="E81" s="33"/>
      <c r="F81" s="26" t="str">
        <f>IF(E18="","",E18)</f>
        <v>Vyplň údaj</v>
      </c>
      <c r="G81" s="33"/>
      <c r="H81" s="33"/>
      <c r="I81" s="28" t="s">
        <v>35</v>
      </c>
      <c r="J81" s="31" t="str">
        <f>E24</f>
        <v>V.RENČOVÁ</v>
      </c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1" customFormat="1" ht="10.35" customHeight="1">
      <c r="A82" s="33"/>
      <c r="B82" s="34"/>
      <c r="C82" s="33"/>
      <c r="D82" s="33"/>
      <c r="E82" s="33"/>
      <c r="F82" s="33"/>
      <c r="G82" s="33"/>
      <c r="H82" s="33"/>
      <c r="I82" s="33"/>
      <c r="J82" s="33"/>
      <c r="K82" s="33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10" customFormat="1" ht="29.25" customHeight="1">
      <c r="A83" s="115"/>
      <c r="B83" s="116"/>
      <c r="C83" s="117" t="s">
        <v>114</v>
      </c>
      <c r="D83" s="118" t="s">
        <v>58</v>
      </c>
      <c r="E83" s="118" t="s">
        <v>54</v>
      </c>
      <c r="F83" s="118" t="s">
        <v>55</v>
      </c>
      <c r="G83" s="118" t="s">
        <v>115</v>
      </c>
      <c r="H83" s="118" t="s">
        <v>116</v>
      </c>
      <c r="I83" s="118" t="s">
        <v>117</v>
      </c>
      <c r="J83" s="118" t="s">
        <v>92</v>
      </c>
      <c r="K83" s="119" t="s">
        <v>118</v>
      </c>
      <c r="L83" s="120"/>
      <c r="M83" s="58" t="s">
        <v>3</v>
      </c>
      <c r="N83" s="59" t="s">
        <v>43</v>
      </c>
      <c r="O83" s="59" t="s">
        <v>119</v>
      </c>
      <c r="P83" s="59" t="s">
        <v>120</v>
      </c>
      <c r="Q83" s="59" t="s">
        <v>121</v>
      </c>
      <c r="R83" s="59" t="s">
        <v>122</v>
      </c>
      <c r="S83" s="59" t="s">
        <v>123</v>
      </c>
      <c r="T83" s="60" t="s">
        <v>124</v>
      </c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</row>
    <row r="84" spans="1:65" s="1" customFormat="1" ht="22.95" customHeight="1">
      <c r="A84" s="33"/>
      <c r="B84" s="34"/>
      <c r="C84" s="65" t="s">
        <v>125</v>
      </c>
      <c r="D84" s="33"/>
      <c r="E84" s="33"/>
      <c r="F84" s="33"/>
      <c r="G84" s="33"/>
      <c r="H84" s="33"/>
      <c r="I84" s="33"/>
      <c r="J84" s="121">
        <f>BK84</f>
        <v>0</v>
      </c>
      <c r="K84" s="33"/>
      <c r="L84" s="34"/>
      <c r="M84" s="61"/>
      <c r="N84" s="52"/>
      <c r="O84" s="62"/>
      <c r="P84" s="122">
        <f>P85</f>
        <v>0</v>
      </c>
      <c r="Q84" s="62"/>
      <c r="R84" s="122">
        <f>R85</f>
        <v>0</v>
      </c>
      <c r="S84" s="62"/>
      <c r="T84" s="123">
        <f>T85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18" t="s">
        <v>72</v>
      </c>
      <c r="AU84" s="18" t="s">
        <v>93</v>
      </c>
      <c r="BK84" s="124">
        <f>BK85</f>
        <v>0</v>
      </c>
    </row>
    <row r="85" spans="1:65" s="11" customFormat="1" ht="25.95" customHeight="1">
      <c r="B85" s="125"/>
      <c r="C85" s="277"/>
      <c r="D85" s="278" t="s">
        <v>72</v>
      </c>
      <c r="E85" s="279" t="s">
        <v>83</v>
      </c>
      <c r="F85" s="279" t="s">
        <v>1073</v>
      </c>
      <c r="G85" s="277"/>
      <c r="H85" s="277"/>
      <c r="I85" s="127"/>
      <c r="J85" s="128">
        <f>BK85</f>
        <v>0</v>
      </c>
      <c r="L85" s="125"/>
      <c r="M85" s="129"/>
      <c r="N85" s="130"/>
      <c r="O85" s="130"/>
      <c r="P85" s="131">
        <f>P86+P89+P94+P97</f>
        <v>0</v>
      </c>
      <c r="Q85" s="130"/>
      <c r="R85" s="131">
        <f>R86+R89+R94+R97</f>
        <v>0</v>
      </c>
      <c r="S85" s="130"/>
      <c r="T85" s="132">
        <f>T86+T89+T94+T97</f>
        <v>0</v>
      </c>
      <c r="AR85" s="126" t="s">
        <v>199</v>
      </c>
      <c r="AT85" s="133" t="s">
        <v>72</v>
      </c>
      <c r="AU85" s="133" t="s">
        <v>73</v>
      </c>
      <c r="AY85" s="126" t="s">
        <v>128</v>
      </c>
      <c r="BK85" s="134">
        <f>BK86+BK89+BK94+BK97</f>
        <v>0</v>
      </c>
    </row>
    <row r="86" spans="1:65" s="11" customFormat="1" ht="22.95" customHeight="1">
      <c r="B86" s="125"/>
      <c r="C86" s="277"/>
      <c r="D86" s="278" t="s">
        <v>72</v>
      </c>
      <c r="E86" s="280" t="s">
        <v>1074</v>
      </c>
      <c r="F86" s="280" t="s">
        <v>1075</v>
      </c>
      <c r="G86" s="277"/>
      <c r="H86" s="277"/>
      <c r="I86" s="127"/>
      <c r="J86" s="135">
        <f>BK86</f>
        <v>0</v>
      </c>
      <c r="L86" s="125"/>
      <c r="M86" s="129"/>
      <c r="N86" s="130"/>
      <c r="O86" s="130"/>
      <c r="P86" s="131">
        <f>SUM(P87:P88)</f>
        <v>0</v>
      </c>
      <c r="Q86" s="130"/>
      <c r="R86" s="131">
        <f>SUM(R87:R88)</f>
        <v>0</v>
      </c>
      <c r="S86" s="130"/>
      <c r="T86" s="132">
        <f>SUM(T87:T88)</f>
        <v>0</v>
      </c>
      <c r="AR86" s="126" t="s">
        <v>199</v>
      </c>
      <c r="AT86" s="133" t="s">
        <v>72</v>
      </c>
      <c r="AU86" s="133" t="s">
        <v>81</v>
      </c>
      <c r="AY86" s="126" t="s">
        <v>128</v>
      </c>
      <c r="BK86" s="134">
        <f>SUM(BK87:BK88)</f>
        <v>0</v>
      </c>
    </row>
    <row r="87" spans="1:65" s="1" customFormat="1" ht="16.5" customHeight="1">
      <c r="A87" s="33"/>
      <c r="B87" s="136"/>
      <c r="C87" s="281" t="s">
        <v>81</v>
      </c>
      <c r="D87" s="281" t="s">
        <v>131</v>
      </c>
      <c r="E87" s="282" t="s">
        <v>1076</v>
      </c>
      <c r="F87" s="283" t="s">
        <v>1077</v>
      </c>
      <c r="G87" s="284" t="s">
        <v>631</v>
      </c>
      <c r="H87" s="285">
        <v>1</v>
      </c>
      <c r="I87" s="138">
        <v>0</v>
      </c>
      <c r="J87" s="139">
        <f>ROUND(I87*H87,2)</f>
        <v>0</v>
      </c>
      <c r="K87" s="137" t="s">
        <v>135</v>
      </c>
      <c r="L87" s="34"/>
      <c r="M87" s="140" t="s">
        <v>3</v>
      </c>
      <c r="N87" s="141" t="s">
        <v>45</v>
      </c>
      <c r="O87" s="54"/>
      <c r="P87" s="142">
        <f>O87*H87</f>
        <v>0</v>
      </c>
      <c r="Q87" s="142">
        <v>0</v>
      </c>
      <c r="R87" s="142">
        <f>Q87*H87</f>
        <v>0</v>
      </c>
      <c r="S87" s="142">
        <v>0</v>
      </c>
      <c r="T87" s="143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44" t="s">
        <v>1078</v>
      </c>
      <c r="AT87" s="144" t="s">
        <v>131</v>
      </c>
      <c r="AU87" s="144" t="s">
        <v>137</v>
      </c>
      <c r="AY87" s="18" t="s">
        <v>128</v>
      </c>
      <c r="BE87" s="145">
        <f>IF(N87="základní",J87,0)</f>
        <v>0</v>
      </c>
      <c r="BF87" s="145">
        <f>IF(N87="snížená",J87,0)</f>
        <v>0</v>
      </c>
      <c r="BG87" s="145">
        <f>IF(N87="zákl. přenesená",J87,0)</f>
        <v>0</v>
      </c>
      <c r="BH87" s="145">
        <f>IF(N87="sníž. přenesená",J87,0)</f>
        <v>0</v>
      </c>
      <c r="BI87" s="145">
        <f>IF(N87="nulová",J87,0)</f>
        <v>0</v>
      </c>
      <c r="BJ87" s="18" t="s">
        <v>137</v>
      </c>
      <c r="BK87" s="145">
        <f>ROUND(I87*H87,2)</f>
        <v>0</v>
      </c>
      <c r="BL87" s="18" t="s">
        <v>1078</v>
      </c>
      <c r="BM87" s="144" t="s">
        <v>1079</v>
      </c>
    </row>
    <row r="88" spans="1:65" s="1" customFormat="1">
      <c r="A88" s="33"/>
      <c r="B88" s="34"/>
      <c r="C88" s="286"/>
      <c r="D88" s="287" t="s">
        <v>139</v>
      </c>
      <c r="E88" s="286"/>
      <c r="F88" s="288" t="s">
        <v>1080</v>
      </c>
      <c r="G88" s="286"/>
      <c r="H88" s="286"/>
      <c r="I88" s="148"/>
      <c r="J88" s="33"/>
      <c r="K88" s="33"/>
      <c r="L88" s="34"/>
      <c r="M88" s="149"/>
      <c r="N88" s="150"/>
      <c r="O88" s="54"/>
      <c r="P88" s="54"/>
      <c r="Q88" s="54"/>
      <c r="R88" s="54"/>
      <c r="S88" s="54"/>
      <c r="T88" s="55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8" t="s">
        <v>139</v>
      </c>
      <c r="AU88" s="18" t="s">
        <v>137</v>
      </c>
    </row>
    <row r="89" spans="1:65" s="11" customFormat="1" ht="22.95" customHeight="1">
      <c r="B89" s="125"/>
      <c r="C89" s="277"/>
      <c r="D89" s="278" t="s">
        <v>72</v>
      </c>
      <c r="E89" s="280" t="s">
        <v>1081</v>
      </c>
      <c r="F89" s="280" t="s">
        <v>1082</v>
      </c>
      <c r="G89" s="277"/>
      <c r="H89" s="277"/>
      <c r="I89" s="127"/>
      <c r="J89" s="135">
        <f>BK89</f>
        <v>0</v>
      </c>
      <c r="L89" s="125"/>
      <c r="M89" s="129"/>
      <c r="N89" s="130"/>
      <c r="O89" s="130"/>
      <c r="P89" s="131">
        <f>SUM(P90:P93)</f>
        <v>0</v>
      </c>
      <c r="Q89" s="130"/>
      <c r="R89" s="131">
        <f>SUM(R90:R93)</f>
        <v>0</v>
      </c>
      <c r="S89" s="130"/>
      <c r="T89" s="132">
        <f>SUM(T90:T93)</f>
        <v>0</v>
      </c>
      <c r="AR89" s="126" t="s">
        <v>199</v>
      </c>
      <c r="AT89" s="133" t="s">
        <v>72</v>
      </c>
      <c r="AU89" s="133" t="s">
        <v>81</v>
      </c>
      <c r="AY89" s="126" t="s">
        <v>128</v>
      </c>
      <c r="BK89" s="134">
        <f>SUM(BK90:BK93)</f>
        <v>0</v>
      </c>
    </row>
    <row r="90" spans="1:65" s="1" customFormat="1" ht="16.5" customHeight="1">
      <c r="A90" s="33"/>
      <c r="B90" s="136"/>
      <c r="C90" s="281" t="s">
        <v>137</v>
      </c>
      <c r="D90" s="281" t="s">
        <v>131</v>
      </c>
      <c r="E90" s="282" t="s">
        <v>1083</v>
      </c>
      <c r="F90" s="283" t="s">
        <v>1084</v>
      </c>
      <c r="G90" s="284" t="s">
        <v>631</v>
      </c>
      <c r="H90" s="285">
        <v>1</v>
      </c>
      <c r="I90" s="138"/>
      <c r="J90" s="139">
        <f>ROUND(I90*H90,2)</f>
        <v>0</v>
      </c>
      <c r="K90" s="137" t="s">
        <v>135</v>
      </c>
      <c r="L90" s="34"/>
      <c r="M90" s="140" t="s">
        <v>3</v>
      </c>
      <c r="N90" s="141" t="s">
        <v>45</v>
      </c>
      <c r="O90" s="54"/>
      <c r="P90" s="142">
        <f>O90*H90</f>
        <v>0</v>
      </c>
      <c r="Q90" s="142">
        <v>0</v>
      </c>
      <c r="R90" s="142">
        <f>Q90*H90</f>
        <v>0</v>
      </c>
      <c r="S90" s="142">
        <v>0</v>
      </c>
      <c r="T90" s="143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44" t="s">
        <v>1078</v>
      </c>
      <c r="AT90" s="144" t="s">
        <v>131</v>
      </c>
      <c r="AU90" s="144" t="s">
        <v>137</v>
      </c>
      <c r="AY90" s="18" t="s">
        <v>128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8" t="s">
        <v>137</v>
      </c>
      <c r="BK90" s="145">
        <f>ROUND(I90*H90,2)</f>
        <v>0</v>
      </c>
      <c r="BL90" s="18" t="s">
        <v>1078</v>
      </c>
      <c r="BM90" s="144" t="s">
        <v>1085</v>
      </c>
    </row>
    <row r="91" spans="1:65" s="1" customFormat="1">
      <c r="A91" s="33"/>
      <c r="B91" s="34"/>
      <c r="C91" s="286"/>
      <c r="D91" s="287" t="s">
        <v>139</v>
      </c>
      <c r="E91" s="286"/>
      <c r="F91" s="288" t="s">
        <v>1086</v>
      </c>
      <c r="G91" s="286"/>
      <c r="H91" s="286"/>
      <c r="I91" s="148"/>
      <c r="J91" s="33"/>
      <c r="K91" s="33"/>
      <c r="L91" s="34"/>
      <c r="M91" s="149"/>
      <c r="N91" s="150"/>
      <c r="O91" s="54"/>
      <c r="P91" s="54"/>
      <c r="Q91" s="54"/>
      <c r="R91" s="54"/>
      <c r="S91" s="54"/>
      <c r="T91" s="55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8" t="s">
        <v>139</v>
      </c>
      <c r="AU91" s="18" t="s">
        <v>137</v>
      </c>
    </row>
    <row r="92" spans="1:65" s="1" customFormat="1" ht="16.5" customHeight="1">
      <c r="A92" s="33"/>
      <c r="B92" s="136"/>
      <c r="C92" s="281" t="s">
        <v>141</v>
      </c>
      <c r="D92" s="281" t="s">
        <v>131</v>
      </c>
      <c r="E92" s="282" t="s">
        <v>1087</v>
      </c>
      <c r="F92" s="283" t="s">
        <v>1088</v>
      </c>
      <c r="G92" s="284" t="s">
        <v>631</v>
      </c>
      <c r="H92" s="285">
        <v>1</v>
      </c>
      <c r="I92" s="138"/>
      <c r="J92" s="139">
        <f>ROUND(I92*H92,2)</f>
        <v>0</v>
      </c>
      <c r="K92" s="137" t="s">
        <v>135</v>
      </c>
      <c r="L92" s="34"/>
      <c r="M92" s="140" t="s">
        <v>3</v>
      </c>
      <c r="N92" s="141" t="s">
        <v>45</v>
      </c>
      <c r="O92" s="54"/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44" t="s">
        <v>1078</v>
      </c>
      <c r="AT92" s="144" t="s">
        <v>131</v>
      </c>
      <c r="AU92" s="144" t="s">
        <v>137</v>
      </c>
      <c r="AY92" s="18" t="s">
        <v>128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137</v>
      </c>
      <c r="BK92" s="145">
        <f>ROUND(I92*H92,2)</f>
        <v>0</v>
      </c>
      <c r="BL92" s="18" t="s">
        <v>1078</v>
      </c>
      <c r="BM92" s="144" t="s">
        <v>1089</v>
      </c>
    </row>
    <row r="93" spans="1:65" s="1" customFormat="1">
      <c r="A93" s="33"/>
      <c r="B93" s="34"/>
      <c r="C93" s="286"/>
      <c r="D93" s="287" t="s">
        <v>139</v>
      </c>
      <c r="E93" s="286"/>
      <c r="F93" s="288" t="s">
        <v>1090</v>
      </c>
      <c r="G93" s="286"/>
      <c r="H93" s="286"/>
      <c r="I93" s="148"/>
      <c r="J93" s="33"/>
      <c r="K93" s="33"/>
      <c r="L93" s="34"/>
      <c r="M93" s="149"/>
      <c r="N93" s="150"/>
      <c r="O93" s="54"/>
      <c r="P93" s="54"/>
      <c r="Q93" s="54"/>
      <c r="R93" s="54"/>
      <c r="S93" s="54"/>
      <c r="T93" s="55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8" t="s">
        <v>139</v>
      </c>
      <c r="AU93" s="18" t="s">
        <v>137</v>
      </c>
    </row>
    <row r="94" spans="1:65" s="11" customFormat="1" ht="22.95" customHeight="1">
      <c r="B94" s="125"/>
      <c r="C94" s="277"/>
      <c r="D94" s="278" t="s">
        <v>72</v>
      </c>
      <c r="E94" s="280" t="s">
        <v>1091</v>
      </c>
      <c r="F94" s="280" t="s">
        <v>1092</v>
      </c>
      <c r="G94" s="277"/>
      <c r="H94" s="277"/>
      <c r="I94" s="127"/>
      <c r="J94" s="135">
        <f>BK94</f>
        <v>0</v>
      </c>
      <c r="L94" s="125"/>
      <c r="M94" s="129"/>
      <c r="N94" s="130"/>
      <c r="O94" s="130"/>
      <c r="P94" s="131">
        <f>SUM(P95:P96)</f>
        <v>0</v>
      </c>
      <c r="Q94" s="130"/>
      <c r="R94" s="131">
        <f>SUM(R95:R96)</f>
        <v>0</v>
      </c>
      <c r="S94" s="130"/>
      <c r="T94" s="132">
        <f>SUM(T95:T96)</f>
        <v>0</v>
      </c>
      <c r="AR94" s="126" t="s">
        <v>199</v>
      </c>
      <c r="AT94" s="133" t="s">
        <v>72</v>
      </c>
      <c r="AU94" s="133" t="s">
        <v>81</v>
      </c>
      <c r="AY94" s="126" t="s">
        <v>128</v>
      </c>
      <c r="BK94" s="134">
        <f>SUM(BK95:BK96)</f>
        <v>0</v>
      </c>
    </row>
    <row r="95" spans="1:65" s="1" customFormat="1" ht="16.5" customHeight="1">
      <c r="A95" s="33"/>
      <c r="B95" s="136"/>
      <c r="C95" s="281" t="s">
        <v>136</v>
      </c>
      <c r="D95" s="281" t="s">
        <v>131</v>
      </c>
      <c r="E95" s="282" t="s">
        <v>1093</v>
      </c>
      <c r="F95" s="283" t="s">
        <v>1094</v>
      </c>
      <c r="G95" s="284" t="s">
        <v>631</v>
      </c>
      <c r="H95" s="285">
        <v>1</v>
      </c>
      <c r="I95" s="138"/>
      <c r="J95" s="139">
        <f>ROUND(I95*H95,2)</f>
        <v>0</v>
      </c>
      <c r="K95" s="137" t="s">
        <v>135</v>
      </c>
      <c r="L95" s="34"/>
      <c r="M95" s="140" t="s">
        <v>3</v>
      </c>
      <c r="N95" s="141" t="s">
        <v>45</v>
      </c>
      <c r="O95" s="54"/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44" t="s">
        <v>1078</v>
      </c>
      <c r="AT95" s="144" t="s">
        <v>131</v>
      </c>
      <c r="AU95" s="144" t="s">
        <v>137</v>
      </c>
      <c r="AY95" s="18" t="s">
        <v>128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137</v>
      </c>
      <c r="BK95" s="145">
        <f>ROUND(I95*H95,2)</f>
        <v>0</v>
      </c>
      <c r="BL95" s="18" t="s">
        <v>1078</v>
      </c>
      <c r="BM95" s="144" t="s">
        <v>1095</v>
      </c>
    </row>
    <row r="96" spans="1:65" s="1" customFormat="1">
      <c r="A96" s="33"/>
      <c r="B96" s="34"/>
      <c r="C96" s="286"/>
      <c r="D96" s="287" t="s">
        <v>139</v>
      </c>
      <c r="E96" s="286"/>
      <c r="F96" s="288" t="s">
        <v>1096</v>
      </c>
      <c r="G96" s="286"/>
      <c r="H96" s="286"/>
      <c r="I96" s="148"/>
      <c r="J96" s="33"/>
      <c r="K96" s="33"/>
      <c r="L96" s="34"/>
      <c r="M96" s="149"/>
      <c r="N96" s="150"/>
      <c r="O96" s="54"/>
      <c r="P96" s="54"/>
      <c r="Q96" s="54"/>
      <c r="R96" s="54"/>
      <c r="S96" s="54"/>
      <c r="T96" s="55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8" t="s">
        <v>139</v>
      </c>
      <c r="AU96" s="18" t="s">
        <v>137</v>
      </c>
    </row>
    <row r="97" spans="1:65" s="11" customFormat="1" ht="22.95" customHeight="1">
      <c r="B97" s="125"/>
      <c r="C97" s="277"/>
      <c r="D97" s="278" t="s">
        <v>72</v>
      </c>
      <c r="E97" s="280" t="s">
        <v>1097</v>
      </c>
      <c r="F97" s="280" t="s">
        <v>1098</v>
      </c>
      <c r="G97" s="277"/>
      <c r="H97" s="277"/>
      <c r="I97" s="127"/>
      <c r="J97" s="135">
        <f>BK97</f>
        <v>0</v>
      </c>
      <c r="L97" s="125"/>
      <c r="M97" s="129"/>
      <c r="N97" s="130"/>
      <c r="O97" s="130"/>
      <c r="P97" s="131">
        <f>SUM(P98:P99)</f>
        <v>0</v>
      </c>
      <c r="Q97" s="130"/>
      <c r="R97" s="131">
        <f>SUM(R98:R99)</f>
        <v>0</v>
      </c>
      <c r="S97" s="130"/>
      <c r="T97" s="132">
        <f>SUM(T98:T99)</f>
        <v>0</v>
      </c>
      <c r="AR97" s="126" t="s">
        <v>199</v>
      </c>
      <c r="AT97" s="133" t="s">
        <v>72</v>
      </c>
      <c r="AU97" s="133" t="s">
        <v>81</v>
      </c>
      <c r="AY97" s="126" t="s">
        <v>128</v>
      </c>
      <c r="BK97" s="134">
        <f>SUM(BK98:BK99)</f>
        <v>0</v>
      </c>
    </row>
    <row r="98" spans="1:65" s="1" customFormat="1" ht="16.5" customHeight="1">
      <c r="A98" s="33"/>
      <c r="B98" s="136"/>
      <c r="C98" s="281" t="s">
        <v>199</v>
      </c>
      <c r="D98" s="281" t="s">
        <v>131</v>
      </c>
      <c r="E98" s="282" t="s">
        <v>1099</v>
      </c>
      <c r="F98" s="283" t="s">
        <v>1100</v>
      </c>
      <c r="G98" s="284" t="s">
        <v>631</v>
      </c>
      <c r="H98" s="285">
        <v>1</v>
      </c>
      <c r="I98" s="138"/>
      <c r="J98" s="139">
        <f>ROUND(I98*H98,2)</f>
        <v>0</v>
      </c>
      <c r="K98" s="137" t="s">
        <v>135</v>
      </c>
      <c r="L98" s="34"/>
      <c r="M98" s="140" t="s">
        <v>3</v>
      </c>
      <c r="N98" s="141" t="s">
        <v>45</v>
      </c>
      <c r="O98" s="54"/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44" t="s">
        <v>1078</v>
      </c>
      <c r="AT98" s="144" t="s">
        <v>131</v>
      </c>
      <c r="AU98" s="144" t="s">
        <v>137</v>
      </c>
      <c r="AY98" s="18" t="s">
        <v>128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137</v>
      </c>
      <c r="BK98" s="145">
        <f>ROUND(I98*H98,2)</f>
        <v>0</v>
      </c>
      <c r="BL98" s="18" t="s">
        <v>1078</v>
      </c>
      <c r="BM98" s="144" t="s">
        <v>1101</v>
      </c>
    </row>
    <row r="99" spans="1:65" s="1" customFormat="1">
      <c r="A99" s="33"/>
      <c r="B99" s="34"/>
      <c r="C99" s="33"/>
      <c r="D99" s="146" t="s">
        <v>139</v>
      </c>
      <c r="E99" s="33"/>
      <c r="F99" s="147" t="s">
        <v>1102</v>
      </c>
      <c r="G99" s="33"/>
      <c r="H99" s="33"/>
      <c r="I99" s="148"/>
      <c r="J99" s="33"/>
      <c r="K99" s="33"/>
      <c r="L99" s="34"/>
      <c r="M99" s="184"/>
      <c r="N99" s="185"/>
      <c r="O99" s="186"/>
      <c r="P99" s="186"/>
      <c r="Q99" s="186"/>
      <c r="R99" s="186"/>
      <c r="S99" s="186"/>
      <c r="T99" s="187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8" t="s">
        <v>139</v>
      </c>
      <c r="AU99" s="18" t="s">
        <v>137</v>
      </c>
    </row>
    <row r="100" spans="1:65" s="1" customFormat="1" ht="6.9" customHeight="1">
      <c r="A100" s="33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4"/>
      <c r="M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</sheetData>
  <sheetProtection algorithmName="SHA-512" hashValue="kMrjt6FACS9GbS1s6EMbDSPjjb1Mg8xHGRE0F66RDx9Y8r52K9pO0tEUr1y+RlJDaaTD+GaI1vT6at34kbmFNg==" saltValue="zzBZZLslUTH7TdcDoESsTQ==" spinCount="100000" sheet="1" objects="1" scenarios="1" selectLockedCells="1"/>
  <autoFilter ref="C83:K99" xr:uid="{00000000-0009-0000-0000-00000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1" r:id="rId2" xr:uid="{00000000-0004-0000-0200-000001000000}"/>
    <hyperlink ref="F93" r:id="rId3" xr:uid="{00000000-0004-0000-0200-000002000000}"/>
    <hyperlink ref="F96" r:id="rId4" xr:uid="{00000000-0004-0000-0200-000003000000}"/>
    <hyperlink ref="F99" r:id="rId5" xr:uid="{00000000-0004-0000-0200-000004000000}"/>
  </hyperlinks>
  <pageMargins left="0.39374999999999999" right="0.39374999999999999" top="0.39374999999999999" bottom="0.39374999999999999" header="0" footer="0"/>
  <pageSetup paperSize="9" fitToHeight="100" orientation="landscape" blackAndWhite="1" r:id="rId6"/>
  <headerFooter>
    <oddFooter>&amp;CStrana &amp;P z &amp;N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topLeftCell="A51" zoomScale="110" zoomScaleNormal="110" workbookViewId="0"/>
  </sheetViews>
  <sheetFormatPr defaultRowHeight="10.199999999999999"/>
  <cols>
    <col min="1" max="1" width="8.28515625" style="188" customWidth="1"/>
    <col min="2" max="2" width="1.7109375" style="188" customWidth="1"/>
    <col min="3" max="4" width="5" style="188" customWidth="1"/>
    <col min="5" max="5" width="11.7109375" style="188" customWidth="1"/>
    <col min="6" max="6" width="9.140625" style="188" customWidth="1"/>
    <col min="7" max="7" width="5" style="188" customWidth="1"/>
    <col min="8" max="8" width="77.85546875" style="188" customWidth="1"/>
    <col min="9" max="10" width="20" style="188" customWidth="1"/>
    <col min="11" max="11" width="1.7109375" style="188" customWidth="1"/>
  </cols>
  <sheetData>
    <row r="1" spans="2:11" customFormat="1" ht="37.5" customHeight="1"/>
    <row r="2" spans="2:11" customFormat="1" ht="7.5" customHeight="1">
      <c r="B2" s="189"/>
      <c r="C2" s="190"/>
      <c r="D2" s="190"/>
      <c r="E2" s="190"/>
      <c r="F2" s="190"/>
      <c r="G2" s="190"/>
      <c r="H2" s="190"/>
      <c r="I2" s="190"/>
      <c r="J2" s="190"/>
      <c r="K2" s="191"/>
    </row>
    <row r="3" spans="2:11" s="16" customFormat="1" ht="45" customHeight="1">
      <c r="B3" s="192"/>
      <c r="C3" s="352" t="s">
        <v>1103</v>
      </c>
      <c r="D3" s="352"/>
      <c r="E3" s="352"/>
      <c r="F3" s="352"/>
      <c r="G3" s="352"/>
      <c r="H3" s="352"/>
      <c r="I3" s="352"/>
      <c r="J3" s="352"/>
      <c r="K3" s="193"/>
    </row>
    <row r="4" spans="2:11" customFormat="1" ht="25.5" customHeight="1">
      <c r="B4" s="194"/>
      <c r="C4" s="353" t="s">
        <v>1104</v>
      </c>
      <c r="D4" s="353"/>
      <c r="E4" s="353"/>
      <c r="F4" s="353"/>
      <c r="G4" s="353"/>
      <c r="H4" s="353"/>
      <c r="I4" s="353"/>
      <c r="J4" s="353"/>
      <c r="K4" s="195"/>
    </row>
    <row r="5" spans="2:11" customFormat="1" ht="5.25" customHeight="1">
      <c r="B5" s="194"/>
      <c r="C5" s="196"/>
      <c r="D5" s="196"/>
      <c r="E5" s="196"/>
      <c r="F5" s="196"/>
      <c r="G5" s="196"/>
      <c r="H5" s="196"/>
      <c r="I5" s="196"/>
      <c r="J5" s="196"/>
      <c r="K5" s="195"/>
    </row>
    <row r="6" spans="2:11" customFormat="1" ht="15" customHeight="1">
      <c r="B6" s="194"/>
      <c r="C6" s="354" t="s">
        <v>1105</v>
      </c>
      <c r="D6" s="354"/>
      <c r="E6" s="354"/>
      <c r="F6" s="354"/>
      <c r="G6" s="354"/>
      <c r="H6" s="354"/>
      <c r="I6" s="354"/>
      <c r="J6" s="354"/>
      <c r="K6" s="195"/>
    </row>
    <row r="7" spans="2:11" customFormat="1" ht="15" customHeight="1">
      <c r="B7" s="198"/>
      <c r="C7" s="354" t="s">
        <v>1106</v>
      </c>
      <c r="D7" s="354"/>
      <c r="E7" s="354"/>
      <c r="F7" s="354"/>
      <c r="G7" s="354"/>
      <c r="H7" s="354"/>
      <c r="I7" s="354"/>
      <c r="J7" s="354"/>
      <c r="K7" s="195"/>
    </row>
    <row r="8" spans="2:11" customFormat="1" ht="12.75" customHeight="1">
      <c r="B8" s="198"/>
      <c r="C8" s="197"/>
      <c r="D8" s="197"/>
      <c r="E8" s="197"/>
      <c r="F8" s="197"/>
      <c r="G8" s="197"/>
      <c r="H8" s="197"/>
      <c r="I8" s="197"/>
      <c r="J8" s="197"/>
      <c r="K8" s="195"/>
    </row>
    <row r="9" spans="2:11" customFormat="1" ht="15" customHeight="1">
      <c r="B9" s="198"/>
      <c r="C9" s="354" t="s">
        <v>1107</v>
      </c>
      <c r="D9" s="354"/>
      <c r="E9" s="354"/>
      <c r="F9" s="354"/>
      <c r="G9" s="354"/>
      <c r="H9" s="354"/>
      <c r="I9" s="354"/>
      <c r="J9" s="354"/>
      <c r="K9" s="195"/>
    </row>
    <row r="10" spans="2:11" customFormat="1" ht="15" customHeight="1">
      <c r="B10" s="198"/>
      <c r="C10" s="197"/>
      <c r="D10" s="354" t="s">
        <v>1108</v>
      </c>
      <c r="E10" s="354"/>
      <c r="F10" s="354"/>
      <c r="G10" s="354"/>
      <c r="H10" s="354"/>
      <c r="I10" s="354"/>
      <c r="J10" s="354"/>
      <c r="K10" s="195"/>
    </row>
    <row r="11" spans="2:11" customFormat="1" ht="15" customHeight="1">
      <c r="B11" s="198"/>
      <c r="C11" s="199"/>
      <c r="D11" s="354" t="s">
        <v>1109</v>
      </c>
      <c r="E11" s="354"/>
      <c r="F11" s="354"/>
      <c r="G11" s="354"/>
      <c r="H11" s="354"/>
      <c r="I11" s="354"/>
      <c r="J11" s="354"/>
      <c r="K11" s="195"/>
    </row>
    <row r="12" spans="2:11" customFormat="1" ht="15" customHeight="1">
      <c r="B12" s="198"/>
      <c r="C12" s="199"/>
      <c r="D12" s="197"/>
      <c r="E12" s="197"/>
      <c r="F12" s="197"/>
      <c r="G12" s="197"/>
      <c r="H12" s="197"/>
      <c r="I12" s="197"/>
      <c r="J12" s="197"/>
      <c r="K12" s="195"/>
    </row>
    <row r="13" spans="2:11" customFormat="1" ht="15" customHeight="1">
      <c r="B13" s="198"/>
      <c r="C13" s="199"/>
      <c r="D13" s="200" t="s">
        <v>1110</v>
      </c>
      <c r="E13" s="197"/>
      <c r="F13" s="197"/>
      <c r="G13" s="197"/>
      <c r="H13" s="197"/>
      <c r="I13" s="197"/>
      <c r="J13" s="197"/>
      <c r="K13" s="195"/>
    </row>
    <row r="14" spans="2:11" customFormat="1" ht="12.75" customHeight="1">
      <c r="B14" s="198"/>
      <c r="C14" s="199"/>
      <c r="D14" s="199"/>
      <c r="E14" s="199"/>
      <c r="F14" s="199"/>
      <c r="G14" s="199"/>
      <c r="H14" s="199"/>
      <c r="I14" s="199"/>
      <c r="J14" s="199"/>
      <c r="K14" s="195"/>
    </row>
    <row r="15" spans="2:11" customFormat="1" ht="15" customHeight="1">
      <c r="B15" s="198"/>
      <c r="C15" s="199"/>
      <c r="D15" s="354" t="s">
        <v>1111</v>
      </c>
      <c r="E15" s="354"/>
      <c r="F15" s="354"/>
      <c r="G15" s="354"/>
      <c r="H15" s="354"/>
      <c r="I15" s="354"/>
      <c r="J15" s="354"/>
      <c r="K15" s="195"/>
    </row>
    <row r="16" spans="2:11" customFormat="1" ht="15" customHeight="1">
      <c r="B16" s="198"/>
      <c r="C16" s="199"/>
      <c r="D16" s="354" t="s">
        <v>1112</v>
      </c>
      <c r="E16" s="354"/>
      <c r="F16" s="354"/>
      <c r="G16" s="354"/>
      <c r="H16" s="354"/>
      <c r="I16" s="354"/>
      <c r="J16" s="354"/>
      <c r="K16" s="195"/>
    </row>
    <row r="17" spans="2:11" customFormat="1" ht="15" customHeight="1">
      <c r="B17" s="198"/>
      <c r="C17" s="199"/>
      <c r="D17" s="354" t="s">
        <v>1113</v>
      </c>
      <c r="E17" s="354"/>
      <c r="F17" s="354"/>
      <c r="G17" s="354"/>
      <c r="H17" s="354"/>
      <c r="I17" s="354"/>
      <c r="J17" s="354"/>
      <c r="K17" s="195"/>
    </row>
    <row r="18" spans="2:11" customFormat="1" ht="15" customHeight="1">
      <c r="B18" s="198"/>
      <c r="C18" s="199"/>
      <c r="D18" s="199"/>
      <c r="E18" s="201" t="s">
        <v>80</v>
      </c>
      <c r="F18" s="354" t="s">
        <v>1114</v>
      </c>
      <c r="G18" s="354"/>
      <c r="H18" s="354"/>
      <c r="I18" s="354"/>
      <c r="J18" s="354"/>
      <c r="K18" s="195"/>
    </row>
    <row r="19" spans="2:11" customFormat="1" ht="15" customHeight="1">
      <c r="B19" s="198"/>
      <c r="C19" s="199"/>
      <c r="D19" s="199"/>
      <c r="E19" s="201" t="s">
        <v>1115</v>
      </c>
      <c r="F19" s="354" t="s">
        <v>1116</v>
      </c>
      <c r="G19" s="354"/>
      <c r="H19" s="354"/>
      <c r="I19" s="354"/>
      <c r="J19" s="354"/>
      <c r="K19" s="195"/>
    </row>
    <row r="20" spans="2:11" customFormat="1" ht="15" customHeight="1">
      <c r="B20" s="198"/>
      <c r="C20" s="199"/>
      <c r="D20" s="199"/>
      <c r="E20" s="201" t="s">
        <v>1117</v>
      </c>
      <c r="F20" s="354" t="s">
        <v>1118</v>
      </c>
      <c r="G20" s="354"/>
      <c r="H20" s="354"/>
      <c r="I20" s="354"/>
      <c r="J20" s="354"/>
      <c r="K20" s="195"/>
    </row>
    <row r="21" spans="2:11" customFormat="1" ht="15" customHeight="1">
      <c r="B21" s="198"/>
      <c r="C21" s="199"/>
      <c r="D21" s="199"/>
      <c r="E21" s="201" t="s">
        <v>1119</v>
      </c>
      <c r="F21" s="354" t="s">
        <v>1120</v>
      </c>
      <c r="G21" s="354"/>
      <c r="H21" s="354"/>
      <c r="I21" s="354"/>
      <c r="J21" s="354"/>
      <c r="K21" s="195"/>
    </row>
    <row r="22" spans="2:11" customFormat="1" ht="15" customHeight="1">
      <c r="B22" s="198"/>
      <c r="C22" s="199"/>
      <c r="D22" s="199"/>
      <c r="E22" s="201" t="s">
        <v>1121</v>
      </c>
      <c r="F22" s="354" t="s">
        <v>1122</v>
      </c>
      <c r="G22" s="354"/>
      <c r="H22" s="354"/>
      <c r="I22" s="354"/>
      <c r="J22" s="354"/>
      <c r="K22" s="195"/>
    </row>
    <row r="23" spans="2:11" customFormat="1" ht="15" customHeight="1">
      <c r="B23" s="198"/>
      <c r="C23" s="199"/>
      <c r="D23" s="199"/>
      <c r="E23" s="201" t="s">
        <v>1123</v>
      </c>
      <c r="F23" s="354" t="s">
        <v>1124</v>
      </c>
      <c r="G23" s="354"/>
      <c r="H23" s="354"/>
      <c r="I23" s="354"/>
      <c r="J23" s="354"/>
      <c r="K23" s="195"/>
    </row>
    <row r="24" spans="2:11" customFormat="1" ht="12.75" customHeight="1">
      <c r="B24" s="198"/>
      <c r="C24" s="199"/>
      <c r="D24" s="199"/>
      <c r="E24" s="199"/>
      <c r="F24" s="199"/>
      <c r="G24" s="199"/>
      <c r="H24" s="199"/>
      <c r="I24" s="199"/>
      <c r="J24" s="199"/>
      <c r="K24" s="195"/>
    </row>
    <row r="25" spans="2:11" customFormat="1" ht="15" customHeight="1">
      <c r="B25" s="198"/>
      <c r="C25" s="354" t="s">
        <v>1125</v>
      </c>
      <c r="D25" s="354"/>
      <c r="E25" s="354"/>
      <c r="F25" s="354"/>
      <c r="G25" s="354"/>
      <c r="H25" s="354"/>
      <c r="I25" s="354"/>
      <c r="J25" s="354"/>
      <c r="K25" s="195"/>
    </row>
    <row r="26" spans="2:11" customFormat="1" ht="15" customHeight="1">
      <c r="B26" s="198"/>
      <c r="C26" s="354" t="s">
        <v>1126</v>
      </c>
      <c r="D26" s="354"/>
      <c r="E26" s="354"/>
      <c r="F26" s="354"/>
      <c r="G26" s="354"/>
      <c r="H26" s="354"/>
      <c r="I26" s="354"/>
      <c r="J26" s="354"/>
      <c r="K26" s="195"/>
    </row>
    <row r="27" spans="2:11" customFormat="1" ht="15" customHeight="1">
      <c r="B27" s="198"/>
      <c r="C27" s="197"/>
      <c r="D27" s="354" t="s">
        <v>1127</v>
      </c>
      <c r="E27" s="354"/>
      <c r="F27" s="354"/>
      <c r="G27" s="354"/>
      <c r="H27" s="354"/>
      <c r="I27" s="354"/>
      <c r="J27" s="354"/>
      <c r="K27" s="195"/>
    </row>
    <row r="28" spans="2:11" customFormat="1" ht="15" customHeight="1">
      <c r="B28" s="198"/>
      <c r="C28" s="199"/>
      <c r="D28" s="354" t="s">
        <v>1128</v>
      </c>
      <c r="E28" s="354"/>
      <c r="F28" s="354"/>
      <c r="G28" s="354"/>
      <c r="H28" s="354"/>
      <c r="I28" s="354"/>
      <c r="J28" s="354"/>
      <c r="K28" s="195"/>
    </row>
    <row r="29" spans="2:11" customFormat="1" ht="12.75" customHeight="1">
      <c r="B29" s="198"/>
      <c r="C29" s="199"/>
      <c r="D29" s="199"/>
      <c r="E29" s="199"/>
      <c r="F29" s="199"/>
      <c r="G29" s="199"/>
      <c r="H29" s="199"/>
      <c r="I29" s="199"/>
      <c r="J29" s="199"/>
      <c r="K29" s="195"/>
    </row>
    <row r="30" spans="2:11" customFormat="1" ht="15" customHeight="1">
      <c r="B30" s="198"/>
      <c r="C30" s="199"/>
      <c r="D30" s="354" t="s">
        <v>1129</v>
      </c>
      <c r="E30" s="354"/>
      <c r="F30" s="354"/>
      <c r="G30" s="354"/>
      <c r="H30" s="354"/>
      <c r="I30" s="354"/>
      <c r="J30" s="354"/>
      <c r="K30" s="195"/>
    </row>
    <row r="31" spans="2:11" customFormat="1" ht="15" customHeight="1">
      <c r="B31" s="198"/>
      <c r="C31" s="199"/>
      <c r="D31" s="354" t="s">
        <v>1130</v>
      </c>
      <c r="E31" s="354"/>
      <c r="F31" s="354"/>
      <c r="G31" s="354"/>
      <c r="H31" s="354"/>
      <c r="I31" s="354"/>
      <c r="J31" s="354"/>
      <c r="K31" s="195"/>
    </row>
    <row r="32" spans="2:11" customFormat="1" ht="12.75" customHeight="1">
      <c r="B32" s="198"/>
      <c r="C32" s="199"/>
      <c r="D32" s="199"/>
      <c r="E32" s="199"/>
      <c r="F32" s="199"/>
      <c r="G32" s="199"/>
      <c r="H32" s="199"/>
      <c r="I32" s="199"/>
      <c r="J32" s="199"/>
      <c r="K32" s="195"/>
    </row>
    <row r="33" spans="2:11" customFormat="1" ht="15" customHeight="1">
      <c r="B33" s="198"/>
      <c r="C33" s="199"/>
      <c r="D33" s="354" t="s">
        <v>1131</v>
      </c>
      <c r="E33" s="354"/>
      <c r="F33" s="354"/>
      <c r="G33" s="354"/>
      <c r="H33" s="354"/>
      <c r="I33" s="354"/>
      <c r="J33" s="354"/>
      <c r="K33" s="195"/>
    </row>
    <row r="34" spans="2:11" customFormat="1" ht="15" customHeight="1">
      <c r="B34" s="198"/>
      <c r="C34" s="199"/>
      <c r="D34" s="354" t="s">
        <v>1132</v>
      </c>
      <c r="E34" s="354"/>
      <c r="F34" s="354"/>
      <c r="G34" s="354"/>
      <c r="H34" s="354"/>
      <c r="I34" s="354"/>
      <c r="J34" s="354"/>
      <c r="K34" s="195"/>
    </row>
    <row r="35" spans="2:11" customFormat="1" ht="15" customHeight="1">
      <c r="B35" s="198"/>
      <c r="C35" s="199"/>
      <c r="D35" s="354" t="s">
        <v>1133</v>
      </c>
      <c r="E35" s="354"/>
      <c r="F35" s="354"/>
      <c r="G35" s="354"/>
      <c r="H35" s="354"/>
      <c r="I35" s="354"/>
      <c r="J35" s="354"/>
      <c r="K35" s="195"/>
    </row>
    <row r="36" spans="2:11" customFormat="1" ht="15" customHeight="1">
      <c r="B36" s="198"/>
      <c r="C36" s="199"/>
      <c r="D36" s="197"/>
      <c r="E36" s="200" t="s">
        <v>114</v>
      </c>
      <c r="F36" s="197"/>
      <c r="G36" s="354" t="s">
        <v>1134</v>
      </c>
      <c r="H36" s="354"/>
      <c r="I36" s="354"/>
      <c r="J36" s="354"/>
      <c r="K36" s="195"/>
    </row>
    <row r="37" spans="2:11" customFormat="1" ht="30.75" customHeight="1">
      <c r="B37" s="198"/>
      <c r="C37" s="199"/>
      <c r="D37" s="197"/>
      <c r="E37" s="200" t="s">
        <v>1135</v>
      </c>
      <c r="F37" s="197"/>
      <c r="G37" s="354" t="s">
        <v>1136</v>
      </c>
      <c r="H37" s="354"/>
      <c r="I37" s="354"/>
      <c r="J37" s="354"/>
      <c r="K37" s="195"/>
    </row>
    <row r="38" spans="2:11" customFormat="1" ht="15" customHeight="1">
      <c r="B38" s="198"/>
      <c r="C38" s="199"/>
      <c r="D38" s="197"/>
      <c r="E38" s="200" t="s">
        <v>54</v>
      </c>
      <c r="F38" s="197"/>
      <c r="G38" s="354" t="s">
        <v>1137</v>
      </c>
      <c r="H38" s="354"/>
      <c r="I38" s="354"/>
      <c r="J38" s="354"/>
      <c r="K38" s="195"/>
    </row>
    <row r="39" spans="2:11" customFormat="1" ht="15" customHeight="1">
      <c r="B39" s="198"/>
      <c r="C39" s="199"/>
      <c r="D39" s="197"/>
      <c r="E39" s="200" t="s">
        <v>55</v>
      </c>
      <c r="F39" s="197"/>
      <c r="G39" s="354" t="s">
        <v>1138</v>
      </c>
      <c r="H39" s="354"/>
      <c r="I39" s="354"/>
      <c r="J39" s="354"/>
      <c r="K39" s="195"/>
    </row>
    <row r="40" spans="2:11" customFormat="1" ht="15" customHeight="1">
      <c r="B40" s="198"/>
      <c r="C40" s="199"/>
      <c r="D40" s="197"/>
      <c r="E40" s="200" t="s">
        <v>115</v>
      </c>
      <c r="F40" s="197"/>
      <c r="G40" s="354" t="s">
        <v>1139</v>
      </c>
      <c r="H40" s="354"/>
      <c r="I40" s="354"/>
      <c r="J40" s="354"/>
      <c r="K40" s="195"/>
    </row>
    <row r="41" spans="2:11" customFormat="1" ht="15" customHeight="1">
      <c r="B41" s="198"/>
      <c r="C41" s="199"/>
      <c r="D41" s="197"/>
      <c r="E41" s="200" t="s">
        <v>116</v>
      </c>
      <c r="F41" s="197"/>
      <c r="G41" s="354" t="s">
        <v>1140</v>
      </c>
      <c r="H41" s="354"/>
      <c r="I41" s="354"/>
      <c r="J41" s="354"/>
      <c r="K41" s="195"/>
    </row>
    <row r="42" spans="2:11" customFormat="1" ht="15" customHeight="1">
      <c r="B42" s="198"/>
      <c r="C42" s="199"/>
      <c r="D42" s="197"/>
      <c r="E42" s="200" t="s">
        <v>1141</v>
      </c>
      <c r="F42" s="197"/>
      <c r="G42" s="354" t="s">
        <v>1142</v>
      </c>
      <c r="H42" s="354"/>
      <c r="I42" s="354"/>
      <c r="J42" s="354"/>
      <c r="K42" s="195"/>
    </row>
    <row r="43" spans="2:11" customFormat="1" ht="15" customHeight="1">
      <c r="B43" s="198"/>
      <c r="C43" s="199"/>
      <c r="D43" s="197"/>
      <c r="E43" s="200"/>
      <c r="F43" s="197"/>
      <c r="G43" s="354" t="s">
        <v>1143</v>
      </c>
      <c r="H43" s="354"/>
      <c r="I43" s="354"/>
      <c r="J43" s="354"/>
      <c r="K43" s="195"/>
    </row>
    <row r="44" spans="2:11" customFormat="1" ht="15" customHeight="1">
      <c r="B44" s="198"/>
      <c r="C44" s="199"/>
      <c r="D44" s="197"/>
      <c r="E44" s="200" t="s">
        <v>1144</v>
      </c>
      <c r="F44" s="197"/>
      <c r="G44" s="354" t="s">
        <v>1145</v>
      </c>
      <c r="H44" s="354"/>
      <c r="I44" s="354"/>
      <c r="J44" s="354"/>
      <c r="K44" s="195"/>
    </row>
    <row r="45" spans="2:11" customFormat="1" ht="15" customHeight="1">
      <c r="B45" s="198"/>
      <c r="C45" s="199"/>
      <c r="D45" s="197"/>
      <c r="E45" s="200" t="s">
        <v>118</v>
      </c>
      <c r="F45" s="197"/>
      <c r="G45" s="354" t="s">
        <v>1146</v>
      </c>
      <c r="H45" s="354"/>
      <c r="I45" s="354"/>
      <c r="J45" s="354"/>
      <c r="K45" s="195"/>
    </row>
    <row r="46" spans="2:11" customFormat="1" ht="12.75" customHeight="1">
      <c r="B46" s="198"/>
      <c r="C46" s="199"/>
      <c r="D46" s="197"/>
      <c r="E46" s="197"/>
      <c r="F46" s="197"/>
      <c r="G46" s="197"/>
      <c r="H46" s="197"/>
      <c r="I46" s="197"/>
      <c r="J46" s="197"/>
      <c r="K46" s="195"/>
    </row>
    <row r="47" spans="2:11" customFormat="1" ht="15" customHeight="1">
      <c r="B47" s="198"/>
      <c r="C47" s="199"/>
      <c r="D47" s="354" t="s">
        <v>1147</v>
      </c>
      <c r="E47" s="354"/>
      <c r="F47" s="354"/>
      <c r="G47" s="354"/>
      <c r="H47" s="354"/>
      <c r="I47" s="354"/>
      <c r="J47" s="354"/>
      <c r="K47" s="195"/>
    </row>
    <row r="48" spans="2:11" customFormat="1" ht="15" customHeight="1">
      <c r="B48" s="198"/>
      <c r="C48" s="199"/>
      <c r="D48" s="199"/>
      <c r="E48" s="354" t="s">
        <v>1148</v>
      </c>
      <c r="F48" s="354"/>
      <c r="G48" s="354"/>
      <c r="H48" s="354"/>
      <c r="I48" s="354"/>
      <c r="J48" s="354"/>
      <c r="K48" s="195"/>
    </row>
    <row r="49" spans="2:11" customFormat="1" ht="15" customHeight="1">
      <c r="B49" s="198"/>
      <c r="C49" s="199"/>
      <c r="D49" s="199"/>
      <c r="E49" s="354" t="s">
        <v>1149</v>
      </c>
      <c r="F49" s="354"/>
      <c r="G49" s="354"/>
      <c r="H49" s="354"/>
      <c r="I49" s="354"/>
      <c r="J49" s="354"/>
      <c r="K49" s="195"/>
    </row>
    <row r="50" spans="2:11" customFormat="1" ht="15" customHeight="1">
      <c r="B50" s="198"/>
      <c r="C50" s="199"/>
      <c r="D50" s="199"/>
      <c r="E50" s="354" t="s">
        <v>1150</v>
      </c>
      <c r="F50" s="354"/>
      <c r="G50" s="354"/>
      <c r="H50" s="354"/>
      <c r="I50" s="354"/>
      <c r="J50" s="354"/>
      <c r="K50" s="195"/>
    </row>
    <row r="51" spans="2:11" customFormat="1" ht="15" customHeight="1">
      <c r="B51" s="198"/>
      <c r="C51" s="199"/>
      <c r="D51" s="354" t="s">
        <v>1151</v>
      </c>
      <c r="E51" s="354"/>
      <c r="F51" s="354"/>
      <c r="G51" s="354"/>
      <c r="H51" s="354"/>
      <c r="I51" s="354"/>
      <c r="J51" s="354"/>
      <c r="K51" s="195"/>
    </row>
    <row r="52" spans="2:11" customFormat="1" ht="25.5" customHeight="1">
      <c r="B52" s="194"/>
      <c r="C52" s="353" t="s">
        <v>1152</v>
      </c>
      <c r="D52" s="353"/>
      <c r="E52" s="353"/>
      <c r="F52" s="353"/>
      <c r="G52" s="353"/>
      <c r="H52" s="353"/>
      <c r="I52" s="353"/>
      <c r="J52" s="353"/>
      <c r="K52" s="195"/>
    </row>
    <row r="53" spans="2:11" customFormat="1" ht="5.25" customHeight="1">
      <c r="B53" s="194"/>
      <c r="C53" s="196"/>
      <c r="D53" s="196"/>
      <c r="E53" s="196"/>
      <c r="F53" s="196"/>
      <c r="G53" s="196"/>
      <c r="H53" s="196"/>
      <c r="I53" s="196"/>
      <c r="J53" s="196"/>
      <c r="K53" s="195"/>
    </row>
    <row r="54" spans="2:11" customFormat="1" ht="15" customHeight="1">
      <c r="B54" s="194"/>
      <c r="C54" s="354" t="s">
        <v>1153</v>
      </c>
      <c r="D54" s="354"/>
      <c r="E54" s="354"/>
      <c r="F54" s="354"/>
      <c r="G54" s="354"/>
      <c r="H54" s="354"/>
      <c r="I54" s="354"/>
      <c r="J54" s="354"/>
      <c r="K54" s="195"/>
    </row>
    <row r="55" spans="2:11" customFormat="1" ht="15" customHeight="1">
      <c r="B55" s="194"/>
      <c r="C55" s="354" t="s">
        <v>1154</v>
      </c>
      <c r="D55" s="354"/>
      <c r="E55" s="354"/>
      <c r="F55" s="354"/>
      <c r="G55" s="354"/>
      <c r="H55" s="354"/>
      <c r="I55" s="354"/>
      <c r="J55" s="354"/>
      <c r="K55" s="195"/>
    </row>
    <row r="56" spans="2:11" customFormat="1" ht="12.75" customHeight="1">
      <c r="B56" s="194"/>
      <c r="C56" s="197"/>
      <c r="D56" s="197"/>
      <c r="E56" s="197"/>
      <c r="F56" s="197"/>
      <c r="G56" s="197"/>
      <c r="H56" s="197"/>
      <c r="I56" s="197"/>
      <c r="J56" s="197"/>
      <c r="K56" s="195"/>
    </row>
    <row r="57" spans="2:11" customFormat="1" ht="15" customHeight="1">
      <c r="B57" s="194"/>
      <c r="C57" s="354" t="s">
        <v>1155</v>
      </c>
      <c r="D57" s="354"/>
      <c r="E57" s="354"/>
      <c r="F57" s="354"/>
      <c r="G57" s="354"/>
      <c r="H57" s="354"/>
      <c r="I57" s="354"/>
      <c r="J57" s="354"/>
      <c r="K57" s="195"/>
    </row>
    <row r="58" spans="2:11" customFormat="1" ht="15" customHeight="1">
      <c r="B58" s="194"/>
      <c r="C58" s="199"/>
      <c r="D58" s="354" t="s">
        <v>1156</v>
      </c>
      <c r="E58" s="354"/>
      <c r="F58" s="354"/>
      <c r="G58" s="354"/>
      <c r="H58" s="354"/>
      <c r="I58" s="354"/>
      <c r="J58" s="354"/>
      <c r="K58" s="195"/>
    </row>
    <row r="59" spans="2:11" customFormat="1" ht="15" customHeight="1">
      <c r="B59" s="194"/>
      <c r="C59" s="199"/>
      <c r="D59" s="354" t="s">
        <v>1157</v>
      </c>
      <c r="E59" s="354"/>
      <c r="F59" s="354"/>
      <c r="G59" s="354"/>
      <c r="H59" s="354"/>
      <c r="I59" s="354"/>
      <c r="J59" s="354"/>
      <c r="K59" s="195"/>
    </row>
    <row r="60" spans="2:11" customFormat="1" ht="15" customHeight="1">
      <c r="B60" s="194"/>
      <c r="C60" s="199"/>
      <c r="D60" s="354" t="s">
        <v>1158</v>
      </c>
      <c r="E60" s="354"/>
      <c r="F60" s="354"/>
      <c r="G60" s="354"/>
      <c r="H60" s="354"/>
      <c r="I60" s="354"/>
      <c r="J60" s="354"/>
      <c r="K60" s="195"/>
    </row>
    <row r="61" spans="2:11" customFormat="1" ht="15" customHeight="1">
      <c r="B61" s="194"/>
      <c r="C61" s="199"/>
      <c r="D61" s="354" t="s">
        <v>1159</v>
      </c>
      <c r="E61" s="354"/>
      <c r="F61" s="354"/>
      <c r="G61" s="354"/>
      <c r="H61" s="354"/>
      <c r="I61" s="354"/>
      <c r="J61" s="354"/>
      <c r="K61" s="195"/>
    </row>
    <row r="62" spans="2:11" customFormat="1" ht="15" customHeight="1">
      <c r="B62" s="194"/>
      <c r="C62" s="199"/>
      <c r="D62" s="355" t="s">
        <v>1160</v>
      </c>
      <c r="E62" s="355"/>
      <c r="F62" s="355"/>
      <c r="G62" s="355"/>
      <c r="H62" s="355"/>
      <c r="I62" s="355"/>
      <c r="J62" s="355"/>
      <c r="K62" s="195"/>
    </row>
    <row r="63" spans="2:11" customFormat="1" ht="15" customHeight="1">
      <c r="B63" s="194"/>
      <c r="C63" s="199"/>
      <c r="D63" s="354" t="s">
        <v>1161</v>
      </c>
      <c r="E63" s="354"/>
      <c r="F63" s="354"/>
      <c r="G63" s="354"/>
      <c r="H63" s="354"/>
      <c r="I63" s="354"/>
      <c r="J63" s="354"/>
      <c r="K63" s="195"/>
    </row>
    <row r="64" spans="2:11" customFormat="1" ht="12.75" customHeight="1">
      <c r="B64" s="194"/>
      <c r="C64" s="199"/>
      <c r="D64" s="199"/>
      <c r="E64" s="202"/>
      <c r="F64" s="199"/>
      <c r="G64" s="199"/>
      <c r="H64" s="199"/>
      <c r="I64" s="199"/>
      <c r="J64" s="199"/>
      <c r="K64" s="195"/>
    </row>
    <row r="65" spans="2:11" customFormat="1" ht="15" customHeight="1">
      <c r="B65" s="194"/>
      <c r="C65" s="199"/>
      <c r="D65" s="354" t="s">
        <v>1162</v>
      </c>
      <c r="E65" s="354"/>
      <c r="F65" s="354"/>
      <c r="G65" s="354"/>
      <c r="H65" s="354"/>
      <c r="I65" s="354"/>
      <c r="J65" s="354"/>
      <c r="K65" s="195"/>
    </row>
    <row r="66" spans="2:11" customFormat="1" ht="15" customHeight="1">
      <c r="B66" s="194"/>
      <c r="C66" s="199"/>
      <c r="D66" s="355" t="s">
        <v>1163</v>
      </c>
      <c r="E66" s="355"/>
      <c r="F66" s="355"/>
      <c r="G66" s="355"/>
      <c r="H66" s="355"/>
      <c r="I66" s="355"/>
      <c r="J66" s="355"/>
      <c r="K66" s="195"/>
    </row>
    <row r="67" spans="2:11" customFormat="1" ht="15" customHeight="1">
      <c r="B67" s="194"/>
      <c r="C67" s="199"/>
      <c r="D67" s="354" t="s">
        <v>1164</v>
      </c>
      <c r="E67" s="354"/>
      <c r="F67" s="354"/>
      <c r="G67" s="354"/>
      <c r="H67" s="354"/>
      <c r="I67" s="354"/>
      <c r="J67" s="354"/>
      <c r="K67" s="195"/>
    </row>
    <row r="68" spans="2:11" customFormat="1" ht="15" customHeight="1">
      <c r="B68" s="194"/>
      <c r="C68" s="199"/>
      <c r="D68" s="354" t="s">
        <v>1165</v>
      </c>
      <c r="E68" s="354"/>
      <c r="F68" s="354"/>
      <c r="G68" s="354"/>
      <c r="H68" s="354"/>
      <c r="I68" s="354"/>
      <c r="J68" s="354"/>
      <c r="K68" s="195"/>
    </row>
    <row r="69" spans="2:11" customFormat="1" ht="15" customHeight="1">
      <c r="B69" s="194"/>
      <c r="C69" s="199"/>
      <c r="D69" s="354" t="s">
        <v>1166</v>
      </c>
      <c r="E69" s="354"/>
      <c r="F69" s="354"/>
      <c r="G69" s="354"/>
      <c r="H69" s="354"/>
      <c r="I69" s="354"/>
      <c r="J69" s="354"/>
      <c r="K69" s="195"/>
    </row>
    <row r="70" spans="2:11" customFormat="1" ht="15" customHeight="1">
      <c r="B70" s="194"/>
      <c r="C70" s="199"/>
      <c r="D70" s="354" t="s">
        <v>1167</v>
      </c>
      <c r="E70" s="354"/>
      <c r="F70" s="354"/>
      <c r="G70" s="354"/>
      <c r="H70" s="354"/>
      <c r="I70" s="354"/>
      <c r="J70" s="354"/>
      <c r="K70" s="195"/>
    </row>
    <row r="71" spans="2:11" customFormat="1" ht="12.75" customHeight="1">
      <c r="B71" s="203"/>
      <c r="C71" s="204"/>
      <c r="D71" s="204"/>
      <c r="E71" s="204"/>
      <c r="F71" s="204"/>
      <c r="G71" s="204"/>
      <c r="H71" s="204"/>
      <c r="I71" s="204"/>
      <c r="J71" s="204"/>
      <c r="K71" s="205"/>
    </row>
    <row r="72" spans="2:11" customFormat="1" ht="18.75" customHeight="1">
      <c r="B72" s="206"/>
      <c r="C72" s="206"/>
      <c r="D72" s="206"/>
      <c r="E72" s="206"/>
      <c r="F72" s="206"/>
      <c r="G72" s="206"/>
      <c r="H72" s="206"/>
      <c r="I72" s="206"/>
      <c r="J72" s="206"/>
      <c r="K72" s="207"/>
    </row>
    <row r="73" spans="2:11" customFormat="1" ht="18.75" customHeight="1">
      <c r="B73" s="207"/>
      <c r="C73" s="207"/>
      <c r="D73" s="207"/>
      <c r="E73" s="207"/>
      <c r="F73" s="207"/>
      <c r="G73" s="207"/>
      <c r="H73" s="207"/>
      <c r="I73" s="207"/>
      <c r="J73" s="207"/>
      <c r="K73" s="207"/>
    </row>
    <row r="74" spans="2:11" customFormat="1" ht="7.5" customHeight="1">
      <c r="B74" s="208"/>
      <c r="C74" s="209"/>
      <c r="D74" s="209"/>
      <c r="E74" s="209"/>
      <c r="F74" s="209"/>
      <c r="G74" s="209"/>
      <c r="H74" s="209"/>
      <c r="I74" s="209"/>
      <c r="J74" s="209"/>
      <c r="K74" s="210"/>
    </row>
    <row r="75" spans="2:11" customFormat="1" ht="45" customHeight="1">
      <c r="B75" s="211"/>
      <c r="C75" s="356" t="s">
        <v>1168</v>
      </c>
      <c r="D75" s="356"/>
      <c r="E75" s="356"/>
      <c r="F75" s="356"/>
      <c r="G75" s="356"/>
      <c r="H75" s="356"/>
      <c r="I75" s="356"/>
      <c r="J75" s="356"/>
      <c r="K75" s="212"/>
    </row>
    <row r="76" spans="2:11" customFormat="1" ht="17.25" customHeight="1">
      <c r="B76" s="211"/>
      <c r="C76" s="213" t="s">
        <v>1169</v>
      </c>
      <c r="D76" s="213"/>
      <c r="E76" s="213"/>
      <c r="F76" s="213" t="s">
        <v>1170</v>
      </c>
      <c r="G76" s="214"/>
      <c r="H76" s="213" t="s">
        <v>55</v>
      </c>
      <c r="I76" s="213" t="s">
        <v>58</v>
      </c>
      <c r="J76" s="213" t="s">
        <v>1171</v>
      </c>
      <c r="K76" s="212"/>
    </row>
    <row r="77" spans="2:11" customFormat="1" ht="17.25" customHeight="1">
      <c r="B77" s="211"/>
      <c r="C77" s="215" t="s">
        <v>1172</v>
      </c>
      <c r="D77" s="215"/>
      <c r="E77" s="215"/>
      <c r="F77" s="216" t="s">
        <v>1173</v>
      </c>
      <c r="G77" s="217"/>
      <c r="H77" s="215"/>
      <c r="I77" s="215"/>
      <c r="J77" s="215" t="s">
        <v>1174</v>
      </c>
      <c r="K77" s="212"/>
    </row>
    <row r="78" spans="2:11" customFormat="1" ht="5.25" customHeight="1">
      <c r="B78" s="211"/>
      <c r="C78" s="218"/>
      <c r="D78" s="218"/>
      <c r="E78" s="218"/>
      <c r="F78" s="218"/>
      <c r="G78" s="219"/>
      <c r="H78" s="218"/>
      <c r="I78" s="218"/>
      <c r="J78" s="218"/>
      <c r="K78" s="212"/>
    </row>
    <row r="79" spans="2:11" customFormat="1" ht="15" customHeight="1">
      <c r="B79" s="211"/>
      <c r="C79" s="200" t="s">
        <v>54</v>
      </c>
      <c r="D79" s="220"/>
      <c r="E79" s="220"/>
      <c r="F79" s="221" t="s">
        <v>1175</v>
      </c>
      <c r="G79" s="222"/>
      <c r="H79" s="200" t="s">
        <v>1176</v>
      </c>
      <c r="I79" s="200" t="s">
        <v>1177</v>
      </c>
      <c r="J79" s="200">
        <v>20</v>
      </c>
      <c r="K79" s="212"/>
    </row>
    <row r="80" spans="2:11" customFormat="1" ht="15" customHeight="1">
      <c r="B80" s="211"/>
      <c r="C80" s="200" t="s">
        <v>1178</v>
      </c>
      <c r="D80" s="200"/>
      <c r="E80" s="200"/>
      <c r="F80" s="221" t="s">
        <v>1175</v>
      </c>
      <c r="G80" s="222"/>
      <c r="H80" s="200" t="s">
        <v>1179</v>
      </c>
      <c r="I80" s="200" t="s">
        <v>1177</v>
      </c>
      <c r="J80" s="200">
        <v>120</v>
      </c>
      <c r="K80" s="212"/>
    </row>
    <row r="81" spans="2:11" customFormat="1" ht="15" customHeight="1">
      <c r="B81" s="223"/>
      <c r="C81" s="200" t="s">
        <v>1180</v>
      </c>
      <c r="D81" s="200"/>
      <c r="E81" s="200"/>
      <c r="F81" s="221" t="s">
        <v>1181</v>
      </c>
      <c r="G81" s="222"/>
      <c r="H81" s="200" t="s">
        <v>1182</v>
      </c>
      <c r="I81" s="200" t="s">
        <v>1177</v>
      </c>
      <c r="J81" s="200">
        <v>50</v>
      </c>
      <c r="K81" s="212"/>
    </row>
    <row r="82" spans="2:11" customFormat="1" ht="15" customHeight="1">
      <c r="B82" s="223"/>
      <c r="C82" s="200" t="s">
        <v>1183</v>
      </c>
      <c r="D82" s="200"/>
      <c r="E82" s="200"/>
      <c r="F82" s="221" t="s">
        <v>1175</v>
      </c>
      <c r="G82" s="222"/>
      <c r="H82" s="200" t="s">
        <v>1184</v>
      </c>
      <c r="I82" s="200" t="s">
        <v>1185</v>
      </c>
      <c r="J82" s="200"/>
      <c r="K82" s="212"/>
    </row>
    <row r="83" spans="2:11" customFormat="1" ht="15" customHeight="1">
      <c r="B83" s="223"/>
      <c r="C83" s="224" t="s">
        <v>1186</v>
      </c>
      <c r="D83" s="224"/>
      <c r="E83" s="224"/>
      <c r="F83" s="225" t="s">
        <v>1181</v>
      </c>
      <c r="G83" s="224"/>
      <c r="H83" s="224" t="s">
        <v>1187</v>
      </c>
      <c r="I83" s="224" t="s">
        <v>1177</v>
      </c>
      <c r="J83" s="224">
        <v>15</v>
      </c>
      <c r="K83" s="212"/>
    </row>
    <row r="84" spans="2:11" customFormat="1" ht="15" customHeight="1">
      <c r="B84" s="223"/>
      <c r="C84" s="224" t="s">
        <v>1188</v>
      </c>
      <c r="D84" s="224"/>
      <c r="E84" s="224"/>
      <c r="F84" s="225" t="s">
        <v>1181</v>
      </c>
      <c r="G84" s="224"/>
      <c r="H84" s="224" t="s">
        <v>1189</v>
      </c>
      <c r="I84" s="224" t="s">
        <v>1177</v>
      </c>
      <c r="J84" s="224">
        <v>15</v>
      </c>
      <c r="K84" s="212"/>
    </row>
    <row r="85" spans="2:11" customFormat="1" ht="15" customHeight="1">
      <c r="B85" s="223"/>
      <c r="C85" s="224" t="s">
        <v>1190</v>
      </c>
      <c r="D85" s="224"/>
      <c r="E85" s="224"/>
      <c r="F85" s="225" t="s">
        <v>1181</v>
      </c>
      <c r="G85" s="224"/>
      <c r="H85" s="224" t="s">
        <v>1191</v>
      </c>
      <c r="I85" s="224" t="s">
        <v>1177</v>
      </c>
      <c r="J85" s="224">
        <v>20</v>
      </c>
      <c r="K85" s="212"/>
    </row>
    <row r="86" spans="2:11" customFormat="1" ht="15" customHeight="1">
      <c r="B86" s="223"/>
      <c r="C86" s="224" t="s">
        <v>1192</v>
      </c>
      <c r="D86" s="224"/>
      <c r="E86" s="224"/>
      <c r="F86" s="225" t="s">
        <v>1181</v>
      </c>
      <c r="G86" s="224"/>
      <c r="H86" s="224" t="s">
        <v>1193</v>
      </c>
      <c r="I86" s="224" t="s">
        <v>1177</v>
      </c>
      <c r="J86" s="224">
        <v>20</v>
      </c>
      <c r="K86" s="212"/>
    </row>
    <row r="87" spans="2:11" customFormat="1" ht="15" customHeight="1">
      <c r="B87" s="223"/>
      <c r="C87" s="200" t="s">
        <v>1194</v>
      </c>
      <c r="D87" s="200"/>
      <c r="E87" s="200"/>
      <c r="F87" s="221" t="s">
        <v>1181</v>
      </c>
      <c r="G87" s="222"/>
      <c r="H87" s="200" t="s">
        <v>1195</v>
      </c>
      <c r="I87" s="200" t="s">
        <v>1177</v>
      </c>
      <c r="J87" s="200">
        <v>50</v>
      </c>
      <c r="K87" s="212"/>
    </row>
    <row r="88" spans="2:11" customFormat="1" ht="15" customHeight="1">
      <c r="B88" s="223"/>
      <c r="C88" s="200" t="s">
        <v>1196</v>
      </c>
      <c r="D88" s="200"/>
      <c r="E88" s="200"/>
      <c r="F88" s="221" t="s">
        <v>1181</v>
      </c>
      <c r="G88" s="222"/>
      <c r="H88" s="200" t="s">
        <v>1197</v>
      </c>
      <c r="I88" s="200" t="s">
        <v>1177</v>
      </c>
      <c r="J88" s="200">
        <v>20</v>
      </c>
      <c r="K88" s="212"/>
    </row>
    <row r="89" spans="2:11" customFormat="1" ht="15" customHeight="1">
      <c r="B89" s="223"/>
      <c r="C89" s="200" t="s">
        <v>1198</v>
      </c>
      <c r="D89" s="200"/>
      <c r="E89" s="200"/>
      <c r="F89" s="221" t="s">
        <v>1181</v>
      </c>
      <c r="G89" s="222"/>
      <c r="H89" s="200" t="s">
        <v>1199</v>
      </c>
      <c r="I89" s="200" t="s">
        <v>1177</v>
      </c>
      <c r="J89" s="200">
        <v>20</v>
      </c>
      <c r="K89" s="212"/>
    </row>
    <row r="90" spans="2:11" customFormat="1" ht="15" customHeight="1">
      <c r="B90" s="223"/>
      <c r="C90" s="200" t="s">
        <v>1200</v>
      </c>
      <c r="D90" s="200"/>
      <c r="E90" s="200"/>
      <c r="F90" s="221" t="s">
        <v>1181</v>
      </c>
      <c r="G90" s="222"/>
      <c r="H90" s="200" t="s">
        <v>1201</v>
      </c>
      <c r="I90" s="200" t="s">
        <v>1177</v>
      </c>
      <c r="J90" s="200">
        <v>50</v>
      </c>
      <c r="K90" s="212"/>
    </row>
    <row r="91" spans="2:11" customFormat="1" ht="15" customHeight="1">
      <c r="B91" s="223"/>
      <c r="C91" s="200" t="s">
        <v>1202</v>
      </c>
      <c r="D91" s="200"/>
      <c r="E91" s="200"/>
      <c r="F91" s="221" t="s">
        <v>1181</v>
      </c>
      <c r="G91" s="222"/>
      <c r="H91" s="200" t="s">
        <v>1202</v>
      </c>
      <c r="I91" s="200" t="s">
        <v>1177</v>
      </c>
      <c r="J91" s="200">
        <v>50</v>
      </c>
      <c r="K91" s="212"/>
    </row>
    <row r="92" spans="2:11" customFormat="1" ht="15" customHeight="1">
      <c r="B92" s="223"/>
      <c r="C92" s="200" t="s">
        <v>1203</v>
      </c>
      <c r="D92" s="200"/>
      <c r="E92" s="200"/>
      <c r="F92" s="221" t="s">
        <v>1181</v>
      </c>
      <c r="G92" s="222"/>
      <c r="H92" s="200" t="s">
        <v>1204</v>
      </c>
      <c r="I92" s="200" t="s">
        <v>1177</v>
      </c>
      <c r="J92" s="200">
        <v>255</v>
      </c>
      <c r="K92" s="212"/>
    </row>
    <row r="93" spans="2:11" customFormat="1" ht="15" customHeight="1">
      <c r="B93" s="223"/>
      <c r="C93" s="200" t="s">
        <v>1205</v>
      </c>
      <c r="D93" s="200"/>
      <c r="E93" s="200"/>
      <c r="F93" s="221" t="s">
        <v>1175</v>
      </c>
      <c r="G93" s="222"/>
      <c r="H93" s="200" t="s">
        <v>1206</v>
      </c>
      <c r="I93" s="200" t="s">
        <v>1207</v>
      </c>
      <c r="J93" s="200"/>
      <c r="K93" s="212"/>
    </row>
    <row r="94" spans="2:11" customFormat="1" ht="15" customHeight="1">
      <c r="B94" s="223"/>
      <c r="C94" s="200" t="s">
        <v>1208</v>
      </c>
      <c r="D94" s="200"/>
      <c r="E94" s="200"/>
      <c r="F94" s="221" t="s">
        <v>1175</v>
      </c>
      <c r="G94" s="222"/>
      <c r="H94" s="200" t="s">
        <v>1209</v>
      </c>
      <c r="I94" s="200" t="s">
        <v>1210</v>
      </c>
      <c r="J94" s="200"/>
      <c r="K94" s="212"/>
    </row>
    <row r="95" spans="2:11" customFormat="1" ht="15" customHeight="1">
      <c r="B95" s="223"/>
      <c r="C95" s="200" t="s">
        <v>1211</v>
      </c>
      <c r="D95" s="200"/>
      <c r="E95" s="200"/>
      <c r="F95" s="221" t="s">
        <v>1175</v>
      </c>
      <c r="G95" s="222"/>
      <c r="H95" s="200" t="s">
        <v>1211</v>
      </c>
      <c r="I95" s="200" t="s">
        <v>1210</v>
      </c>
      <c r="J95" s="200"/>
      <c r="K95" s="212"/>
    </row>
    <row r="96" spans="2:11" customFormat="1" ht="15" customHeight="1">
      <c r="B96" s="223"/>
      <c r="C96" s="200" t="s">
        <v>39</v>
      </c>
      <c r="D96" s="200"/>
      <c r="E96" s="200"/>
      <c r="F96" s="221" t="s">
        <v>1175</v>
      </c>
      <c r="G96" s="222"/>
      <c r="H96" s="200" t="s">
        <v>1212</v>
      </c>
      <c r="I96" s="200" t="s">
        <v>1210</v>
      </c>
      <c r="J96" s="200"/>
      <c r="K96" s="212"/>
    </row>
    <row r="97" spans="2:11" customFormat="1" ht="15" customHeight="1">
      <c r="B97" s="223"/>
      <c r="C97" s="200" t="s">
        <v>49</v>
      </c>
      <c r="D97" s="200"/>
      <c r="E97" s="200"/>
      <c r="F97" s="221" t="s">
        <v>1175</v>
      </c>
      <c r="G97" s="222"/>
      <c r="H97" s="200" t="s">
        <v>1213</v>
      </c>
      <c r="I97" s="200" t="s">
        <v>1210</v>
      </c>
      <c r="J97" s="200"/>
      <c r="K97" s="212"/>
    </row>
    <row r="98" spans="2:11" customFormat="1" ht="15" customHeight="1">
      <c r="B98" s="226"/>
      <c r="C98" s="227"/>
      <c r="D98" s="227"/>
      <c r="E98" s="227"/>
      <c r="F98" s="227"/>
      <c r="G98" s="227"/>
      <c r="H98" s="227"/>
      <c r="I98" s="227"/>
      <c r="J98" s="227"/>
      <c r="K98" s="228"/>
    </row>
    <row r="99" spans="2:11" customFormat="1" ht="18.75" customHeight="1">
      <c r="B99" s="229"/>
      <c r="C99" s="230"/>
      <c r="D99" s="230"/>
      <c r="E99" s="230"/>
      <c r="F99" s="230"/>
      <c r="G99" s="230"/>
      <c r="H99" s="230"/>
      <c r="I99" s="230"/>
      <c r="J99" s="230"/>
      <c r="K99" s="229"/>
    </row>
    <row r="100" spans="2:11" customFormat="1" ht="18.75" customHeight="1"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</row>
    <row r="101" spans="2:11" customFormat="1" ht="7.5" customHeight="1">
      <c r="B101" s="208"/>
      <c r="C101" s="209"/>
      <c r="D101" s="209"/>
      <c r="E101" s="209"/>
      <c r="F101" s="209"/>
      <c r="G101" s="209"/>
      <c r="H101" s="209"/>
      <c r="I101" s="209"/>
      <c r="J101" s="209"/>
      <c r="K101" s="210"/>
    </row>
    <row r="102" spans="2:11" customFormat="1" ht="45" customHeight="1">
      <c r="B102" s="211"/>
      <c r="C102" s="356" t="s">
        <v>1214</v>
      </c>
      <c r="D102" s="356"/>
      <c r="E102" s="356"/>
      <c r="F102" s="356"/>
      <c r="G102" s="356"/>
      <c r="H102" s="356"/>
      <c r="I102" s="356"/>
      <c r="J102" s="356"/>
      <c r="K102" s="212"/>
    </row>
    <row r="103" spans="2:11" customFormat="1" ht="17.25" customHeight="1">
      <c r="B103" s="211"/>
      <c r="C103" s="213" t="s">
        <v>1169</v>
      </c>
      <c r="D103" s="213"/>
      <c r="E103" s="213"/>
      <c r="F103" s="213" t="s">
        <v>1170</v>
      </c>
      <c r="G103" s="214"/>
      <c r="H103" s="213" t="s">
        <v>55</v>
      </c>
      <c r="I103" s="213" t="s">
        <v>58</v>
      </c>
      <c r="J103" s="213" t="s">
        <v>1171</v>
      </c>
      <c r="K103" s="212"/>
    </row>
    <row r="104" spans="2:11" customFormat="1" ht="17.25" customHeight="1">
      <c r="B104" s="211"/>
      <c r="C104" s="215" t="s">
        <v>1172</v>
      </c>
      <c r="D104" s="215"/>
      <c r="E104" s="215"/>
      <c r="F104" s="216" t="s">
        <v>1173</v>
      </c>
      <c r="G104" s="217"/>
      <c r="H104" s="215"/>
      <c r="I104" s="215"/>
      <c r="J104" s="215" t="s">
        <v>1174</v>
      </c>
      <c r="K104" s="212"/>
    </row>
    <row r="105" spans="2:11" customFormat="1" ht="5.25" customHeight="1">
      <c r="B105" s="211"/>
      <c r="C105" s="213"/>
      <c r="D105" s="213"/>
      <c r="E105" s="213"/>
      <c r="F105" s="213"/>
      <c r="G105" s="231"/>
      <c r="H105" s="213"/>
      <c r="I105" s="213"/>
      <c r="J105" s="213"/>
      <c r="K105" s="212"/>
    </row>
    <row r="106" spans="2:11" customFormat="1" ht="15" customHeight="1">
      <c r="B106" s="211"/>
      <c r="C106" s="200" t="s">
        <v>54</v>
      </c>
      <c r="D106" s="220"/>
      <c r="E106" s="220"/>
      <c r="F106" s="221" t="s">
        <v>1175</v>
      </c>
      <c r="G106" s="200"/>
      <c r="H106" s="200" t="s">
        <v>1215</v>
      </c>
      <c r="I106" s="200" t="s">
        <v>1177</v>
      </c>
      <c r="J106" s="200">
        <v>20</v>
      </c>
      <c r="K106" s="212"/>
    </row>
    <row r="107" spans="2:11" customFormat="1" ht="15" customHeight="1">
      <c r="B107" s="211"/>
      <c r="C107" s="200" t="s">
        <v>1178</v>
      </c>
      <c r="D107" s="200"/>
      <c r="E107" s="200"/>
      <c r="F107" s="221" t="s">
        <v>1175</v>
      </c>
      <c r="G107" s="200"/>
      <c r="H107" s="200" t="s">
        <v>1215</v>
      </c>
      <c r="I107" s="200" t="s">
        <v>1177</v>
      </c>
      <c r="J107" s="200">
        <v>120</v>
      </c>
      <c r="K107" s="212"/>
    </row>
    <row r="108" spans="2:11" customFormat="1" ht="15" customHeight="1">
      <c r="B108" s="223"/>
      <c r="C108" s="200" t="s">
        <v>1180</v>
      </c>
      <c r="D108" s="200"/>
      <c r="E108" s="200"/>
      <c r="F108" s="221" t="s">
        <v>1181</v>
      </c>
      <c r="G108" s="200"/>
      <c r="H108" s="200" t="s">
        <v>1215</v>
      </c>
      <c r="I108" s="200" t="s">
        <v>1177</v>
      </c>
      <c r="J108" s="200">
        <v>50</v>
      </c>
      <c r="K108" s="212"/>
    </row>
    <row r="109" spans="2:11" customFormat="1" ht="15" customHeight="1">
      <c r="B109" s="223"/>
      <c r="C109" s="200" t="s">
        <v>1183</v>
      </c>
      <c r="D109" s="200"/>
      <c r="E109" s="200"/>
      <c r="F109" s="221" t="s">
        <v>1175</v>
      </c>
      <c r="G109" s="200"/>
      <c r="H109" s="200" t="s">
        <v>1215</v>
      </c>
      <c r="I109" s="200" t="s">
        <v>1185</v>
      </c>
      <c r="J109" s="200"/>
      <c r="K109" s="212"/>
    </row>
    <row r="110" spans="2:11" customFormat="1" ht="15" customHeight="1">
      <c r="B110" s="223"/>
      <c r="C110" s="200" t="s">
        <v>1194</v>
      </c>
      <c r="D110" s="200"/>
      <c r="E110" s="200"/>
      <c r="F110" s="221" t="s">
        <v>1181</v>
      </c>
      <c r="G110" s="200"/>
      <c r="H110" s="200" t="s">
        <v>1215</v>
      </c>
      <c r="I110" s="200" t="s">
        <v>1177</v>
      </c>
      <c r="J110" s="200">
        <v>50</v>
      </c>
      <c r="K110" s="212"/>
    </row>
    <row r="111" spans="2:11" customFormat="1" ht="15" customHeight="1">
      <c r="B111" s="223"/>
      <c r="C111" s="200" t="s">
        <v>1202</v>
      </c>
      <c r="D111" s="200"/>
      <c r="E111" s="200"/>
      <c r="F111" s="221" t="s">
        <v>1181</v>
      </c>
      <c r="G111" s="200"/>
      <c r="H111" s="200" t="s">
        <v>1215</v>
      </c>
      <c r="I111" s="200" t="s">
        <v>1177</v>
      </c>
      <c r="J111" s="200">
        <v>50</v>
      </c>
      <c r="K111" s="212"/>
    </row>
    <row r="112" spans="2:11" customFormat="1" ht="15" customHeight="1">
      <c r="B112" s="223"/>
      <c r="C112" s="200" t="s">
        <v>1200</v>
      </c>
      <c r="D112" s="200"/>
      <c r="E112" s="200"/>
      <c r="F112" s="221" t="s">
        <v>1181</v>
      </c>
      <c r="G112" s="200"/>
      <c r="H112" s="200" t="s">
        <v>1215</v>
      </c>
      <c r="I112" s="200" t="s">
        <v>1177</v>
      </c>
      <c r="J112" s="200">
        <v>50</v>
      </c>
      <c r="K112" s="212"/>
    </row>
    <row r="113" spans="2:11" customFormat="1" ht="15" customHeight="1">
      <c r="B113" s="223"/>
      <c r="C113" s="200" t="s">
        <v>54</v>
      </c>
      <c r="D113" s="200"/>
      <c r="E113" s="200"/>
      <c r="F113" s="221" t="s">
        <v>1175</v>
      </c>
      <c r="G113" s="200"/>
      <c r="H113" s="200" t="s">
        <v>1216</v>
      </c>
      <c r="I113" s="200" t="s">
        <v>1177</v>
      </c>
      <c r="J113" s="200">
        <v>20</v>
      </c>
      <c r="K113" s="212"/>
    </row>
    <row r="114" spans="2:11" customFormat="1" ht="15" customHeight="1">
      <c r="B114" s="223"/>
      <c r="C114" s="200" t="s">
        <v>1217</v>
      </c>
      <c r="D114" s="200"/>
      <c r="E114" s="200"/>
      <c r="F114" s="221" t="s">
        <v>1175</v>
      </c>
      <c r="G114" s="200"/>
      <c r="H114" s="200" t="s">
        <v>1218</v>
      </c>
      <c r="I114" s="200" t="s">
        <v>1177</v>
      </c>
      <c r="J114" s="200">
        <v>120</v>
      </c>
      <c r="K114" s="212"/>
    </row>
    <row r="115" spans="2:11" customFormat="1" ht="15" customHeight="1">
      <c r="B115" s="223"/>
      <c r="C115" s="200" t="s">
        <v>39</v>
      </c>
      <c r="D115" s="200"/>
      <c r="E115" s="200"/>
      <c r="F115" s="221" t="s">
        <v>1175</v>
      </c>
      <c r="G115" s="200"/>
      <c r="H115" s="200" t="s">
        <v>1219</v>
      </c>
      <c r="I115" s="200" t="s">
        <v>1210</v>
      </c>
      <c r="J115" s="200"/>
      <c r="K115" s="212"/>
    </row>
    <row r="116" spans="2:11" customFormat="1" ht="15" customHeight="1">
      <c r="B116" s="223"/>
      <c r="C116" s="200" t="s">
        <v>49</v>
      </c>
      <c r="D116" s="200"/>
      <c r="E116" s="200"/>
      <c r="F116" s="221" t="s">
        <v>1175</v>
      </c>
      <c r="G116" s="200"/>
      <c r="H116" s="200" t="s">
        <v>1220</v>
      </c>
      <c r="I116" s="200" t="s">
        <v>1210</v>
      </c>
      <c r="J116" s="200"/>
      <c r="K116" s="212"/>
    </row>
    <row r="117" spans="2:11" customFormat="1" ht="15" customHeight="1">
      <c r="B117" s="223"/>
      <c r="C117" s="200" t="s">
        <v>58</v>
      </c>
      <c r="D117" s="200"/>
      <c r="E117" s="200"/>
      <c r="F117" s="221" t="s">
        <v>1175</v>
      </c>
      <c r="G117" s="200"/>
      <c r="H117" s="200" t="s">
        <v>1221</v>
      </c>
      <c r="I117" s="200" t="s">
        <v>1222</v>
      </c>
      <c r="J117" s="200"/>
      <c r="K117" s="212"/>
    </row>
    <row r="118" spans="2:11" customFormat="1" ht="15" customHeight="1">
      <c r="B118" s="226"/>
      <c r="C118" s="232"/>
      <c r="D118" s="232"/>
      <c r="E118" s="232"/>
      <c r="F118" s="232"/>
      <c r="G118" s="232"/>
      <c r="H118" s="232"/>
      <c r="I118" s="232"/>
      <c r="J118" s="232"/>
      <c r="K118" s="228"/>
    </row>
    <row r="119" spans="2:11" customFormat="1" ht="18.75" customHeight="1">
      <c r="B119" s="233"/>
      <c r="C119" s="234"/>
      <c r="D119" s="234"/>
      <c r="E119" s="234"/>
      <c r="F119" s="235"/>
      <c r="G119" s="234"/>
      <c r="H119" s="234"/>
      <c r="I119" s="234"/>
      <c r="J119" s="234"/>
      <c r="K119" s="233"/>
    </row>
    <row r="120" spans="2:11" customFormat="1" ht="18.75" customHeight="1"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</row>
    <row r="121" spans="2:11" customFormat="1" ht="7.5" customHeight="1">
      <c r="B121" s="236"/>
      <c r="C121" s="237"/>
      <c r="D121" s="237"/>
      <c r="E121" s="237"/>
      <c r="F121" s="237"/>
      <c r="G121" s="237"/>
      <c r="H121" s="237"/>
      <c r="I121" s="237"/>
      <c r="J121" s="237"/>
      <c r="K121" s="238"/>
    </row>
    <row r="122" spans="2:11" customFormat="1" ht="45" customHeight="1">
      <c r="B122" s="239"/>
      <c r="C122" s="352" t="s">
        <v>1223</v>
      </c>
      <c r="D122" s="352"/>
      <c r="E122" s="352"/>
      <c r="F122" s="352"/>
      <c r="G122" s="352"/>
      <c r="H122" s="352"/>
      <c r="I122" s="352"/>
      <c r="J122" s="352"/>
      <c r="K122" s="240"/>
    </row>
    <row r="123" spans="2:11" customFormat="1" ht="17.25" customHeight="1">
      <c r="B123" s="241"/>
      <c r="C123" s="213" t="s">
        <v>1169</v>
      </c>
      <c r="D123" s="213"/>
      <c r="E123" s="213"/>
      <c r="F123" s="213" t="s">
        <v>1170</v>
      </c>
      <c r="G123" s="214"/>
      <c r="H123" s="213" t="s">
        <v>55</v>
      </c>
      <c r="I123" s="213" t="s">
        <v>58</v>
      </c>
      <c r="J123" s="213" t="s">
        <v>1171</v>
      </c>
      <c r="K123" s="242"/>
    </row>
    <row r="124" spans="2:11" customFormat="1" ht="17.25" customHeight="1">
      <c r="B124" s="241"/>
      <c r="C124" s="215" t="s">
        <v>1172</v>
      </c>
      <c r="D124" s="215"/>
      <c r="E124" s="215"/>
      <c r="F124" s="216" t="s">
        <v>1173</v>
      </c>
      <c r="G124" s="217"/>
      <c r="H124" s="215"/>
      <c r="I124" s="215"/>
      <c r="J124" s="215" t="s">
        <v>1174</v>
      </c>
      <c r="K124" s="242"/>
    </row>
    <row r="125" spans="2:11" customFormat="1" ht="5.25" customHeight="1">
      <c r="B125" s="243"/>
      <c r="C125" s="218"/>
      <c r="D125" s="218"/>
      <c r="E125" s="218"/>
      <c r="F125" s="218"/>
      <c r="G125" s="244"/>
      <c r="H125" s="218"/>
      <c r="I125" s="218"/>
      <c r="J125" s="218"/>
      <c r="K125" s="245"/>
    </row>
    <row r="126" spans="2:11" customFormat="1" ht="15" customHeight="1">
      <c r="B126" s="243"/>
      <c r="C126" s="200" t="s">
        <v>1178</v>
      </c>
      <c r="D126" s="220"/>
      <c r="E126" s="220"/>
      <c r="F126" s="221" t="s">
        <v>1175</v>
      </c>
      <c r="G126" s="200"/>
      <c r="H126" s="200" t="s">
        <v>1215</v>
      </c>
      <c r="I126" s="200" t="s">
        <v>1177</v>
      </c>
      <c r="J126" s="200">
        <v>120</v>
      </c>
      <c r="K126" s="246"/>
    </row>
    <row r="127" spans="2:11" customFormat="1" ht="15" customHeight="1">
      <c r="B127" s="243"/>
      <c r="C127" s="200" t="s">
        <v>1224</v>
      </c>
      <c r="D127" s="200"/>
      <c r="E127" s="200"/>
      <c r="F127" s="221" t="s">
        <v>1175</v>
      </c>
      <c r="G127" s="200"/>
      <c r="H127" s="200" t="s">
        <v>1225</v>
      </c>
      <c r="I127" s="200" t="s">
        <v>1177</v>
      </c>
      <c r="J127" s="200" t="s">
        <v>1226</v>
      </c>
      <c r="K127" s="246"/>
    </row>
    <row r="128" spans="2:11" customFormat="1" ht="15" customHeight="1">
      <c r="B128" s="243"/>
      <c r="C128" s="200" t="s">
        <v>1123</v>
      </c>
      <c r="D128" s="200"/>
      <c r="E128" s="200"/>
      <c r="F128" s="221" t="s">
        <v>1175</v>
      </c>
      <c r="G128" s="200"/>
      <c r="H128" s="200" t="s">
        <v>1227</v>
      </c>
      <c r="I128" s="200" t="s">
        <v>1177</v>
      </c>
      <c r="J128" s="200" t="s">
        <v>1226</v>
      </c>
      <c r="K128" s="246"/>
    </row>
    <row r="129" spans="2:11" customFormat="1" ht="15" customHeight="1">
      <c r="B129" s="243"/>
      <c r="C129" s="200" t="s">
        <v>1186</v>
      </c>
      <c r="D129" s="200"/>
      <c r="E129" s="200"/>
      <c r="F129" s="221" t="s">
        <v>1181</v>
      </c>
      <c r="G129" s="200"/>
      <c r="H129" s="200" t="s">
        <v>1187</v>
      </c>
      <c r="I129" s="200" t="s">
        <v>1177</v>
      </c>
      <c r="J129" s="200">
        <v>15</v>
      </c>
      <c r="K129" s="246"/>
    </row>
    <row r="130" spans="2:11" customFormat="1" ht="15" customHeight="1">
      <c r="B130" s="243"/>
      <c r="C130" s="224" t="s">
        <v>1188</v>
      </c>
      <c r="D130" s="224"/>
      <c r="E130" s="224"/>
      <c r="F130" s="225" t="s">
        <v>1181</v>
      </c>
      <c r="G130" s="224"/>
      <c r="H130" s="224" t="s">
        <v>1189</v>
      </c>
      <c r="I130" s="224" t="s">
        <v>1177</v>
      </c>
      <c r="J130" s="224">
        <v>15</v>
      </c>
      <c r="K130" s="246"/>
    </row>
    <row r="131" spans="2:11" customFormat="1" ht="15" customHeight="1">
      <c r="B131" s="243"/>
      <c r="C131" s="224" t="s">
        <v>1190</v>
      </c>
      <c r="D131" s="224"/>
      <c r="E131" s="224"/>
      <c r="F131" s="225" t="s">
        <v>1181</v>
      </c>
      <c r="G131" s="224"/>
      <c r="H131" s="224" t="s">
        <v>1191</v>
      </c>
      <c r="I131" s="224" t="s">
        <v>1177</v>
      </c>
      <c r="J131" s="224">
        <v>20</v>
      </c>
      <c r="K131" s="246"/>
    </row>
    <row r="132" spans="2:11" customFormat="1" ht="15" customHeight="1">
      <c r="B132" s="243"/>
      <c r="C132" s="224" t="s">
        <v>1192</v>
      </c>
      <c r="D132" s="224"/>
      <c r="E132" s="224"/>
      <c r="F132" s="225" t="s">
        <v>1181</v>
      </c>
      <c r="G132" s="224"/>
      <c r="H132" s="224" t="s">
        <v>1193</v>
      </c>
      <c r="I132" s="224" t="s">
        <v>1177</v>
      </c>
      <c r="J132" s="224">
        <v>20</v>
      </c>
      <c r="K132" s="246"/>
    </row>
    <row r="133" spans="2:11" customFormat="1" ht="15" customHeight="1">
      <c r="B133" s="243"/>
      <c r="C133" s="200" t="s">
        <v>1180</v>
      </c>
      <c r="D133" s="200"/>
      <c r="E133" s="200"/>
      <c r="F133" s="221" t="s">
        <v>1181</v>
      </c>
      <c r="G133" s="200"/>
      <c r="H133" s="200" t="s">
        <v>1215</v>
      </c>
      <c r="I133" s="200" t="s">
        <v>1177</v>
      </c>
      <c r="J133" s="200">
        <v>50</v>
      </c>
      <c r="K133" s="246"/>
    </row>
    <row r="134" spans="2:11" customFormat="1" ht="15" customHeight="1">
      <c r="B134" s="243"/>
      <c r="C134" s="200" t="s">
        <v>1194</v>
      </c>
      <c r="D134" s="200"/>
      <c r="E134" s="200"/>
      <c r="F134" s="221" t="s">
        <v>1181</v>
      </c>
      <c r="G134" s="200"/>
      <c r="H134" s="200" t="s">
        <v>1215</v>
      </c>
      <c r="I134" s="200" t="s">
        <v>1177</v>
      </c>
      <c r="J134" s="200">
        <v>50</v>
      </c>
      <c r="K134" s="246"/>
    </row>
    <row r="135" spans="2:11" customFormat="1" ht="15" customHeight="1">
      <c r="B135" s="243"/>
      <c r="C135" s="200" t="s">
        <v>1200</v>
      </c>
      <c r="D135" s="200"/>
      <c r="E135" s="200"/>
      <c r="F135" s="221" t="s">
        <v>1181</v>
      </c>
      <c r="G135" s="200"/>
      <c r="H135" s="200" t="s">
        <v>1215</v>
      </c>
      <c r="I135" s="200" t="s">
        <v>1177</v>
      </c>
      <c r="J135" s="200">
        <v>50</v>
      </c>
      <c r="K135" s="246"/>
    </row>
    <row r="136" spans="2:11" customFormat="1" ht="15" customHeight="1">
      <c r="B136" s="243"/>
      <c r="C136" s="200" t="s">
        <v>1202</v>
      </c>
      <c r="D136" s="200"/>
      <c r="E136" s="200"/>
      <c r="F136" s="221" t="s">
        <v>1181</v>
      </c>
      <c r="G136" s="200"/>
      <c r="H136" s="200" t="s">
        <v>1215</v>
      </c>
      <c r="I136" s="200" t="s">
        <v>1177</v>
      </c>
      <c r="J136" s="200">
        <v>50</v>
      </c>
      <c r="K136" s="246"/>
    </row>
    <row r="137" spans="2:11" customFormat="1" ht="15" customHeight="1">
      <c r="B137" s="243"/>
      <c r="C137" s="200" t="s">
        <v>1203</v>
      </c>
      <c r="D137" s="200"/>
      <c r="E137" s="200"/>
      <c r="F137" s="221" t="s">
        <v>1181</v>
      </c>
      <c r="G137" s="200"/>
      <c r="H137" s="200" t="s">
        <v>1228</v>
      </c>
      <c r="I137" s="200" t="s">
        <v>1177</v>
      </c>
      <c r="J137" s="200">
        <v>255</v>
      </c>
      <c r="K137" s="246"/>
    </row>
    <row r="138" spans="2:11" customFormat="1" ht="15" customHeight="1">
      <c r="B138" s="243"/>
      <c r="C138" s="200" t="s">
        <v>1205</v>
      </c>
      <c r="D138" s="200"/>
      <c r="E138" s="200"/>
      <c r="F138" s="221" t="s">
        <v>1175</v>
      </c>
      <c r="G138" s="200"/>
      <c r="H138" s="200" t="s">
        <v>1229</v>
      </c>
      <c r="I138" s="200" t="s">
        <v>1207</v>
      </c>
      <c r="J138" s="200"/>
      <c r="K138" s="246"/>
    </row>
    <row r="139" spans="2:11" customFormat="1" ht="15" customHeight="1">
      <c r="B139" s="243"/>
      <c r="C139" s="200" t="s">
        <v>1208</v>
      </c>
      <c r="D139" s="200"/>
      <c r="E139" s="200"/>
      <c r="F139" s="221" t="s">
        <v>1175</v>
      </c>
      <c r="G139" s="200"/>
      <c r="H139" s="200" t="s">
        <v>1230</v>
      </c>
      <c r="I139" s="200" t="s">
        <v>1210</v>
      </c>
      <c r="J139" s="200"/>
      <c r="K139" s="246"/>
    </row>
    <row r="140" spans="2:11" customFormat="1" ht="15" customHeight="1">
      <c r="B140" s="243"/>
      <c r="C140" s="200" t="s">
        <v>1211</v>
      </c>
      <c r="D140" s="200"/>
      <c r="E140" s="200"/>
      <c r="F140" s="221" t="s">
        <v>1175</v>
      </c>
      <c r="G140" s="200"/>
      <c r="H140" s="200" t="s">
        <v>1211</v>
      </c>
      <c r="I140" s="200" t="s">
        <v>1210</v>
      </c>
      <c r="J140" s="200"/>
      <c r="K140" s="246"/>
    </row>
    <row r="141" spans="2:11" customFormat="1" ht="15" customHeight="1">
      <c r="B141" s="243"/>
      <c r="C141" s="200" t="s">
        <v>39</v>
      </c>
      <c r="D141" s="200"/>
      <c r="E141" s="200"/>
      <c r="F141" s="221" t="s">
        <v>1175</v>
      </c>
      <c r="G141" s="200"/>
      <c r="H141" s="200" t="s">
        <v>1231</v>
      </c>
      <c r="I141" s="200" t="s">
        <v>1210</v>
      </c>
      <c r="J141" s="200"/>
      <c r="K141" s="246"/>
    </row>
    <row r="142" spans="2:11" customFormat="1" ht="15" customHeight="1">
      <c r="B142" s="243"/>
      <c r="C142" s="200" t="s">
        <v>1232</v>
      </c>
      <c r="D142" s="200"/>
      <c r="E142" s="200"/>
      <c r="F142" s="221" t="s">
        <v>1175</v>
      </c>
      <c r="G142" s="200"/>
      <c r="H142" s="200" t="s">
        <v>1233</v>
      </c>
      <c r="I142" s="200" t="s">
        <v>1210</v>
      </c>
      <c r="J142" s="200"/>
      <c r="K142" s="246"/>
    </row>
    <row r="143" spans="2:11" customFormat="1" ht="15" customHeight="1">
      <c r="B143" s="247"/>
      <c r="C143" s="248"/>
      <c r="D143" s="248"/>
      <c r="E143" s="248"/>
      <c r="F143" s="248"/>
      <c r="G143" s="248"/>
      <c r="H143" s="248"/>
      <c r="I143" s="248"/>
      <c r="J143" s="248"/>
      <c r="K143" s="249"/>
    </row>
    <row r="144" spans="2:11" customFormat="1" ht="18.75" customHeight="1">
      <c r="B144" s="234"/>
      <c r="C144" s="234"/>
      <c r="D144" s="234"/>
      <c r="E144" s="234"/>
      <c r="F144" s="235"/>
      <c r="G144" s="234"/>
      <c r="H144" s="234"/>
      <c r="I144" s="234"/>
      <c r="J144" s="234"/>
      <c r="K144" s="234"/>
    </row>
    <row r="145" spans="2:11" customFormat="1" ht="18.75" customHeight="1"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</row>
    <row r="146" spans="2:11" customFormat="1" ht="7.5" customHeight="1">
      <c r="B146" s="208"/>
      <c r="C146" s="209"/>
      <c r="D146" s="209"/>
      <c r="E146" s="209"/>
      <c r="F146" s="209"/>
      <c r="G146" s="209"/>
      <c r="H146" s="209"/>
      <c r="I146" s="209"/>
      <c r="J146" s="209"/>
      <c r="K146" s="210"/>
    </row>
    <row r="147" spans="2:11" customFormat="1" ht="45" customHeight="1">
      <c r="B147" s="211"/>
      <c r="C147" s="356" t="s">
        <v>1234</v>
      </c>
      <c r="D147" s="356"/>
      <c r="E147" s="356"/>
      <c r="F147" s="356"/>
      <c r="G147" s="356"/>
      <c r="H147" s="356"/>
      <c r="I147" s="356"/>
      <c r="J147" s="356"/>
      <c r="K147" s="212"/>
    </row>
    <row r="148" spans="2:11" customFormat="1" ht="17.25" customHeight="1">
      <c r="B148" s="211"/>
      <c r="C148" s="213" t="s">
        <v>1169</v>
      </c>
      <c r="D148" s="213"/>
      <c r="E148" s="213"/>
      <c r="F148" s="213" t="s">
        <v>1170</v>
      </c>
      <c r="G148" s="214"/>
      <c r="H148" s="213" t="s">
        <v>55</v>
      </c>
      <c r="I148" s="213" t="s">
        <v>58</v>
      </c>
      <c r="J148" s="213" t="s">
        <v>1171</v>
      </c>
      <c r="K148" s="212"/>
    </row>
    <row r="149" spans="2:11" customFormat="1" ht="17.25" customHeight="1">
      <c r="B149" s="211"/>
      <c r="C149" s="215" t="s">
        <v>1172</v>
      </c>
      <c r="D149" s="215"/>
      <c r="E149" s="215"/>
      <c r="F149" s="216" t="s">
        <v>1173</v>
      </c>
      <c r="G149" s="217"/>
      <c r="H149" s="215"/>
      <c r="I149" s="215"/>
      <c r="J149" s="215" t="s">
        <v>1174</v>
      </c>
      <c r="K149" s="212"/>
    </row>
    <row r="150" spans="2:11" customFormat="1" ht="5.25" customHeight="1">
      <c r="B150" s="223"/>
      <c r="C150" s="218"/>
      <c r="D150" s="218"/>
      <c r="E150" s="218"/>
      <c r="F150" s="218"/>
      <c r="G150" s="219"/>
      <c r="H150" s="218"/>
      <c r="I150" s="218"/>
      <c r="J150" s="218"/>
      <c r="K150" s="246"/>
    </row>
    <row r="151" spans="2:11" customFormat="1" ht="15" customHeight="1">
      <c r="B151" s="223"/>
      <c r="C151" s="250" t="s">
        <v>1178</v>
      </c>
      <c r="D151" s="200"/>
      <c r="E151" s="200"/>
      <c r="F151" s="251" t="s">
        <v>1175</v>
      </c>
      <c r="G151" s="200"/>
      <c r="H151" s="250" t="s">
        <v>1215</v>
      </c>
      <c r="I151" s="250" t="s">
        <v>1177</v>
      </c>
      <c r="J151" s="250">
        <v>120</v>
      </c>
      <c r="K151" s="246"/>
    </row>
    <row r="152" spans="2:11" customFormat="1" ht="15" customHeight="1">
      <c r="B152" s="223"/>
      <c r="C152" s="250" t="s">
        <v>1224</v>
      </c>
      <c r="D152" s="200"/>
      <c r="E152" s="200"/>
      <c r="F152" s="251" t="s">
        <v>1175</v>
      </c>
      <c r="G152" s="200"/>
      <c r="H152" s="250" t="s">
        <v>1235</v>
      </c>
      <c r="I152" s="250" t="s">
        <v>1177</v>
      </c>
      <c r="J152" s="250" t="s">
        <v>1226</v>
      </c>
      <c r="K152" s="246"/>
    </row>
    <row r="153" spans="2:11" customFormat="1" ht="15" customHeight="1">
      <c r="B153" s="223"/>
      <c r="C153" s="250" t="s">
        <v>1123</v>
      </c>
      <c r="D153" s="200"/>
      <c r="E153" s="200"/>
      <c r="F153" s="251" t="s">
        <v>1175</v>
      </c>
      <c r="G153" s="200"/>
      <c r="H153" s="250" t="s">
        <v>1236</v>
      </c>
      <c r="I153" s="250" t="s">
        <v>1177</v>
      </c>
      <c r="J153" s="250" t="s">
        <v>1226</v>
      </c>
      <c r="K153" s="246"/>
    </row>
    <row r="154" spans="2:11" customFormat="1" ht="15" customHeight="1">
      <c r="B154" s="223"/>
      <c r="C154" s="250" t="s">
        <v>1180</v>
      </c>
      <c r="D154" s="200"/>
      <c r="E154" s="200"/>
      <c r="F154" s="251" t="s">
        <v>1181</v>
      </c>
      <c r="G154" s="200"/>
      <c r="H154" s="250" t="s">
        <v>1215</v>
      </c>
      <c r="I154" s="250" t="s">
        <v>1177</v>
      </c>
      <c r="J154" s="250">
        <v>50</v>
      </c>
      <c r="K154" s="246"/>
    </row>
    <row r="155" spans="2:11" customFormat="1" ht="15" customHeight="1">
      <c r="B155" s="223"/>
      <c r="C155" s="250" t="s">
        <v>1183</v>
      </c>
      <c r="D155" s="200"/>
      <c r="E155" s="200"/>
      <c r="F155" s="251" t="s">
        <v>1175</v>
      </c>
      <c r="G155" s="200"/>
      <c r="H155" s="250" t="s">
        <v>1215</v>
      </c>
      <c r="I155" s="250" t="s">
        <v>1185</v>
      </c>
      <c r="J155" s="250"/>
      <c r="K155" s="246"/>
    </row>
    <row r="156" spans="2:11" customFormat="1" ht="15" customHeight="1">
      <c r="B156" s="223"/>
      <c r="C156" s="250" t="s">
        <v>1194</v>
      </c>
      <c r="D156" s="200"/>
      <c r="E156" s="200"/>
      <c r="F156" s="251" t="s">
        <v>1181</v>
      </c>
      <c r="G156" s="200"/>
      <c r="H156" s="250" t="s">
        <v>1215</v>
      </c>
      <c r="I156" s="250" t="s">
        <v>1177</v>
      </c>
      <c r="J156" s="250">
        <v>50</v>
      </c>
      <c r="K156" s="246"/>
    </row>
    <row r="157" spans="2:11" customFormat="1" ht="15" customHeight="1">
      <c r="B157" s="223"/>
      <c r="C157" s="250" t="s">
        <v>1202</v>
      </c>
      <c r="D157" s="200"/>
      <c r="E157" s="200"/>
      <c r="F157" s="251" t="s">
        <v>1181</v>
      </c>
      <c r="G157" s="200"/>
      <c r="H157" s="250" t="s">
        <v>1215</v>
      </c>
      <c r="I157" s="250" t="s">
        <v>1177</v>
      </c>
      <c r="J157" s="250">
        <v>50</v>
      </c>
      <c r="K157" s="246"/>
    </row>
    <row r="158" spans="2:11" customFormat="1" ht="15" customHeight="1">
      <c r="B158" s="223"/>
      <c r="C158" s="250" t="s">
        <v>1200</v>
      </c>
      <c r="D158" s="200"/>
      <c r="E158" s="200"/>
      <c r="F158" s="251" t="s">
        <v>1181</v>
      </c>
      <c r="G158" s="200"/>
      <c r="H158" s="250" t="s">
        <v>1215</v>
      </c>
      <c r="I158" s="250" t="s">
        <v>1177</v>
      </c>
      <c r="J158" s="250">
        <v>50</v>
      </c>
      <c r="K158" s="246"/>
    </row>
    <row r="159" spans="2:11" customFormat="1" ht="15" customHeight="1">
      <c r="B159" s="223"/>
      <c r="C159" s="250" t="s">
        <v>91</v>
      </c>
      <c r="D159" s="200"/>
      <c r="E159" s="200"/>
      <c r="F159" s="251" t="s">
        <v>1175</v>
      </c>
      <c r="G159" s="200"/>
      <c r="H159" s="250" t="s">
        <v>1237</v>
      </c>
      <c r="I159" s="250" t="s">
        <v>1177</v>
      </c>
      <c r="J159" s="250" t="s">
        <v>1238</v>
      </c>
      <c r="K159" s="246"/>
    </row>
    <row r="160" spans="2:11" customFormat="1" ht="15" customHeight="1">
      <c r="B160" s="223"/>
      <c r="C160" s="250" t="s">
        <v>1239</v>
      </c>
      <c r="D160" s="200"/>
      <c r="E160" s="200"/>
      <c r="F160" s="251" t="s">
        <v>1175</v>
      </c>
      <c r="G160" s="200"/>
      <c r="H160" s="250" t="s">
        <v>1240</v>
      </c>
      <c r="I160" s="250" t="s">
        <v>1210</v>
      </c>
      <c r="J160" s="250"/>
      <c r="K160" s="246"/>
    </row>
    <row r="161" spans="2:11" customFormat="1" ht="15" customHeight="1">
      <c r="B161" s="252"/>
      <c r="C161" s="232"/>
      <c r="D161" s="232"/>
      <c r="E161" s="232"/>
      <c r="F161" s="232"/>
      <c r="G161" s="232"/>
      <c r="H161" s="232"/>
      <c r="I161" s="232"/>
      <c r="J161" s="232"/>
      <c r="K161" s="253"/>
    </row>
    <row r="162" spans="2:11" customFormat="1" ht="18.75" customHeight="1">
      <c r="B162" s="234"/>
      <c r="C162" s="244"/>
      <c r="D162" s="244"/>
      <c r="E162" s="244"/>
      <c r="F162" s="254"/>
      <c r="G162" s="244"/>
      <c r="H162" s="244"/>
      <c r="I162" s="244"/>
      <c r="J162" s="244"/>
      <c r="K162" s="234"/>
    </row>
    <row r="163" spans="2:11" customFormat="1" ht="18.75" customHeight="1"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</row>
    <row r="164" spans="2:11" customFormat="1" ht="7.5" customHeight="1">
      <c r="B164" s="189"/>
      <c r="C164" s="190"/>
      <c r="D164" s="190"/>
      <c r="E164" s="190"/>
      <c r="F164" s="190"/>
      <c r="G164" s="190"/>
      <c r="H164" s="190"/>
      <c r="I164" s="190"/>
      <c r="J164" s="190"/>
      <c r="K164" s="191"/>
    </row>
    <row r="165" spans="2:11" customFormat="1" ht="45" customHeight="1">
      <c r="B165" s="192"/>
      <c r="C165" s="352" t="s">
        <v>1241</v>
      </c>
      <c r="D165" s="352"/>
      <c r="E165" s="352"/>
      <c r="F165" s="352"/>
      <c r="G165" s="352"/>
      <c r="H165" s="352"/>
      <c r="I165" s="352"/>
      <c r="J165" s="352"/>
      <c r="K165" s="193"/>
    </row>
    <row r="166" spans="2:11" customFormat="1" ht="17.25" customHeight="1">
      <c r="B166" s="192"/>
      <c r="C166" s="213" t="s">
        <v>1169</v>
      </c>
      <c r="D166" s="213"/>
      <c r="E166" s="213"/>
      <c r="F166" s="213" t="s">
        <v>1170</v>
      </c>
      <c r="G166" s="255"/>
      <c r="H166" s="256" t="s">
        <v>55</v>
      </c>
      <c r="I166" s="256" t="s">
        <v>58</v>
      </c>
      <c r="J166" s="213" t="s">
        <v>1171</v>
      </c>
      <c r="K166" s="193"/>
    </row>
    <row r="167" spans="2:11" customFormat="1" ht="17.25" customHeight="1">
      <c r="B167" s="194"/>
      <c r="C167" s="215" t="s">
        <v>1172</v>
      </c>
      <c r="D167" s="215"/>
      <c r="E167" s="215"/>
      <c r="F167" s="216" t="s">
        <v>1173</v>
      </c>
      <c r="G167" s="257"/>
      <c r="H167" s="258"/>
      <c r="I167" s="258"/>
      <c r="J167" s="215" t="s">
        <v>1174</v>
      </c>
      <c r="K167" s="195"/>
    </row>
    <row r="168" spans="2:11" customFormat="1" ht="5.25" customHeight="1">
      <c r="B168" s="223"/>
      <c r="C168" s="218"/>
      <c r="D168" s="218"/>
      <c r="E168" s="218"/>
      <c r="F168" s="218"/>
      <c r="G168" s="219"/>
      <c r="H168" s="218"/>
      <c r="I168" s="218"/>
      <c r="J168" s="218"/>
      <c r="K168" s="246"/>
    </row>
    <row r="169" spans="2:11" customFormat="1" ht="15" customHeight="1">
      <c r="B169" s="223"/>
      <c r="C169" s="200" t="s">
        <v>1178</v>
      </c>
      <c r="D169" s="200"/>
      <c r="E169" s="200"/>
      <c r="F169" s="221" t="s">
        <v>1175</v>
      </c>
      <c r="G169" s="200"/>
      <c r="H169" s="200" t="s">
        <v>1215</v>
      </c>
      <c r="I169" s="200" t="s">
        <v>1177</v>
      </c>
      <c r="J169" s="200">
        <v>120</v>
      </c>
      <c r="K169" s="246"/>
    </row>
    <row r="170" spans="2:11" customFormat="1" ht="15" customHeight="1">
      <c r="B170" s="223"/>
      <c r="C170" s="200" t="s">
        <v>1224</v>
      </c>
      <c r="D170" s="200"/>
      <c r="E170" s="200"/>
      <c r="F170" s="221" t="s">
        <v>1175</v>
      </c>
      <c r="G170" s="200"/>
      <c r="H170" s="200" t="s">
        <v>1225</v>
      </c>
      <c r="I170" s="200" t="s">
        <v>1177</v>
      </c>
      <c r="J170" s="200" t="s">
        <v>1226</v>
      </c>
      <c r="K170" s="246"/>
    </row>
    <row r="171" spans="2:11" customFormat="1" ht="15" customHeight="1">
      <c r="B171" s="223"/>
      <c r="C171" s="200" t="s">
        <v>1123</v>
      </c>
      <c r="D171" s="200"/>
      <c r="E171" s="200"/>
      <c r="F171" s="221" t="s">
        <v>1175</v>
      </c>
      <c r="G171" s="200"/>
      <c r="H171" s="200" t="s">
        <v>1242</v>
      </c>
      <c r="I171" s="200" t="s">
        <v>1177</v>
      </c>
      <c r="J171" s="200" t="s">
        <v>1226</v>
      </c>
      <c r="K171" s="246"/>
    </row>
    <row r="172" spans="2:11" customFormat="1" ht="15" customHeight="1">
      <c r="B172" s="223"/>
      <c r="C172" s="200" t="s">
        <v>1180</v>
      </c>
      <c r="D172" s="200"/>
      <c r="E172" s="200"/>
      <c r="F172" s="221" t="s">
        <v>1181</v>
      </c>
      <c r="G172" s="200"/>
      <c r="H172" s="200" t="s">
        <v>1242</v>
      </c>
      <c r="I172" s="200" t="s">
        <v>1177</v>
      </c>
      <c r="J172" s="200">
        <v>50</v>
      </c>
      <c r="K172" s="246"/>
    </row>
    <row r="173" spans="2:11" customFormat="1" ht="15" customHeight="1">
      <c r="B173" s="223"/>
      <c r="C173" s="200" t="s">
        <v>1183</v>
      </c>
      <c r="D173" s="200"/>
      <c r="E173" s="200"/>
      <c r="F173" s="221" t="s">
        <v>1175</v>
      </c>
      <c r="G173" s="200"/>
      <c r="H173" s="200" t="s">
        <v>1242</v>
      </c>
      <c r="I173" s="200" t="s">
        <v>1185</v>
      </c>
      <c r="J173" s="200"/>
      <c r="K173" s="246"/>
    </row>
    <row r="174" spans="2:11" customFormat="1" ht="15" customHeight="1">
      <c r="B174" s="223"/>
      <c r="C174" s="200" t="s">
        <v>1194</v>
      </c>
      <c r="D174" s="200"/>
      <c r="E174" s="200"/>
      <c r="F174" s="221" t="s">
        <v>1181</v>
      </c>
      <c r="G174" s="200"/>
      <c r="H174" s="200" t="s">
        <v>1242</v>
      </c>
      <c r="I174" s="200" t="s">
        <v>1177</v>
      </c>
      <c r="J174" s="200">
        <v>50</v>
      </c>
      <c r="K174" s="246"/>
    </row>
    <row r="175" spans="2:11" customFormat="1" ht="15" customHeight="1">
      <c r="B175" s="223"/>
      <c r="C175" s="200" t="s">
        <v>1202</v>
      </c>
      <c r="D175" s="200"/>
      <c r="E175" s="200"/>
      <c r="F175" s="221" t="s">
        <v>1181</v>
      </c>
      <c r="G175" s="200"/>
      <c r="H175" s="200" t="s">
        <v>1242</v>
      </c>
      <c r="I175" s="200" t="s">
        <v>1177</v>
      </c>
      <c r="J175" s="200">
        <v>50</v>
      </c>
      <c r="K175" s="246"/>
    </row>
    <row r="176" spans="2:11" customFormat="1" ht="15" customHeight="1">
      <c r="B176" s="223"/>
      <c r="C176" s="200" t="s">
        <v>1200</v>
      </c>
      <c r="D176" s="200"/>
      <c r="E176" s="200"/>
      <c r="F176" s="221" t="s">
        <v>1181</v>
      </c>
      <c r="G176" s="200"/>
      <c r="H176" s="200" t="s">
        <v>1242</v>
      </c>
      <c r="I176" s="200" t="s">
        <v>1177</v>
      </c>
      <c r="J176" s="200">
        <v>50</v>
      </c>
      <c r="K176" s="246"/>
    </row>
    <row r="177" spans="2:11" customFormat="1" ht="15" customHeight="1">
      <c r="B177" s="223"/>
      <c r="C177" s="200" t="s">
        <v>114</v>
      </c>
      <c r="D177" s="200"/>
      <c r="E177" s="200"/>
      <c r="F177" s="221" t="s">
        <v>1175</v>
      </c>
      <c r="G177" s="200"/>
      <c r="H177" s="200" t="s">
        <v>1243</v>
      </c>
      <c r="I177" s="200" t="s">
        <v>1244</v>
      </c>
      <c r="J177" s="200"/>
      <c r="K177" s="246"/>
    </row>
    <row r="178" spans="2:11" customFormat="1" ht="15" customHeight="1">
      <c r="B178" s="223"/>
      <c r="C178" s="200" t="s">
        <v>58</v>
      </c>
      <c r="D178" s="200"/>
      <c r="E178" s="200"/>
      <c r="F178" s="221" t="s">
        <v>1175</v>
      </c>
      <c r="G178" s="200"/>
      <c r="H178" s="200" t="s">
        <v>1245</v>
      </c>
      <c r="I178" s="200" t="s">
        <v>1246</v>
      </c>
      <c r="J178" s="200">
        <v>1</v>
      </c>
      <c r="K178" s="246"/>
    </row>
    <row r="179" spans="2:11" customFormat="1" ht="15" customHeight="1">
      <c r="B179" s="223"/>
      <c r="C179" s="200" t="s">
        <v>54</v>
      </c>
      <c r="D179" s="200"/>
      <c r="E179" s="200"/>
      <c r="F179" s="221" t="s">
        <v>1175</v>
      </c>
      <c r="G179" s="200"/>
      <c r="H179" s="200" t="s">
        <v>1247</v>
      </c>
      <c r="I179" s="200" t="s">
        <v>1177</v>
      </c>
      <c r="J179" s="200">
        <v>20</v>
      </c>
      <c r="K179" s="246"/>
    </row>
    <row r="180" spans="2:11" customFormat="1" ht="15" customHeight="1">
      <c r="B180" s="223"/>
      <c r="C180" s="200" t="s">
        <v>55</v>
      </c>
      <c r="D180" s="200"/>
      <c r="E180" s="200"/>
      <c r="F180" s="221" t="s">
        <v>1175</v>
      </c>
      <c r="G180" s="200"/>
      <c r="H180" s="200" t="s">
        <v>1248</v>
      </c>
      <c r="I180" s="200" t="s">
        <v>1177</v>
      </c>
      <c r="J180" s="200">
        <v>255</v>
      </c>
      <c r="K180" s="246"/>
    </row>
    <row r="181" spans="2:11" customFormat="1" ht="15" customHeight="1">
      <c r="B181" s="223"/>
      <c r="C181" s="200" t="s">
        <v>115</v>
      </c>
      <c r="D181" s="200"/>
      <c r="E181" s="200"/>
      <c r="F181" s="221" t="s">
        <v>1175</v>
      </c>
      <c r="G181" s="200"/>
      <c r="H181" s="200" t="s">
        <v>1139</v>
      </c>
      <c r="I181" s="200" t="s">
        <v>1177</v>
      </c>
      <c r="J181" s="200">
        <v>10</v>
      </c>
      <c r="K181" s="246"/>
    </row>
    <row r="182" spans="2:11" customFormat="1" ht="15" customHeight="1">
      <c r="B182" s="223"/>
      <c r="C182" s="200" t="s">
        <v>116</v>
      </c>
      <c r="D182" s="200"/>
      <c r="E182" s="200"/>
      <c r="F182" s="221" t="s">
        <v>1175</v>
      </c>
      <c r="G182" s="200"/>
      <c r="H182" s="200" t="s">
        <v>1249</v>
      </c>
      <c r="I182" s="200" t="s">
        <v>1210</v>
      </c>
      <c r="J182" s="200"/>
      <c r="K182" s="246"/>
    </row>
    <row r="183" spans="2:11" customFormat="1" ht="15" customHeight="1">
      <c r="B183" s="223"/>
      <c r="C183" s="200" t="s">
        <v>1250</v>
      </c>
      <c r="D183" s="200"/>
      <c r="E183" s="200"/>
      <c r="F183" s="221" t="s">
        <v>1175</v>
      </c>
      <c r="G183" s="200"/>
      <c r="H183" s="200" t="s">
        <v>1251</v>
      </c>
      <c r="I183" s="200" t="s">
        <v>1210</v>
      </c>
      <c r="J183" s="200"/>
      <c r="K183" s="246"/>
    </row>
    <row r="184" spans="2:11" customFormat="1" ht="15" customHeight="1">
      <c r="B184" s="223"/>
      <c r="C184" s="200" t="s">
        <v>1239</v>
      </c>
      <c r="D184" s="200"/>
      <c r="E184" s="200"/>
      <c r="F184" s="221" t="s">
        <v>1175</v>
      </c>
      <c r="G184" s="200"/>
      <c r="H184" s="200" t="s">
        <v>1252</v>
      </c>
      <c r="I184" s="200" t="s">
        <v>1210</v>
      </c>
      <c r="J184" s="200"/>
      <c r="K184" s="246"/>
    </row>
    <row r="185" spans="2:11" customFormat="1" ht="15" customHeight="1">
      <c r="B185" s="223"/>
      <c r="C185" s="200" t="s">
        <v>118</v>
      </c>
      <c r="D185" s="200"/>
      <c r="E185" s="200"/>
      <c r="F185" s="221" t="s">
        <v>1181</v>
      </c>
      <c r="G185" s="200"/>
      <c r="H185" s="200" t="s">
        <v>1253</v>
      </c>
      <c r="I185" s="200" t="s">
        <v>1177</v>
      </c>
      <c r="J185" s="200">
        <v>50</v>
      </c>
      <c r="K185" s="246"/>
    </row>
    <row r="186" spans="2:11" customFormat="1" ht="15" customHeight="1">
      <c r="B186" s="223"/>
      <c r="C186" s="200" t="s">
        <v>1254</v>
      </c>
      <c r="D186" s="200"/>
      <c r="E186" s="200"/>
      <c r="F186" s="221" t="s">
        <v>1181</v>
      </c>
      <c r="G186" s="200"/>
      <c r="H186" s="200" t="s">
        <v>1255</v>
      </c>
      <c r="I186" s="200" t="s">
        <v>1256</v>
      </c>
      <c r="J186" s="200"/>
      <c r="K186" s="246"/>
    </row>
    <row r="187" spans="2:11" customFormat="1" ht="15" customHeight="1">
      <c r="B187" s="223"/>
      <c r="C187" s="200" t="s">
        <v>1257</v>
      </c>
      <c r="D187" s="200"/>
      <c r="E187" s="200"/>
      <c r="F187" s="221" t="s">
        <v>1181</v>
      </c>
      <c r="G187" s="200"/>
      <c r="H187" s="200" t="s">
        <v>1258</v>
      </c>
      <c r="I187" s="200" t="s">
        <v>1256</v>
      </c>
      <c r="J187" s="200"/>
      <c r="K187" s="246"/>
    </row>
    <row r="188" spans="2:11" customFormat="1" ht="15" customHeight="1">
      <c r="B188" s="223"/>
      <c r="C188" s="200" t="s">
        <v>1259</v>
      </c>
      <c r="D188" s="200"/>
      <c r="E188" s="200"/>
      <c r="F188" s="221" t="s">
        <v>1181</v>
      </c>
      <c r="G188" s="200"/>
      <c r="H188" s="200" t="s">
        <v>1260</v>
      </c>
      <c r="I188" s="200" t="s">
        <v>1256</v>
      </c>
      <c r="J188" s="200"/>
      <c r="K188" s="246"/>
    </row>
    <row r="189" spans="2:11" customFormat="1" ht="15" customHeight="1">
      <c r="B189" s="223"/>
      <c r="C189" s="259" t="s">
        <v>1261</v>
      </c>
      <c r="D189" s="200"/>
      <c r="E189" s="200"/>
      <c r="F189" s="221" t="s">
        <v>1181</v>
      </c>
      <c r="G189" s="200"/>
      <c r="H189" s="200" t="s">
        <v>1262</v>
      </c>
      <c r="I189" s="200" t="s">
        <v>1263</v>
      </c>
      <c r="J189" s="260" t="s">
        <v>1264</v>
      </c>
      <c r="K189" s="246"/>
    </row>
    <row r="190" spans="2:11" customFormat="1" ht="15" customHeight="1">
      <c r="B190" s="223"/>
      <c r="C190" s="259" t="s">
        <v>43</v>
      </c>
      <c r="D190" s="200"/>
      <c r="E190" s="200"/>
      <c r="F190" s="221" t="s">
        <v>1175</v>
      </c>
      <c r="G190" s="200"/>
      <c r="H190" s="197" t="s">
        <v>1265</v>
      </c>
      <c r="I190" s="200" t="s">
        <v>1266</v>
      </c>
      <c r="J190" s="200"/>
      <c r="K190" s="246"/>
    </row>
    <row r="191" spans="2:11" customFormat="1" ht="15" customHeight="1">
      <c r="B191" s="223"/>
      <c r="C191" s="259" t="s">
        <v>1267</v>
      </c>
      <c r="D191" s="200"/>
      <c r="E191" s="200"/>
      <c r="F191" s="221" t="s">
        <v>1175</v>
      </c>
      <c r="G191" s="200"/>
      <c r="H191" s="200" t="s">
        <v>1268</v>
      </c>
      <c r="I191" s="200" t="s">
        <v>1210</v>
      </c>
      <c r="J191" s="200"/>
      <c r="K191" s="246"/>
    </row>
    <row r="192" spans="2:11" customFormat="1" ht="15" customHeight="1">
      <c r="B192" s="223"/>
      <c r="C192" s="259" t="s">
        <v>1269</v>
      </c>
      <c r="D192" s="200"/>
      <c r="E192" s="200"/>
      <c r="F192" s="221" t="s">
        <v>1175</v>
      </c>
      <c r="G192" s="200"/>
      <c r="H192" s="200" t="s">
        <v>1270</v>
      </c>
      <c r="I192" s="200" t="s">
        <v>1210</v>
      </c>
      <c r="J192" s="200"/>
      <c r="K192" s="246"/>
    </row>
    <row r="193" spans="2:11" customFormat="1" ht="15" customHeight="1">
      <c r="B193" s="223"/>
      <c r="C193" s="259" t="s">
        <v>1271</v>
      </c>
      <c r="D193" s="200"/>
      <c r="E193" s="200"/>
      <c r="F193" s="221" t="s">
        <v>1181</v>
      </c>
      <c r="G193" s="200"/>
      <c r="H193" s="200" t="s">
        <v>1272</v>
      </c>
      <c r="I193" s="200" t="s">
        <v>1210</v>
      </c>
      <c r="J193" s="200"/>
      <c r="K193" s="246"/>
    </row>
    <row r="194" spans="2:11" customFormat="1" ht="15" customHeight="1">
      <c r="B194" s="252"/>
      <c r="C194" s="261"/>
      <c r="D194" s="232"/>
      <c r="E194" s="232"/>
      <c r="F194" s="232"/>
      <c r="G194" s="232"/>
      <c r="H194" s="232"/>
      <c r="I194" s="232"/>
      <c r="J194" s="232"/>
      <c r="K194" s="253"/>
    </row>
    <row r="195" spans="2:11" customFormat="1" ht="18.75" customHeight="1">
      <c r="B195" s="234"/>
      <c r="C195" s="244"/>
      <c r="D195" s="244"/>
      <c r="E195" s="244"/>
      <c r="F195" s="254"/>
      <c r="G195" s="244"/>
      <c r="H195" s="244"/>
      <c r="I195" s="244"/>
      <c r="J195" s="244"/>
      <c r="K195" s="234"/>
    </row>
    <row r="196" spans="2:11" customFormat="1" ht="18.75" customHeight="1">
      <c r="B196" s="234"/>
      <c r="C196" s="244"/>
      <c r="D196" s="244"/>
      <c r="E196" s="244"/>
      <c r="F196" s="254"/>
      <c r="G196" s="244"/>
      <c r="H196" s="244"/>
      <c r="I196" s="244"/>
      <c r="J196" s="244"/>
      <c r="K196" s="234"/>
    </row>
    <row r="197" spans="2:11" customFormat="1" ht="18.75" customHeight="1"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</row>
    <row r="198" spans="2:11" customFormat="1" ht="12">
      <c r="B198" s="189"/>
      <c r="C198" s="190"/>
      <c r="D198" s="190"/>
      <c r="E198" s="190"/>
      <c r="F198" s="190"/>
      <c r="G198" s="190"/>
      <c r="H198" s="190"/>
      <c r="I198" s="190"/>
      <c r="J198" s="190"/>
      <c r="K198" s="191"/>
    </row>
    <row r="199" spans="2:11" customFormat="1" ht="22.2">
      <c r="B199" s="192"/>
      <c r="C199" s="352" t="s">
        <v>1273</v>
      </c>
      <c r="D199" s="352"/>
      <c r="E199" s="352"/>
      <c r="F199" s="352"/>
      <c r="G199" s="352"/>
      <c r="H199" s="352"/>
      <c r="I199" s="352"/>
      <c r="J199" s="352"/>
      <c r="K199" s="193"/>
    </row>
    <row r="200" spans="2:11" customFormat="1" ht="25.5" customHeight="1">
      <c r="B200" s="192"/>
      <c r="C200" s="262" t="s">
        <v>1274</v>
      </c>
      <c r="D200" s="262"/>
      <c r="E200" s="262"/>
      <c r="F200" s="262" t="s">
        <v>1275</v>
      </c>
      <c r="G200" s="263"/>
      <c r="H200" s="359" t="s">
        <v>1276</v>
      </c>
      <c r="I200" s="359"/>
      <c r="J200" s="359"/>
      <c r="K200" s="193"/>
    </row>
    <row r="201" spans="2:11" customFormat="1" ht="5.25" customHeight="1">
      <c r="B201" s="223"/>
      <c r="C201" s="218"/>
      <c r="D201" s="218"/>
      <c r="E201" s="218"/>
      <c r="F201" s="218"/>
      <c r="G201" s="244"/>
      <c r="H201" s="218"/>
      <c r="I201" s="218"/>
      <c r="J201" s="218"/>
      <c r="K201" s="246"/>
    </row>
    <row r="202" spans="2:11" customFormat="1" ht="15" customHeight="1">
      <c r="B202" s="223"/>
      <c r="C202" s="200" t="s">
        <v>1266</v>
      </c>
      <c r="D202" s="200"/>
      <c r="E202" s="200"/>
      <c r="F202" s="221" t="s">
        <v>44</v>
      </c>
      <c r="G202" s="200"/>
      <c r="H202" s="358" t="s">
        <v>1277</v>
      </c>
      <c r="I202" s="358"/>
      <c r="J202" s="358"/>
      <c r="K202" s="246"/>
    </row>
    <row r="203" spans="2:11" customFormat="1" ht="15" customHeight="1">
      <c r="B203" s="223"/>
      <c r="C203" s="200"/>
      <c r="D203" s="200"/>
      <c r="E203" s="200"/>
      <c r="F203" s="221" t="s">
        <v>45</v>
      </c>
      <c r="G203" s="200"/>
      <c r="H203" s="358" t="s">
        <v>1278</v>
      </c>
      <c r="I203" s="358"/>
      <c r="J203" s="358"/>
      <c r="K203" s="246"/>
    </row>
    <row r="204" spans="2:11" customFormat="1" ht="15" customHeight="1">
      <c r="B204" s="223"/>
      <c r="C204" s="200"/>
      <c r="D204" s="200"/>
      <c r="E204" s="200"/>
      <c r="F204" s="221" t="s">
        <v>48</v>
      </c>
      <c r="G204" s="200"/>
      <c r="H204" s="358" t="s">
        <v>1279</v>
      </c>
      <c r="I204" s="358"/>
      <c r="J204" s="358"/>
      <c r="K204" s="246"/>
    </row>
    <row r="205" spans="2:11" customFormat="1" ht="15" customHeight="1">
      <c r="B205" s="223"/>
      <c r="C205" s="200"/>
      <c r="D205" s="200"/>
      <c r="E205" s="200"/>
      <c r="F205" s="221" t="s">
        <v>46</v>
      </c>
      <c r="G205" s="200"/>
      <c r="H205" s="358" t="s">
        <v>1280</v>
      </c>
      <c r="I205" s="358"/>
      <c r="J205" s="358"/>
      <c r="K205" s="246"/>
    </row>
    <row r="206" spans="2:11" customFormat="1" ht="15" customHeight="1">
      <c r="B206" s="223"/>
      <c r="C206" s="200"/>
      <c r="D206" s="200"/>
      <c r="E206" s="200"/>
      <c r="F206" s="221" t="s">
        <v>47</v>
      </c>
      <c r="G206" s="200"/>
      <c r="H206" s="358" t="s">
        <v>1281</v>
      </c>
      <c r="I206" s="358"/>
      <c r="J206" s="358"/>
      <c r="K206" s="246"/>
    </row>
    <row r="207" spans="2:11" customFormat="1" ht="15" customHeight="1">
      <c r="B207" s="223"/>
      <c r="C207" s="200"/>
      <c r="D207" s="200"/>
      <c r="E207" s="200"/>
      <c r="F207" s="221"/>
      <c r="G207" s="200"/>
      <c r="H207" s="200"/>
      <c r="I207" s="200"/>
      <c r="J207" s="200"/>
      <c r="K207" s="246"/>
    </row>
    <row r="208" spans="2:11" customFormat="1" ht="15" customHeight="1">
      <c r="B208" s="223"/>
      <c r="C208" s="200" t="s">
        <v>1222</v>
      </c>
      <c r="D208" s="200"/>
      <c r="E208" s="200"/>
      <c r="F208" s="221" t="s">
        <v>80</v>
      </c>
      <c r="G208" s="200"/>
      <c r="H208" s="358" t="s">
        <v>1282</v>
      </c>
      <c r="I208" s="358"/>
      <c r="J208" s="358"/>
      <c r="K208" s="246"/>
    </row>
    <row r="209" spans="2:11" customFormat="1" ht="15" customHeight="1">
      <c r="B209" s="223"/>
      <c r="C209" s="200"/>
      <c r="D209" s="200"/>
      <c r="E209" s="200"/>
      <c r="F209" s="221" t="s">
        <v>1117</v>
      </c>
      <c r="G209" s="200"/>
      <c r="H209" s="358" t="s">
        <v>1118</v>
      </c>
      <c r="I209" s="358"/>
      <c r="J209" s="358"/>
      <c r="K209" s="246"/>
    </row>
    <row r="210" spans="2:11" customFormat="1" ht="15" customHeight="1">
      <c r="B210" s="223"/>
      <c r="C210" s="200"/>
      <c r="D210" s="200"/>
      <c r="E210" s="200"/>
      <c r="F210" s="221" t="s">
        <v>1115</v>
      </c>
      <c r="G210" s="200"/>
      <c r="H210" s="358" t="s">
        <v>1283</v>
      </c>
      <c r="I210" s="358"/>
      <c r="J210" s="358"/>
      <c r="K210" s="246"/>
    </row>
    <row r="211" spans="2:11" customFormat="1" ht="15" customHeight="1">
      <c r="B211" s="264"/>
      <c r="C211" s="200"/>
      <c r="D211" s="200"/>
      <c r="E211" s="200"/>
      <c r="F211" s="221" t="s">
        <v>1119</v>
      </c>
      <c r="G211" s="259"/>
      <c r="H211" s="357" t="s">
        <v>1120</v>
      </c>
      <c r="I211" s="357"/>
      <c r="J211" s="357"/>
      <c r="K211" s="265"/>
    </row>
    <row r="212" spans="2:11" customFormat="1" ht="15" customHeight="1">
      <c r="B212" s="264"/>
      <c r="C212" s="200"/>
      <c r="D212" s="200"/>
      <c r="E212" s="200"/>
      <c r="F212" s="221" t="s">
        <v>1121</v>
      </c>
      <c r="G212" s="259"/>
      <c r="H212" s="357" t="s">
        <v>1284</v>
      </c>
      <c r="I212" s="357"/>
      <c r="J212" s="357"/>
      <c r="K212" s="265"/>
    </row>
    <row r="213" spans="2:11" customFormat="1" ht="15" customHeight="1">
      <c r="B213" s="264"/>
      <c r="C213" s="200"/>
      <c r="D213" s="200"/>
      <c r="E213" s="200"/>
      <c r="F213" s="221"/>
      <c r="G213" s="259"/>
      <c r="H213" s="250"/>
      <c r="I213" s="250"/>
      <c r="J213" s="250"/>
      <c r="K213" s="265"/>
    </row>
    <row r="214" spans="2:11" customFormat="1" ht="15" customHeight="1">
      <c r="B214" s="264"/>
      <c r="C214" s="200" t="s">
        <v>1246</v>
      </c>
      <c r="D214" s="200"/>
      <c r="E214" s="200"/>
      <c r="F214" s="221">
        <v>1</v>
      </c>
      <c r="G214" s="259"/>
      <c r="H214" s="357" t="s">
        <v>1285</v>
      </c>
      <c r="I214" s="357"/>
      <c r="J214" s="357"/>
      <c r="K214" s="265"/>
    </row>
    <row r="215" spans="2:11" customFormat="1" ht="15" customHeight="1">
      <c r="B215" s="264"/>
      <c r="C215" s="200"/>
      <c r="D215" s="200"/>
      <c r="E215" s="200"/>
      <c r="F215" s="221">
        <v>2</v>
      </c>
      <c r="G215" s="259"/>
      <c r="H215" s="357" t="s">
        <v>1286</v>
      </c>
      <c r="I215" s="357"/>
      <c r="J215" s="357"/>
      <c r="K215" s="265"/>
    </row>
    <row r="216" spans="2:11" customFormat="1" ht="15" customHeight="1">
      <c r="B216" s="264"/>
      <c r="C216" s="200"/>
      <c r="D216" s="200"/>
      <c r="E216" s="200"/>
      <c r="F216" s="221">
        <v>3</v>
      </c>
      <c r="G216" s="259"/>
      <c r="H216" s="357" t="s">
        <v>1287</v>
      </c>
      <c r="I216" s="357"/>
      <c r="J216" s="357"/>
      <c r="K216" s="265"/>
    </row>
    <row r="217" spans="2:11" customFormat="1" ht="15" customHeight="1">
      <c r="B217" s="264"/>
      <c r="C217" s="200"/>
      <c r="D217" s="200"/>
      <c r="E217" s="200"/>
      <c r="F217" s="221">
        <v>4</v>
      </c>
      <c r="G217" s="259"/>
      <c r="H217" s="357" t="s">
        <v>1288</v>
      </c>
      <c r="I217" s="357"/>
      <c r="J217" s="357"/>
      <c r="K217" s="265"/>
    </row>
    <row r="218" spans="2:11" customFormat="1" ht="12.75" customHeight="1">
      <c r="B218" s="266"/>
      <c r="C218" s="267"/>
      <c r="D218" s="267"/>
      <c r="E218" s="267"/>
      <c r="F218" s="267"/>
      <c r="G218" s="267"/>
      <c r="H218" s="267"/>
      <c r="I218" s="267"/>
      <c r="J218" s="267"/>
      <c r="K218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H216:J216"/>
    <mergeCell ref="H217:J217"/>
    <mergeCell ref="H206:J206"/>
    <mergeCell ref="H208:J208"/>
    <mergeCell ref="H209:J209"/>
    <mergeCell ref="H210:J210"/>
    <mergeCell ref="H211:J211"/>
    <mergeCell ref="H212:J212"/>
    <mergeCell ref="G40:J40"/>
    <mergeCell ref="G41:J41"/>
    <mergeCell ref="G42:J42"/>
    <mergeCell ref="H214:J214"/>
    <mergeCell ref="H215:J215"/>
    <mergeCell ref="H205:J205"/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C57:J57"/>
    <mergeCell ref="D58:J58"/>
    <mergeCell ref="D47:J47"/>
    <mergeCell ref="E48:J48"/>
    <mergeCell ref="E49:J49"/>
    <mergeCell ref="E50:J50"/>
    <mergeCell ref="D51:J51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D27:J27"/>
    <mergeCell ref="D28:J28"/>
    <mergeCell ref="D30:J30"/>
    <mergeCell ref="D31:J31"/>
    <mergeCell ref="D33:J33"/>
    <mergeCell ref="D70:J70"/>
    <mergeCell ref="D66:J66"/>
    <mergeCell ref="D67:J67"/>
    <mergeCell ref="D68:J68"/>
    <mergeCell ref="D69:J69"/>
    <mergeCell ref="G43:J43"/>
    <mergeCell ref="G44:J44"/>
    <mergeCell ref="G45:J45"/>
    <mergeCell ref="D65:J65"/>
    <mergeCell ref="D59:J59"/>
    <mergeCell ref="D60:J60"/>
    <mergeCell ref="D61:J61"/>
    <mergeCell ref="D62:J62"/>
    <mergeCell ref="D63:J63"/>
    <mergeCell ref="C52:J52"/>
    <mergeCell ref="C54:J54"/>
    <mergeCell ref="C55:J55"/>
    <mergeCell ref="C3:J3"/>
    <mergeCell ref="C4:J4"/>
    <mergeCell ref="C6:J6"/>
    <mergeCell ref="C7:J7"/>
    <mergeCell ref="G39:J39"/>
    <mergeCell ref="D34:J34"/>
    <mergeCell ref="D35:J35"/>
    <mergeCell ref="G36:J36"/>
    <mergeCell ref="G37:J37"/>
    <mergeCell ref="G38:J38"/>
    <mergeCell ref="F21:J21"/>
    <mergeCell ref="F22:J22"/>
    <mergeCell ref="F23:J23"/>
    <mergeCell ref="C25:J25"/>
    <mergeCell ref="C26:J26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D1.1 - ARCHITEKTONICKO-ST...</vt:lpstr>
      <vt:lpstr>VRN - VEDLEJŠÍ NÁKLADY</vt:lpstr>
      <vt:lpstr>Pokyny pro vyplnění</vt:lpstr>
      <vt:lpstr>'D1.1 - ARCHITEKTONICKO-ST...'!Názvy_tisku</vt:lpstr>
      <vt:lpstr>'Rekapitulace stavby'!Názvy_tisku</vt:lpstr>
      <vt:lpstr>'VRN - VEDLEJŠÍ NÁKLADY'!Názvy_tisku</vt:lpstr>
      <vt:lpstr>'D1.1 - ARCHITEKTONICKO-ST...'!Oblast_tisku</vt:lpstr>
      <vt:lpstr>'Pokyny pro vyplnění'!Oblast_tisku</vt:lpstr>
      <vt:lpstr>'Rekapitulace stavby'!Oblast_tisku</vt:lpstr>
      <vt:lpstr>'VRN - VEDLEJŠÍ NÁKLADY'!Oblast_tisku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HP17\vera</dc:creator>
  <cp:lastModifiedBy>Tomáš Gruncl</cp:lastModifiedBy>
  <dcterms:created xsi:type="dcterms:W3CDTF">2022-03-16T11:42:26Z</dcterms:created>
  <dcterms:modified xsi:type="dcterms:W3CDTF">2022-06-15T08:26:31Z</dcterms:modified>
</cp:coreProperties>
</file>