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1NP" sheetId="2" r:id="rId2"/>
    <sheet name="02 - 2NP" sheetId="3" r:id="rId3"/>
    <sheet name="03 - 3NP" sheetId="4" r:id="rId4"/>
    <sheet name="04 - 4NP+GK" sheetId="5" r:id="rId5"/>
    <sheet name="05 - 5NP" sheetId="6" r:id="rId6"/>
    <sheet name="06 - sedací nábytek" sheetId="7" r:id="rId7"/>
    <sheet name="07 - elektroinstalace" sheetId="8" r:id="rId8"/>
  </sheets>
  <definedNames>
    <definedName name="_xlnm.Print_Area" localSheetId="0">'Rekapitulace stavby'!$D$4:$AO$76,'Rekapitulace stavby'!$C$82:$AQ$102</definedName>
    <definedName name="_xlnm.Print_Titles" localSheetId="0">'Rekapitulace stavby'!$92:$92</definedName>
    <definedName name="_xlnm._FilterDatabase" localSheetId="1" hidden="1">'01 - 1NP'!$C$120:$K$228</definedName>
    <definedName name="_xlnm.Print_Area" localSheetId="1">'01 - 1NP'!$C$4:$J$76,'01 - 1NP'!$C$82:$J$102,'01 - 1NP'!$C$108:$K$228</definedName>
    <definedName name="_xlnm.Print_Titles" localSheetId="1">'01 - 1NP'!$120:$120</definedName>
    <definedName name="_xlnm._FilterDatabase" localSheetId="2" hidden="1">'02 - 2NP'!$C$119:$K$208</definedName>
    <definedName name="_xlnm.Print_Area" localSheetId="2">'02 - 2NP'!$C$4:$J$76,'02 - 2NP'!$C$82:$J$101,'02 - 2NP'!$C$107:$K$208</definedName>
    <definedName name="_xlnm.Print_Titles" localSheetId="2">'02 - 2NP'!$119:$119</definedName>
    <definedName name="_xlnm._FilterDatabase" localSheetId="3" hidden="1">'03 - 3NP'!$C$119:$K$198</definedName>
    <definedName name="_xlnm.Print_Area" localSheetId="3">'03 - 3NP'!$C$4:$J$76,'03 - 3NP'!$C$82:$J$101,'03 - 3NP'!$C$107:$K$198</definedName>
    <definedName name="_xlnm.Print_Titles" localSheetId="3">'03 - 3NP'!$119:$119</definedName>
    <definedName name="_xlnm._FilterDatabase" localSheetId="4" hidden="1">'04 - 4NP+GK'!$C$119:$K$192</definedName>
    <definedName name="_xlnm.Print_Area" localSheetId="4">'04 - 4NP+GK'!$C$4:$J$76,'04 - 4NP+GK'!$C$82:$J$101,'04 - 4NP+GK'!$C$107:$K$192</definedName>
    <definedName name="_xlnm.Print_Titles" localSheetId="4">'04 - 4NP+GK'!$119:$119</definedName>
    <definedName name="_xlnm._FilterDatabase" localSheetId="5" hidden="1">'05 - 5NP'!$C$116:$K$122</definedName>
    <definedName name="_xlnm.Print_Area" localSheetId="5">'05 - 5NP'!$C$4:$J$76,'05 - 5NP'!$C$82:$J$98,'05 - 5NP'!$C$104:$K$122</definedName>
    <definedName name="_xlnm.Print_Titles" localSheetId="5">'05 - 5NP'!$116:$116</definedName>
    <definedName name="_xlnm._FilterDatabase" localSheetId="6" hidden="1">'06 - sedací nábytek'!$C$121:$K$200</definedName>
    <definedName name="_xlnm.Print_Area" localSheetId="6">'06 - sedací nábytek'!$C$4:$J$76,'06 - sedací nábytek'!$C$82:$J$103,'06 - sedací nábytek'!$C$109:$K$200</definedName>
    <definedName name="_xlnm.Print_Titles" localSheetId="6">'06 - sedací nábytek'!$121:$121</definedName>
    <definedName name="_xlnm._FilterDatabase" localSheetId="7" hidden="1">'07 - elektroinstalace'!$C$123:$K$158</definedName>
    <definedName name="_xlnm.Print_Area" localSheetId="7">'07 - elektroinstalace'!$C$4:$J$76,'07 - elektroinstalace'!$C$82:$J$105,'07 - elektroinstalace'!$C$111:$K$158</definedName>
    <definedName name="_xlnm.Print_Titles" localSheetId="7">'07 - elektroinstalace'!$123:$123</definedName>
  </definedNames>
  <calcPr/>
</workbook>
</file>

<file path=xl/calcChain.xml><?xml version="1.0" encoding="utf-8"?>
<calcChain xmlns="http://schemas.openxmlformats.org/spreadsheetml/2006/main">
  <c i="8" l="1" r="J37"/>
  <c r="J36"/>
  <c i="1" r="AY101"/>
  <c i="8" r="J35"/>
  <c i="1" r="AX101"/>
  <c i="8"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T141"/>
  <c r="R142"/>
  <c r="R141"/>
  <c r="P142"/>
  <c r="P141"/>
  <c r="BI139"/>
  <c r="BH139"/>
  <c r="BG139"/>
  <c r="BF139"/>
  <c r="T139"/>
  <c r="T138"/>
  <c r="R139"/>
  <c r="R138"/>
  <c r="P139"/>
  <c r="P138"/>
  <c r="BI136"/>
  <c r="BH136"/>
  <c r="BG136"/>
  <c r="BF136"/>
  <c r="T136"/>
  <c r="R136"/>
  <c r="P136"/>
  <c r="BI134"/>
  <c r="BH134"/>
  <c r="BG134"/>
  <c r="BF134"/>
  <c r="T134"/>
  <c r="R134"/>
  <c r="P134"/>
  <c r="BI132"/>
  <c r="BH132"/>
  <c r="BG132"/>
  <c r="BF132"/>
  <c r="T132"/>
  <c r="R132"/>
  <c r="P132"/>
  <c r="BI129"/>
  <c r="BH129"/>
  <c r="BG129"/>
  <c r="BF129"/>
  <c r="T129"/>
  <c r="T128"/>
  <c r="R129"/>
  <c r="R128"/>
  <c r="P129"/>
  <c r="P128"/>
  <c r="BI126"/>
  <c r="BH126"/>
  <c r="BG126"/>
  <c r="BF126"/>
  <c r="T126"/>
  <c r="T125"/>
  <c r="R126"/>
  <c r="R125"/>
  <c r="P126"/>
  <c r="P125"/>
  <c r="F118"/>
  <c r="E116"/>
  <c r="F89"/>
  <c r="E87"/>
  <c r="J24"/>
  <c r="E24"/>
  <c r="J121"/>
  <c r="J23"/>
  <c r="J21"/>
  <c r="E21"/>
  <c r="J120"/>
  <c r="J20"/>
  <c r="J18"/>
  <c r="E18"/>
  <c r="F121"/>
  <c r="J17"/>
  <c r="J15"/>
  <c r="E15"/>
  <c r="F91"/>
  <c r="J14"/>
  <c r="J12"/>
  <c r="J118"/>
  <c r="E7"/>
  <c r="E114"/>
  <c i="7" r="J37"/>
  <c r="J36"/>
  <c i="1" r="AY100"/>
  <c i="7" r="J35"/>
  <c i="1" r="AX100"/>
  <c i="7" r="BI199"/>
  <c r="BH199"/>
  <c r="BG199"/>
  <c r="BF199"/>
  <c r="T199"/>
  <c r="R199"/>
  <c r="P199"/>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6"/>
  <c r="E114"/>
  <c r="F89"/>
  <c r="E87"/>
  <c r="J24"/>
  <c r="E24"/>
  <c r="J92"/>
  <c r="J23"/>
  <c r="J21"/>
  <c r="E21"/>
  <c r="J118"/>
  <c r="J20"/>
  <c r="J18"/>
  <c r="E18"/>
  <c r="F119"/>
  <c r="J17"/>
  <c r="J15"/>
  <c r="E15"/>
  <c r="F91"/>
  <c r="J14"/>
  <c r="J12"/>
  <c r="J116"/>
  <c r="E7"/>
  <c r="E112"/>
  <c i="6" r="J37"/>
  <c r="J36"/>
  <c i="1" r="AY99"/>
  <c i="6" r="J35"/>
  <c i="1" r="AX99"/>
  <c i="6" r="BI121"/>
  <c r="BH121"/>
  <c r="BG121"/>
  <c r="BF121"/>
  <c r="T121"/>
  <c r="R121"/>
  <c r="P121"/>
  <c r="BI119"/>
  <c r="BH119"/>
  <c r="BG119"/>
  <c r="BF119"/>
  <c r="T119"/>
  <c r="R119"/>
  <c r="P119"/>
  <c r="F111"/>
  <c r="E109"/>
  <c r="F89"/>
  <c r="E87"/>
  <c r="J24"/>
  <c r="E24"/>
  <c r="J114"/>
  <c r="J23"/>
  <c r="J21"/>
  <c r="E21"/>
  <c r="J113"/>
  <c r="J20"/>
  <c r="J18"/>
  <c r="E18"/>
  <c r="F92"/>
  <c r="J17"/>
  <c r="J15"/>
  <c r="E15"/>
  <c r="F113"/>
  <c r="J14"/>
  <c r="J12"/>
  <c r="J111"/>
  <c r="E7"/>
  <c r="E107"/>
  <c i="5" r="J37"/>
  <c r="J36"/>
  <c i="1" r="AY98"/>
  <c i="5" r="J35"/>
  <c i="1" r="AX98"/>
  <c i="5"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F114"/>
  <c r="E112"/>
  <c r="F89"/>
  <c r="E87"/>
  <c r="J24"/>
  <c r="E24"/>
  <c r="J92"/>
  <c r="J23"/>
  <c r="J21"/>
  <c r="E21"/>
  <c r="J91"/>
  <c r="J20"/>
  <c r="J18"/>
  <c r="E18"/>
  <c r="F117"/>
  <c r="J17"/>
  <c r="J15"/>
  <c r="E15"/>
  <c r="F116"/>
  <c r="J14"/>
  <c r="J12"/>
  <c r="J114"/>
  <c r="E7"/>
  <c r="E85"/>
  <c i="4" r="J37"/>
  <c r="J36"/>
  <c i="1" r="AY97"/>
  <c i="4" r="J35"/>
  <c i="1" r="AX97"/>
  <c i="4"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F114"/>
  <c r="E112"/>
  <c r="F89"/>
  <c r="E87"/>
  <c r="J24"/>
  <c r="E24"/>
  <c r="J117"/>
  <c r="J23"/>
  <c r="J21"/>
  <c r="E21"/>
  <c r="J116"/>
  <c r="J20"/>
  <c r="J18"/>
  <c r="E18"/>
  <c r="F117"/>
  <c r="J17"/>
  <c r="J15"/>
  <c r="E15"/>
  <c r="F91"/>
  <c r="J14"/>
  <c r="J12"/>
  <c r="J114"/>
  <c r="E7"/>
  <c r="E110"/>
  <c i="3" r="J37"/>
  <c r="J36"/>
  <c i="1" r="AY96"/>
  <c i="3" r="J35"/>
  <c i="1" r="AX96"/>
  <c i="3"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F114"/>
  <c r="E112"/>
  <c r="F89"/>
  <c r="E87"/>
  <c r="J24"/>
  <c r="E24"/>
  <c r="J92"/>
  <c r="J23"/>
  <c r="J21"/>
  <c r="E21"/>
  <c r="J116"/>
  <c r="J20"/>
  <c r="J18"/>
  <c r="E18"/>
  <c r="F117"/>
  <c r="J17"/>
  <c r="J15"/>
  <c r="E15"/>
  <c r="F91"/>
  <c r="J14"/>
  <c r="J12"/>
  <c r="J114"/>
  <c r="E7"/>
  <c r="E85"/>
  <c i="2" r="J37"/>
  <c r="J36"/>
  <c i="1" r="AY95"/>
  <c i="2" r="J35"/>
  <c i="1" r="AX95"/>
  <c i="2"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89"/>
  <c r="E87"/>
  <c r="J24"/>
  <c r="E24"/>
  <c r="J92"/>
  <c r="J23"/>
  <c r="J21"/>
  <c r="E21"/>
  <c r="J117"/>
  <c r="J20"/>
  <c r="J18"/>
  <c r="E18"/>
  <c r="F118"/>
  <c r="J17"/>
  <c r="J15"/>
  <c r="E15"/>
  <c r="F117"/>
  <c r="J14"/>
  <c r="J12"/>
  <c r="J115"/>
  <c r="E7"/>
  <c r="E85"/>
  <c i="1" r="L90"/>
  <c r="AM90"/>
  <c r="AM89"/>
  <c r="L89"/>
  <c r="AM87"/>
  <c r="L87"/>
  <c r="L85"/>
  <c r="L84"/>
  <c i="2" r="BK223"/>
  <c r="J215"/>
  <c r="BK207"/>
  <c r="BK198"/>
  <c r="J190"/>
  <c r="J178"/>
  <c r="J169"/>
  <c r="J157"/>
  <c r="BK148"/>
  <c r="J125"/>
  <c r="J221"/>
  <c r="J213"/>
  <c r="BK205"/>
  <c r="J198"/>
  <c r="J184"/>
  <c r="BK176"/>
  <c r="BK157"/>
  <c r="BK144"/>
  <c r="J127"/>
  <c r="J180"/>
  <c r="BK169"/>
  <c r="J150"/>
  <c r="BK135"/>
  <c r="BK127"/>
  <c r="J167"/>
  <c r="BK146"/>
  <c r="BK133"/>
  <c i="3" r="BK205"/>
  <c r="J195"/>
  <c r="J189"/>
  <c r="BK177"/>
  <c r="BK168"/>
  <c r="J159"/>
  <c r="J144"/>
  <c r="J203"/>
  <c r="J193"/>
  <c r="BK179"/>
  <c r="BK155"/>
  <c r="J142"/>
  <c r="J134"/>
  <c r="J126"/>
  <c r="J207"/>
  <c r="BK195"/>
  <c r="J181"/>
  <c r="BK170"/>
  <c r="J157"/>
  <c r="BK144"/>
  <c r="BK138"/>
  <c r="J130"/>
  <c i="4" r="BK197"/>
  <c r="BK185"/>
  <c r="J166"/>
  <c r="J153"/>
  <c r="BK142"/>
  <c r="J136"/>
  <c r="J193"/>
  <c r="J185"/>
  <c r="J164"/>
  <c r="J151"/>
  <c r="BK134"/>
  <c r="BK122"/>
  <c r="BK193"/>
  <c r="J181"/>
  <c r="BK173"/>
  <c r="J160"/>
  <c r="J142"/>
  <c r="BK132"/>
  <c r="J122"/>
  <c i="5" r="J183"/>
  <c r="BK173"/>
  <c r="BK161"/>
  <c r="BK149"/>
  <c r="BK132"/>
  <c r="BK191"/>
  <c r="J167"/>
  <c r="BK141"/>
  <c r="J158"/>
  <c r="BK145"/>
  <c r="J191"/>
  <c r="J181"/>
  <c r="BK169"/>
  <c r="BK143"/>
  <c r="J134"/>
  <c i="6" r="BK119"/>
  <c r="BK121"/>
  <c i="7" r="BK182"/>
  <c r="BK169"/>
  <c r="J147"/>
  <c r="J139"/>
  <c r="J130"/>
  <c r="BK184"/>
  <c r="J162"/>
  <c r="BK149"/>
  <c r="J194"/>
  <c r="BK188"/>
  <c r="BK152"/>
  <c r="BK192"/>
  <c r="J177"/>
  <c r="J166"/>
  <c r="BK158"/>
  <c r="BK136"/>
  <c r="BK128"/>
  <c i="8" r="BK139"/>
  <c r="J134"/>
  <c r="J126"/>
  <c i="2" r="J225"/>
  <c r="J217"/>
  <c r="J205"/>
  <c r="BK196"/>
  <c r="J188"/>
  <c r="J176"/>
  <c r="BK167"/>
  <c r="J159"/>
  <c r="J146"/>
  <c r="BK225"/>
  <c r="BK217"/>
  <c r="J211"/>
  <c r="J203"/>
  <c r="J196"/>
  <c r="BK190"/>
  <c r="J171"/>
  <c r="J152"/>
  <c r="J142"/>
  <c r="BK186"/>
  <c r="BK178"/>
  <c r="BK165"/>
  <c r="J139"/>
  <c r="BK129"/>
  <c i="1" r="AS94"/>
  <c i="3" r="J197"/>
  <c r="BK185"/>
  <c r="BK172"/>
  <c r="J164"/>
  <c r="BK149"/>
  <c r="BK126"/>
  <c r="BK199"/>
  <c r="J185"/>
  <c r="BK162"/>
  <c r="J149"/>
  <c r="J140"/>
  <c r="J132"/>
  <c r="J124"/>
  <c r="BK203"/>
  <c r="BK187"/>
  <c r="J177"/>
  <c r="BK159"/>
  <c r="J151"/>
  <c r="BK142"/>
  <c r="BK134"/>
  <c i="4" r="J183"/>
  <c r="BK175"/>
  <c r="BK160"/>
  <c r="BK151"/>
  <c r="BK140"/>
  <c r="J132"/>
  <c r="BK124"/>
  <c r="J187"/>
  <c r="BK169"/>
  <c r="J155"/>
  <c r="BK145"/>
  <c r="BK128"/>
  <c r="BK195"/>
  <c r="BK183"/>
  <c r="J175"/>
  <c r="BK164"/>
  <c r="J149"/>
  <c r="BK136"/>
  <c r="J130"/>
  <c i="5" r="J189"/>
  <c r="J179"/>
  <c r="J169"/>
  <c r="BK156"/>
  <c r="J143"/>
  <c r="BK126"/>
  <c r="J185"/>
  <c r="J175"/>
  <c r="J156"/>
  <c r="BK136"/>
  <c r="J154"/>
  <c r="BK139"/>
  <c r="J122"/>
  <c r="BK183"/>
  <c r="J171"/>
  <c r="J147"/>
  <c r="BK128"/>
  <c i="6" r="J119"/>
  <c i="7" r="J199"/>
  <c r="J179"/>
  <c r="BK166"/>
  <c r="J145"/>
  <c r="J132"/>
  <c r="J190"/>
  <c r="J171"/>
  <c r="BK156"/>
  <c r="J128"/>
  <c r="J186"/>
  <c r="J158"/>
  <c r="BK139"/>
  <c r="BK194"/>
  <c r="BK175"/>
  <c r="BK164"/>
  <c r="J160"/>
  <c r="BK143"/>
  <c r="BK130"/>
  <c i="8" r="J152"/>
  <c r="J142"/>
  <c r="J132"/>
  <c r="J155"/>
  <c r="BK132"/>
  <c r="BK152"/>
  <c r="J139"/>
  <c r="J145"/>
  <c i="2" r="BK221"/>
  <c r="BK209"/>
  <c r="BK203"/>
  <c r="J194"/>
  <c r="J186"/>
  <c r="J174"/>
  <c r="J163"/>
  <c r="BK152"/>
  <c r="BK227"/>
  <c r="J219"/>
  <c r="BK211"/>
  <c r="J207"/>
  <c r="BK194"/>
  <c r="BK188"/>
  <c r="J165"/>
  <c r="J148"/>
  <c r="BK139"/>
  <c r="J123"/>
  <c r="J182"/>
  <c r="J161"/>
  <c r="BK131"/>
  <c r="BK123"/>
  <c r="BK154"/>
  <c r="J144"/>
  <c r="J135"/>
  <c i="3" r="BK207"/>
  <c r="BK193"/>
  <c r="J183"/>
  <c r="BK174"/>
  <c r="BK166"/>
  <c r="BK157"/>
  <c r="BK130"/>
  <c r="J201"/>
  <c r="J187"/>
  <c r="J166"/>
  <c r="BK151"/>
  <c r="J138"/>
  <c r="BK128"/>
  <c r="J205"/>
  <c r="BK197"/>
  <c r="BK183"/>
  <c r="J174"/>
  <c r="J168"/>
  <c r="J155"/>
  <c r="BK140"/>
  <c r="BK132"/>
  <c r="BK124"/>
  <c i="4" r="J191"/>
  <c r="BK179"/>
  <c r="J162"/>
  <c r="J145"/>
  <c r="J138"/>
  <c r="BK126"/>
  <c r="J189"/>
  <c r="J173"/>
  <c r="BK157"/>
  <c r="BK138"/>
  <c r="J126"/>
  <c r="BK189"/>
  <c r="J179"/>
  <c r="BK171"/>
  <c r="BK162"/>
  <c r="J147"/>
  <c r="J124"/>
  <c i="5" r="BK187"/>
  <c r="BK175"/>
  <c r="BK167"/>
  <c r="BK163"/>
  <c r="J152"/>
  <c r="BK124"/>
  <c r="J187"/>
  <c r="J177"/>
  <c r="J161"/>
  <c r="J145"/>
  <c r="J128"/>
  <c r="BK152"/>
  <c r="BK134"/>
  <c r="BK185"/>
  <c r="J173"/>
  <c r="BK158"/>
  <c r="J136"/>
  <c r="BK130"/>
  <c i="6" r="J121"/>
  <c i="7" r="J188"/>
  <c r="BK171"/>
  <c r="J149"/>
  <c r="BK141"/>
  <c r="J136"/>
  <c r="BK186"/>
  <c r="J175"/>
  <c r="BK154"/>
  <c r="BK199"/>
  <c r="J192"/>
  <c r="BK177"/>
  <c r="BK145"/>
  <c r="J197"/>
  <c r="BK179"/>
  <c r="J169"/>
  <c r="J156"/>
  <c r="J134"/>
  <c r="BK126"/>
  <c i="8" r="BK157"/>
  <c r="J148"/>
  <c r="BK129"/>
  <c r="BK148"/>
  <c r="BK126"/>
  <c r="BK150"/>
  <c r="J129"/>
  <c i="2" r="J227"/>
  <c r="BK219"/>
  <c r="BK213"/>
  <c r="BK200"/>
  <c r="J192"/>
  <c r="BK180"/>
  <c r="BK171"/>
  <c r="BK161"/>
  <c r="J154"/>
  <c r="J129"/>
  <c r="J223"/>
  <c r="BK215"/>
  <c r="J209"/>
  <c r="J200"/>
  <c r="BK192"/>
  <c r="BK182"/>
  <c r="BK159"/>
  <c r="BK150"/>
  <c r="J137"/>
  <c r="BK184"/>
  <c r="BK174"/>
  <c r="BK142"/>
  <c r="J133"/>
  <c r="BK125"/>
  <c r="BK163"/>
  <c r="BK137"/>
  <c r="J131"/>
  <c i="3" r="BK201"/>
  <c r="BK191"/>
  <c r="BK181"/>
  <c r="J170"/>
  <c r="J162"/>
  <c r="J147"/>
  <c r="J122"/>
  <c r="J191"/>
  <c r="J172"/>
  <c r="BK153"/>
  <c r="BK147"/>
  <c r="J136"/>
  <c r="BK122"/>
  <c r="J199"/>
  <c r="BK189"/>
  <c r="J179"/>
  <c r="BK164"/>
  <c r="J153"/>
  <c r="BK136"/>
  <c r="J128"/>
  <c i="4" r="J195"/>
  <c r="BK181"/>
  <c r="J171"/>
  <c r="J157"/>
  <c r="BK147"/>
  <c r="J134"/>
  <c r="J128"/>
  <c r="BK191"/>
  <c r="BK177"/>
  <c r="BK166"/>
  <c r="BK149"/>
  <c r="BK130"/>
  <c r="J197"/>
  <c r="BK187"/>
  <c r="J177"/>
  <c r="J169"/>
  <c r="BK155"/>
  <c r="J140"/>
  <c r="BK153"/>
  <c i="5" r="BK181"/>
  <c r="BK171"/>
  <c r="J165"/>
  <c r="BK154"/>
  <c r="J139"/>
  <c r="BK122"/>
  <c r="BK179"/>
  <c r="J163"/>
  <c r="BK147"/>
  <c r="J126"/>
  <c r="J149"/>
  <c r="J130"/>
  <c r="BK189"/>
  <c r="BK177"/>
  <c r="BK165"/>
  <c r="J141"/>
  <c r="J132"/>
  <c r="J124"/>
  <c i="7" r="J184"/>
  <c r="J173"/>
  <c r="J154"/>
  <c r="J143"/>
  <c r="BK134"/>
  <c r="J126"/>
  <c r="BK160"/>
  <c r="J141"/>
  <c r="BK197"/>
  <c r="BK190"/>
  <c r="J164"/>
  <c r="BK147"/>
  <c r="BK124"/>
  <c r="J182"/>
  <c r="BK173"/>
  <c r="BK162"/>
  <c r="J152"/>
  <c r="BK132"/>
  <c r="J124"/>
  <c i="8" r="J150"/>
  <c r="BK145"/>
  <c r="BK136"/>
  <c r="J157"/>
  <c r="BK134"/>
  <c r="BK155"/>
  <c r="BK142"/>
  <c r="J136"/>
  <c i="2" l="1" r="R122"/>
  <c r="R141"/>
  <c r="T156"/>
  <c r="BK173"/>
  <c r="J173"/>
  <c r="J100"/>
  <c r="BK202"/>
  <c r="J202"/>
  <c r="J101"/>
  <c i="3" r="T121"/>
  <c r="T146"/>
  <c r="R161"/>
  <c r="T176"/>
  <c i="4" r="P121"/>
  <c r="P144"/>
  <c r="T159"/>
  <c r="BK168"/>
  <c r="J168"/>
  <c r="J100"/>
  <c i="5" r="T121"/>
  <c r="T138"/>
  <c r="P151"/>
  <c r="T160"/>
  <c i="6" r="BK118"/>
  <c r="J118"/>
  <c r="J97"/>
  <c i="7" r="P123"/>
  <c r="T138"/>
  <c r="P151"/>
  <c r="R168"/>
  <c r="T181"/>
  <c r="T196"/>
  <c i="8" r="BK131"/>
  <c r="J131"/>
  <c r="J99"/>
  <c r="P147"/>
  <c i="2" r="P122"/>
  <c r="P141"/>
  <c r="R156"/>
  <c r="P173"/>
  <c r="P202"/>
  <c i="3" r="R121"/>
  <c r="BK176"/>
  <c r="J176"/>
  <c r="J100"/>
  <c i="4" r="BK121"/>
  <c r="BK144"/>
  <c r="J144"/>
  <c r="J98"/>
  <c r="P159"/>
  <c r="T168"/>
  <c i="5" r="P121"/>
  <c r="R138"/>
  <c r="T151"/>
  <c r="BK160"/>
  <c r="J160"/>
  <c r="J100"/>
  <c i="6" r="R118"/>
  <c r="R117"/>
  <c i="7" r="R123"/>
  <c r="BK138"/>
  <c r="J138"/>
  <c r="J98"/>
  <c r="BK151"/>
  <c r="J151"/>
  <c r="J99"/>
  <c r="T168"/>
  <c r="P181"/>
  <c r="P196"/>
  <c i="8" r="T131"/>
  <c r="T124"/>
  <c r="T147"/>
  <c r="P154"/>
  <c i="2" r="T122"/>
  <c r="T141"/>
  <c r="P156"/>
  <c r="T173"/>
  <c r="T202"/>
  <c i="3" r="BK121"/>
  <c r="J121"/>
  <c r="J97"/>
  <c r="BK146"/>
  <c r="J146"/>
  <c r="J98"/>
  <c r="R146"/>
  <c r="P161"/>
  <c r="P176"/>
  <c i="4" r="T121"/>
  <c r="T120"/>
  <c r="T144"/>
  <c r="R159"/>
  <c r="R168"/>
  <c i="5" r="R121"/>
  <c r="P138"/>
  <c r="BK151"/>
  <c r="J151"/>
  <c r="J99"/>
  <c r="P160"/>
  <c i="6" r="T118"/>
  <c r="T117"/>
  <c i="7" r="T123"/>
  <c r="P138"/>
  <c r="R151"/>
  <c r="BK168"/>
  <c r="J168"/>
  <c r="J100"/>
  <c r="R181"/>
  <c r="BK196"/>
  <c r="J196"/>
  <c r="J102"/>
  <c i="8" r="P131"/>
  <c r="P124"/>
  <c i="1" r="AU101"/>
  <c i="8" r="BK154"/>
  <c r="J154"/>
  <c r="J104"/>
  <c r="R154"/>
  <c i="2" r="BK122"/>
  <c r="J122"/>
  <c r="J97"/>
  <c r="BK141"/>
  <c r="J141"/>
  <c r="J98"/>
  <c r="BK156"/>
  <c r="J156"/>
  <c r="J99"/>
  <c r="R173"/>
  <c r="R202"/>
  <c i="3" r="P121"/>
  <c r="P120"/>
  <c i="1" r="AU96"/>
  <c i="3" r="P146"/>
  <c r="BK161"/>
  <c r="J161"/>
  <c r="J99"/>
  <c r="T161"/>
  <c r="R176"/>
  <c i="4" r="R121"/>
  <c r="R144"/>
  <c r="BK159"/>
  <c r="J159"/>
  <c r="J99"/>
  <c r="P168"/>
  <c i="5" r="BK121"/>
  <c r="J121"/>
  <c r="J97"/>
  <c r="BK138"/>
  <c r="J138"/>
  <c r="J98"/>
  <c r="R151"/>
  <c r="R160"/>
  <c i="6" r="P118"/>
  <c r="P117"/>
  <c i="1" r="AU99"/>
  <c i="7" r="BK123"/>
  <c r="J123"/>
  <c r="J97"/>
  <c r="R138"/>
  <c r="T151"/>
  <c r="P168"/>
  <c r="BK181"/>
  <c r="J181"/>
  <c r="J101"/>
  <c r="R196"/>
  <c i="8" r="R131"/>
  <c r="R124"/>
  <c r="BK147"/>
  <c r="J147"/>
  <c r="J103"/>
  <c r="R147"/>
  <c r="T154"/>
  <c r="BK125"/>
  <c r="J125"/>
  <c r="J97"/>
  <c r="BK138"/>
  <c r="J138"/>
  <c r="J100"/>
  <c r="BK128"/>
  <c r="J128"/>
  <c r="J98"/>
  <c r="BK141"/>
  <c r="J141"/>
  <c r="J101"/>
  <c r="BK144"/>
  <c r="J144"/>
  <c r="J102"/>
  <c r="E85"/>
  <c r="J91"/>
  <c r="F120"/>
  <c r="BE126"/>
  <c r="BE132"/>
  <c r="J92"/>
  <c r="BE129"/>
  <c r="BE145"/>
  <c r="BE148"/>
  <c r="J89"/>
  <c r="F92"/>
  <c r="BE134"/>
  <c r="BE136"/>
  <c r="BE139"/>
  <c r="BE142"/>
  <c r="BE150"/>
  <c r="BE152"/>
  <c r="BE155"/>
  <c r="BE157"/>
  <c i="7" r="J91"/>
  <c r="BE139"/>
  <c r="BE145"/>
  <c r="BE147"/>
  <c r="BE169"/>
  <c r="BE171"/>
  <c r="BE186"/>
  <c r="BE199"/>
  <c r="E85"/>
  <c r="J89"/>
  <c r="F118"/>
  <c r="J119"/>
  <c r="BE126"/>
  <c r="BE134"/>
  <c r="BE141"/>
  <c r="BE154"/>
  <c r="BE160"/>
  <c r="BE173"/>
  <c r="BE179"/>
  <c r="BE182"/>
  <c r="F92"/>
  <c r="BE124"/>
  <c r="BE130"/>
  <c r="BE132"/>
  <c r="BE136"/>
  <c r="BE143"/>
  <c r="BE164"/>
  <c r="BE166"/>
  <c r="BE177"/>
  <c r="BE190"/>
  <c r="BE194"/>
  <c r="BE128"/>
  <c r="BE149"/>
  <c r="BE152"/>
  <c r="BE156"/>
  <c r="BE158"/>
  <c r="BE162"/>
  <c r="BE175"/>
  <c r="BE184"/>
  <c r="BE188"/>
  <c r="BE192"/>
  <c r="BE197"/>
  <c i="6" r="J89"/>
  <c r="J91"/>
  <c r="BE121"/>
  <c r="E85"/>
  <c r="F91"/>
  <c r="J92"/>
  <c r="F114"/>
  <c r="BE119"/>
  <c i="4" r="J121"/>
  <c r="J97"/>
  <c i="5" r="J89"/>
  <c r="J116"/>
  <c r="J117"/>
  <c r="BE124"/>
  <c r="BE136"/>
  <c r="BE139"/>
  <c r="BE143"/>
  <c r="BE147"/>
  <c r="BE152"/>
  <c r="BE154"/>
  <c r="BE161"/>
  <c r="BE163"/>
  <c r="BE167"/>
  <c r="BE175"/>
  <c r="BE179"/>
  <c r="BE187"/>
  <c r="F91"/>
  <c r="E110"/>
  <c r="BE128"/>
  <c r="BE134"/>
  <c r="BE141"/>
  <c r="BE156"/>
  <c r="F92"/>
  <c r="BE122"/>
  <c r="BE132"/>
  <c r="BE149"/>
  <c r="BE165"/>
  <c r="BE169"/>
  <c r="BE173"/>
  <c r="BE177"/>
  <c r="BE183"/>
  <c r="BE189"/>
  <c r="BE126"/>
  <c r="BE130"/>
  <c r="BE145"/>
  <c r="BE158"/>
  <c r="BE171"/>
  <c r="BE181"/>
  <c r="BE185"/>
  <c r="BE191"/>
  <c i="3" r="BK120"/>
  <c r="J120"/>
  <c i="4" r="E85"/>
  <c r="J91"/>
  <c r="F92"/>
  <c r="BE128"/>
  <c r="BE130"/>
  <c r="BE134"/>
  <c r="BE138"/>
  <c r="BE149"/>
  <c r="BE151"/>
  <c r="BE153"/>
  <c r="BE160"/>
  <c r="BE162"/>
  <c r="BE169"/>
  <c r="BE171"/>
  <c r="BE177"/>
  <c r="BE181"/>
  <c r="BE185"/>
  <c r="BE187"/>
  <c r="J89"/>
  <c r="F116"/>
  <c r="BE126"/>
  <c r="BE132"/>
  <c r="BE140"/>
  <c r="BE142"/>
  <c r="BE147"/>
  <c r="BE155"/>
  <c r="BE166"/>
  <c r="BE175"/>
  <c r="BE189"/>
  <c r="BE195"/>
  <c r="J92"/>
  <c r="BE122"/>
  <c r="BE124"/>
  <c r="BE136"/>
  <c r="BE145"/>
  <c r="BE157"/>
  <c r="BE164"/>
  <c r="BE173"/>
  <c r="BE179"/>
  <c r="BE183"/>
  <c r="BE191"/>
  <c r="BE193"/>
  <c r="BE197"/>
  <c i="3" r="J89"/>
  <c r="J91"/>
  <c r="E110"/>
  <c r="J117"/>
  <c r="BE122"/>
  <c r="BE136"/>
  <c r="BE140"/>
  <c r="BE144"/>
  <c r="BE157"/>
  <c r="BE162"/>
  <c r="BE168"/>
  <c r="BE172"/>
  <c r="BE181"/>
  <c r="BE183"/>
  <c r="BE191"/>
  <c r="BE193"/>
  <c r="BE201"/>
  <c r="BE205"/>
  <c r="BE207"/>
  <c r="F92"/>
  <c r="F116"/>
  <c r="BE124"/>
  <c r="BE126"/>
  <c r="BE130"/>
  <c r="BE132"/>
  <c r="BE149"/>
  <c r="BE153"/>
  <c r="BE159"/>
  <c r="BE174"/>
  <c r="BE177"/>
  <c r="BE189"/>
  <c r="BE128"/>
  <c r="BE134"/>
  <c r="BE138"/>
  <c r="BE142"/>
  <c r="BE147"/>
  <c r="BE151"/>
  <c r="BE155"/>
  <c r="BE164"/>
  <c r="BE166"/>
  <c r="BE170"/>
  <c r="BE179"/>
  <c r="BE185"/>
  <c r="BE187"/>
  <c r="BE195"/>
  <c r="BE197"/>
  <c r="BE199"/>
  <c r="BE203"/>
  <c i="2" r="F91"/>
  <c r="J118"/>
  <c r="BE123"/>
  <c r="BE152"/>
  <c r="BE159"/>
  <c r="J91"/>
  <c r="E111"/>
  <c r="BE127"/>
  <c r="BE144"/>
  <c r="BE146"/>
  <c r="BE148"/>
  <c r="BE150"/>
  <c r="BE154"/>
  <c r="BE157"/>
  <c r="BE163"/>
  <c r="BE174"/>
  <c r="BE176"/>
  <c r="BE182"/>
  <c r="BE188"/>
  <c r="F92"/>
  <c r="BE125"/>
  <c r="BE129"/>
  <c r="BE133"/>
  <c r="BE161"/>
  <c r="BE165"/>
  <c r="BE167"/>
  <c r="BE171"/>
  <c r="BE180"/>
  <c r="BE184"/>
  <c r="BE186"/>
  <c r="BE194"/>
  <c r="BE196"/>
  <c r="BE200"/>
  <c r="BE203"/>
  <c r="BE205"/>
  <c r="BE207"/>
  <c r="BE209"/>
  <c r="BE213"/>
  <c r="BE215"/>
  <c r="BE221"/>
  <c r="BE223"/>
  <c r="BE227"/>
  <c r="J89"/>
  <c r="BE131"/>
  <c r="BE135"/>
  <c r="BE137"/>
  <c r="BE139"/>
  <c r="BE142"/>
  <c r="BE169"/>
  <c r="BE178"/>
  <c r="BE190"/>
  <c r="BE192"/>
  <c r="BE198"/>
  <c r="BE211"/>
  <c r="BE217"/>
  <c r="BE219"/>
  <c r="BE225"/>
  <c r="F37"/>
  <c i="1" r="BD95"/>
  <c i="3" r="F34"/>
  <c i="1" r="BA96"/>
  <c i="4" r="J34"/>
  <c i="1" r="AW97"/>
  <c i="4" r="F37"/>
  <c i="1" r="BD97"/>
  <c i="5" r="F35"/>
  <c i="1" r="BB98"/>
  <c i="7" r="F36"/>
  <c i="1" r="BC100"/>
  <c i="8" r="F34"/>
  <c i="1" r="BA101"/>
  <c i="8" r="F37"/>
  <c i="1" r="BD101"/>
  <c i="2" r="F35"/>
  <c i="1" r="BB95"/>
  <c i="3" r="J34"/>
  <c i="1" r="AW96"/>
  <c i="4" r="F36"/>
  <c i="1" r="BC97"/>
  <c i="4" r="F35"/>
  <c i="1" r="BB97"/>
  <c i="5" r="J34"/>
  <c i="1" r="AW98"/>
  <c i="6" r="F34"/>
  <c i="1" r="BA99"/>
  <c i="6" r="F35"/>
  <c i="1" r="BB99"/>
  <c i="7" r="F34"/>
  <c i="1" r="BA100"/>
  <c i="7" r="F37"/>
  <c i="1" r="BD100"/>
  <c i="2" r="F34"/>
  <c i="1" r="BA95"/>
  <c i="2" r="F36"/>
  <c i="1" r="BC95"/>
  <c i="3" r="F37"/>
  <c i="1" r="BD96"/>
  <c i="4" r="F34"/>
  <c i="1" r="BA97"/>
  <c i="5" r="F36"/>
  <c i="1" r="BC98"/>
  <c i="5" r="F37"/>
  <c i="1" r="BD98"/>
  <c i="7" r="J34"/>
  <c i="1" r="AW100"/>
  <c i="8" r="F35"/>
  <c i="1" r="BB101"/>
  <c i="8" r="F36"/>
  <c i="1" r="BC101"/>
  <c i="2" r="J34"/>
  <c i="1" r="AW95"/>
  <c i="3" r="F36"/>
  <c i="1" r="BC96"/>
  <c i="3" r="F35"/>
  <c i="1" r="BB96"/>
  <c i="3" r="J30"/>
  <c i="5" r="F34"/>
  <c i="1" r="BA98"/>
  <c i="6" r="J34"/>
  <c i="1" r="AW99"/>
  <c i="6" r="F36"/>
  <c i="1" r="BC99"/>
  <c i="6" r="F37"/>
  <c i="1" r="BD99"/>
  <c i="7" r="F35"/>
  <c i="1" r="BB100"/>
  <c i="8" r="J34"/>
  <c i="1" r="AW101"/>
  <c i="7" l="1" r="T122"/>
  <c i="5" r="R120"/>
  <c r="P120"/>
  <c i="1" r="AU98"/>
  <c i="4" r="BK120"/>
  <c r="J120"/>
  <c r="J96"/>
  <c i="3" r="R120"/>
  <c i="4" r="P120"/>
  <c i="1" r="AU97"/>
  <c i="3" r="T120"/>
  <c i="7" r="R122"/>
  <c i="2" r="P121"/>
  <c i="1" r="AU95"/>
  <c i="7" r="P122"/>
  <c i="1" r="AU100"/>
  <c i="4" r="R120"/>
  <c i="2" r="T121"/>
  <c i="5" r="T120"/>
  <c i="2" r="R121"/>
  <c i="5" r="BK120"/>
  <c r="J120"/>
  <c r="J96"/>
  <c i="6" r="BK117"/>
  <c r="J117"/>
  <c r="J96"/>
  <c i="2" r="BK121"/>
  <c r="J121"/>
  <c i="7" r="BK122"/>
  <c r="J122"/>
  <c i="8" r="BK124"/>
  <c r="J124"/>
  <c i="1" r="AG96"/>
  <c i="3" r="J96"/>
  <c i="7" r="J30"/>
  <c i="1" r="AG100"/>
  <c i="2" r="J33"/>
  <c i="1" r="AV95"/>
  <c r="AT95"/>
  <c i="5" r="J33"/>
  <c i="1" r="AV98"/>
  <c r="AT98"/>
  <c i="7" r="F33"/>
  <c i="1" r="AZ100"/>
  <c r="BA94"/>
  <c r="W30"/>
  <c i="2" r="J30"/>
  <c i="1" r="AG95"/>
  <c i="2" r="F33"/>
  <c i="1" r="AZ95"/>
  <c i="4" r="J33"/>
  <c i="1" r="AV97"/>
  <c r="AT97"/>
  <c i="6" r="J33"/>
  <c i="1" r="AV99"/>
  <c r="AT99"/>
  <c i="6" r="F33"/>
  <c i="1" r="AZ99"/>
  <c i="8" r="F33"/>
  <c i="1" r="AZ101"/>
  <c i="8" r="J33"/>
  <c i="1" r="AV101"/>
  <c r="AT101"/>
  <c r="BD94"/>
  <c r="W33"/>
  <c i="8" r="J30"/>
  <c i="1" r="AG101"/>
  <c i="3" r="F33"/>
  <c i="1" r="AZ96"/>
  <c i="3" r="J33"/>
  <c i="1" r="AV96"/>
  <c r="AT96"/>
  <c r="AN96"/>
  <c i="4" r="F33"/>
  <c i="1" r="AZ97"/>
  <c i="5" r="F33"/>
  <c i="1" r="AZ98"/>
  <c i="7" r="J33"/>
  <c i="1" r="AV100"/>
  <c r="AT100"/>
  <c r="AN100"/>
  <c r="BB94"/>
  <c r="AX94"/>
  <c r="BC94"/>
  <c r="AY94"/>
  <c i="8" l="1" r="J96"/>
  <c i="2" r="J96"/>
  <c i="7" r="J96"/>
  <c i="8" r="J39"/>
  <c i="7" r="J39"/>
  <c i="3" r="J39"/>
  <c i="2" r="J39"/>
  <c i="1" r="AN95"/>
  <c r="AN101"/>
  <c r="AU94"/>
  <c i="6" r="J30"/>
  <c i="1" r="AG99"/>
  <c i="4" r="J30"/>
  <c i="1" r="AG97"/>
  <c i="5" r="J30"/>
  <c i="1" r="AG98"/>
  <c r="AZ94"/>
  <c r="W29"/>
  <c r="W32"/>
  <c r="W31"/>
  <c r="AW94"/>
  <c r="AK30"/>
  <c i="5" l="1" r="J39"/>
  <c i="6" r="J39"/>
  <c i="4" r="J39"/>
  <c i="1" r="AN98"/>
  <c r="AN97"/>
  <c r="AN99"/>
  <c r="AG94"/>
  <c r="AK26"/>
  <c r="AV94"/>
  <c r="AK29"/>
  <c r="AK35"/>
  <c l="1" r="AT94"/>
  <c r="AN94"/>
</calcChain>
</file>

<file path=xl/sharedStrings.xml><?xml version="1.0" encoding="utf-8"?>
<sst xmlns="http://schemas.openxmlformats.org/spreadsheetml/2006/main">
  <si>
    <t>Export Komplet</t>
  </si>
  <si>
    <t/>
  </si>
  <si>
    <t>2.0</t>
  </si>
  <si>
    <t>ZAMOK</t>
  </si>
  <si>
    <t>False</t>
  </si>
  <si>
    <t>{eb28317c-e934-4837-ab3c-2eed57cb0c49}</t>
  </si>
  <si>
    <t>0,01</t>
  </si>
  <si>
    <t>21</t>
  </si>
  <si>
    <t>15</t>
  </si>
  <si>
    <t>REKAPITULACE STAVBY</t>
  </si>
  <si>
    <t xml:space="preserve">v ---  níže se nacházejí doplnkové a pomocné údaje k sestavám  --- v</t>
  </si>
  <si>
    <t>Návod na vyplnění</t>
  </si>
  <si>
    <t>0,001</t>
  </si>
  <si>
    <t>Kód:</t>
  </si>
  <si>
    <t>20220307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</si>
  <si>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</si>
  <si>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</si>
  <si>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č.p. 2983 v ulici U Synagogy – SO 01, interiér</t>
  </si>
  <si>
    <t>KSO:</t>
  </si>
  <si>
    <t>CC-CZ:</t>
  </si>
  <si>
    <t>Místo:</t>
  </si>
  <si>
    <t>Č. Lípa</t>
  </si>
  <si>
    <t>Datum:</t>
  </si>
  <si>
    <t>7. 3. 2022</t>
  </si>
  <si>
    <t>Zadavatel:</t>
  </si>
  <si>
    <t>IČ:</t>
  </si>
  <si>
    <t>Město Č. Lípa</t>
  </si>
  <si>
    <t>DIČ:</t>
  </si>
  <si>
    <t>Uchazeč:</t>
  </si>
  <si>
    <t>Vyplň údaj</t>
  </si>
  <si>
    <t>Projektant:</t>
  </si>
  <si>
    <t xml:space="preserve"> </t>
  </si>
  <si>
    <t>True</t>
  </si>
  <si>
    <t>Zpracovatel:</t>
  </si>
  <si>
    <t>Poznámka:</t>
  </si>
  <si>
    <t>Všechny prvky a sestevy obsahují veškerý materiál, nezbytný pro kompletaci prvků a sestav</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</si>
  <si>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</si>
  <si>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</si>
  <si>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</si>
  <si>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</si>
  <si>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</si>
  <si>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</si>
  <si>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</si>
  <si>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</si>
  <si>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</si>
  <si>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</si>
  <si>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</si>
  <si>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</si>
  <si>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</si>
  <si>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</si>
  <si>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</si>
  <si>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</si>
  <si>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</si>
  <si>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</si>
  <si>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</si>
  <si>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</si>
  <si>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</si>
  <si>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</si>
  <si>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</si>
  <si>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</si>
  <si>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</si>
  <si>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</si>
  <si>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</si>
  <si>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</si>
  <si>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</si>
  <si>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</si>
  <si>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</si>
  <si>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</si>
  <si>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</si>
  <si>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</si>
  <si>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</si>
  <si>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</si>
  <si>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</si>
  <si>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</si>
  <si>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</si>
  <si>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</si>
  <si>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</si>
  <si>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</si>
  <si>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</si>
  <si>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</si>
  <si>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</si>
  <si>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</si>
  <si>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1NP</t>
  </si>
  <si>
    <t>STA</t>
  </si>
  <si>
    <t>1</t>
  </si>
  <si>
    <t>{93e90aad-9692-4ad5-ae4c-273171e249fe}</t>
  </si>
  <si>
    <t>2</t>
  </si>
  <si>
    <t>02</t>
  </si>
  <si>
    <t>2NP</t>
  </si>
  <si>
    <t>{8c425d97-9c74-43e6-a10f-16d0945ef60f}</t>
  </si>
  <si>
    <t>03</t>
  </si>
  <si>
    <t>3NP</t>
  </si>
  <si>
    <t>{da29056e-7aad-49ae-a708-cb7e07d2c432}</t>
  </si>
  <si>
    <t>04</t>
  </si>
  <si>
    <t>4NP+GK</t>
  </si>
  <si>
    <t>{b81b518d-2af6-4b1d-8f6e-5a3e7aacac36}</t>
  </si>
  <si>
    <t>05</t>
  </si>
  <si>
    <t>5NP</t>
  </si>
  <si>
    <t>{ebf15ae9-a50f-47b1-a9af-7a7605dde485}</t>
  </si>
  <si>
    <t>06</t>
  </si>
  <si>
    <t>sedací nábytek</t>
  </si>
  <si>
    <t>{71a2d7c8-8329-4731-95ca-8ceb3a9b9973}</t>
  </si>
  <si>
    <t>07</t>
  </si>
  <si>
    <t>elektroinstalace</t>
  </si>
  <si>
    <t>{b20344ac-28ee-439b-963f-c30d24fb7693}</t>
  </si>
  <si>
    <t>KRYCÍ LIST SOUPISU PRACÍ</t>
  </si>
  <si>
    <t>Objekt:</t>
  </si>
  <si>
    <t>01 - 1NP</t>
  </si>
  <si>
    <t>REKAPITULACE ČLENĚNÍ SOUPISU PRACÍ</t>
  </si>
  <si>
    <t>Kód dílu - Popis</t>
  </si>
  <si>
    <t>Cena celkem [CZK]</t>
  </si>
  <si>
    <t>Náklady ze soupisu prací</t>
  </si>
  <si>
    <t>-1</t>
  </si>
  <si>
    <t>D1 - stoly 1NP</t>
  </si>
  <si>
    <t>D2 - skříně 1NP</t>
  </si>
  <si>
    <t>D3 - ostatní</t>
  </si>
  <si>
    <t>D4 - kuchyňská linka č.m. 131</t>
  </si>
  <si>
    <t>D5 - kuchyňská linka č.m. 122</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</si>
  <si>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</si>
  <si>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</si>
  <si>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</si>
  <si>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</si>
  <si>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</si>
  <si>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</si>
  <si>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</si>
  <si>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</si>
  <si>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</si>
  <si>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</si>
  <si>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</si>
  <si>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</si>
  <si>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</si>
  <si>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</si>
  <si>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stoly 1NP</t>
  </si>
  <si>
    <t>ROZPOCET</t>
  </si>
  <si>
    <t>K</t>
  </si>
  <si>
    <t>ST01</t>
  </si>
  <si>
    <t>stolová sestava do U, rozměr ŠxHxV 3000x1800x750 mm, materiál deska LDTD, povrch - dekor, struktura dle PD - TZ D.2., tl. 25 mm, hrana ABS, tl. 2 mm, podnož kovová, povrchová úprava práškové lakování, odstín dle RAL 7016 Anthracite grey, kabelový žlab sou</t>
  </si>
  <si>
    <t>ks</t>
  </si>
  <si>
    <t>4</t>
  </si>
  <si>
    <t>PP</t>
  </si>
  <si>
    <t>stolová sestava do U, rozměr ŠxHxV 3000x1800x750 mm, materiál deska LDTD, povrch - dekor, struktura dle PD - TZ D.2., tl. 25 mm, hrana ABS, tl. 2 mm, podnož kovová, povrchová úprava práškové lakování, odstín dle RAL 7016 Anthracite grey, kabelový žlab součástí podnože, rektifikace, 6x průchodka plastová, barva černá. Standard podnože dle PD - TZ D.2.</t>
  </si>
  <si>
    <t>ST02</t>
  </si>
  <si>
    <t>stolová sestava, rozměr ŠxHxV 1315x1960/1985x750 mm, materiál deska LDTD povrch - dekor, struktura dle PD - TZ D.2., tl. 25 mm, hrana ABS, tl. 2 mm, podnož kovová, povrchová úprava práškové lakování, odstín dle RAL 7016 Anthracite grey, kabelový žlab souč</t>
  </si>
  <si>
    <t>stolová sestava, rozměr ŠxHxV 1315x1960/1985x750 mm, materiál deska LDTD povrch - dekor, struktura dle PD - TZ D.2., tl. 25 mm, hrana ABS, tl. 2 mm, podnož kovová, povrchová úprava práškové lakování, odstín dle RAL 7016 Anthracite grey, kabelový žlab součástí podnože, rektifikace, 2x průchodka plastová, barva černá. Standard podnože dle PD - TZ D.2.</t>
  </si>
  <si>
    <t>3</t>
  </si>
  <si>
    <t>ST03</t>
  </si>
  <si>
    <t>stolová sestava do U, rozměr ŠxHxV 3020x1640/2280x750 mm, materiál deska LDTD povrch - dekor, struktura dle PD - TZ D.2., tl. 25 mm, hrana ABS, tl. 2 mm, podnož kovová, povrchová úprava práškové lakování, odstín dle RAL 7016 Anthracite grey, kabelový žlab</t>
  </si>
  <si>
    <t>6</t>
  </si>
  <si>
    <t>stolová sestava do U, rozměr ŠxHxV 3020x1640/2280x750 mm, materiál deska LDTD povrch - dekor, struktura dle PD - TZ D.2., tl. 25 mm, hrana ABS, tl. 2 mm, podnož kovová, povrchová úprava práškové lakování, odstín dle RAL 7016 Anthracite grey, kabelový žlab součástí podnože, rektifikace, 6x průchodka plastová, barva černá Standard podnože dle PD - TZ D.2.</t>
  </si>
  <si>
    <t>ST04</t>
  </si>
  <si>
    <t>stolová sestava do U, rozměr ŠxHxV 3100x1990/1455x750 mm, materiál deska LDTD povrch - dekor, struktura dle PD - TZ D.2., tl. 25 mm, hrana ABS, tl. 2 mm, podnož kovová, povrchová úprava práškové lakování, odstín dle RAL 7016 Anthracite grey, kabelový žlab</t>
  </si>
  <si>
    <t>8</t>
  </si>
  <si>
    <t>stolová sestava do U, rozměr ŠxHxV 3100x1990/1455x750 mm, materiál deska LDTD povrch - dekor, struktura dle PD - TZ D.2., tl. 25 mm, hrana ABS, tl. 2 mm, podnož kovová, povrchová úprava práškové lakování, odstín dle RAL 7016 Anthracite grey, kabelový žlab součástí podnože, rektifikace, 6x průchodka plastová, barva černá. Standard podnože dle PD - TZ D.2.</t>
  </si>
  <si>
    <t>5</t>
  </si>
  <si>
    <t>ST08</t>
  </si>
  <si>
    <t>stolová sestava, rozměr ŠxHxV 4010x320/1165x750 mm, materiál deska LDTD povrch - dekor, struktura dle PD - TZ D.2., tl. 25 mm, hrana ABS, tl. 2 mm, podnož kovová, povrchová úprava práškové lakování, odstín dle RAL 7016 Anthracite grey, kabelový žlab součá</t>
  </si>
  <si>
    <t>10</t>
  </si>
  <si>
    <t>stolová sestava, rozměr ŠxHxV 4010x320/1165x750 mm, materiál deska LDTD povrch - dekor, struktura dle PD - TZ D.2., tl. 25 mm, hrana ABS, tl. 2 mm, podnož kovová, povrchová úprava práškové lakování, odstín dle RAL 7016 Anthracite grey, kabelový žlab součástí podnože, rektifikace, 4x průchodka plastová, barva černá. Standard podnože dle PD - TZ D.2.</t>
  </si>
  <si>
    <t>ST09</t>
  </si>
  <si>
    <t>stůl pracovní/odkládací, rozměr ŠxHxV 1000x600x750 mm, materiál deska LDTD povrch - dekor, struktura dle PD - TZ D.2., tl. 25 mm, hrana ABS, tl. 2 mm, podnož kovová, povrchová úprava práškové lakování, odstín dle RAL 7016 Anthracite grey, kabelový žlab so</t>
  </si>
  <si>
    <t>12</t>
  </si>
  <si>
    <t>stůl pracovní/odkládací, rozměr ŠxHxV 1000x600x750 mm, materiál deska LDTD povrch - dekor, struktura dle PD - TZ D.2., tl. 25 mm, hrana ABS, tl. 2 mm, podnož kovová, povrchová úprava práškové lakování, odstín dle RAL 7016 Anthracite grey, kabelový žlab součástí podnože, rektifikace, 2x průchodka plastová, barva černá. Standard podnože dle PD - TZ D.2.</t>
  </si>
  <si>
    <t>7</t>
  </si>
  <si>
    <t>ST10</t>
  </si>
  <si>
    <t>stůl jídelní, rozměr ŠxHxV 1200x800 mm, materiál deska DTD HPL povrch - dekor, struktura dle PD - TZ D.2., stolová noha 4x kruhová, průměr 60 mm, povrchová úrpava práškové lakování, odstín dle RAL 7016 Anthracite grey</t>
  </si>
  <si>
    <t>14</t>
  </si>
  <si>
    <t>ST11/P</t>
  </si>
  <si>
    <t xml:space="preserve">stolová sestava, rozměr ŠxHxV 1600x1800x750 mm, materiál deska LDTD povrch - dekor, struktura dle PD - TZ D.2., tl. 25 mm, hrana ABS, tl. 2 mm, podnož kovová, povrchová úpraca práškové lakování, odstín dle RAL 7016 Anthracite grey, kabelový žlab součástí </t>
  </si>
  <si>
    <t>16</t>
  </si>
  <si>
    <t>stolová sestava, rozměr ŠxHxV 1600x1800x750 mm, materiál deska LDTD povrch - dekor, struktura dle PD - TZ D.2., tl. 25 mm, hrana ABS, tl. 2 mm, podnož kovová, povrchová úpraca práškové lakování, odstín dle RAL 7016 Anthracite grey, kabelový žlab součástí podnože, rektifikace, pravé provedení, 4x průchodka plastová, barva černá. Standard podnože dle PD - TZ D.2.</t>
  </si>
  <si>
    <t>9</t>
  </si>
  <si>
    <t>Pol1</t>
  </si>
  <si>
    <t>montáž, doprava, režie</t>
  </si>
  <si>
    <t>18</t>
  </si>
  <si>
    <t>D2</t>
  </si>
  <si>
    <t>skříně 1NP</t>
  </si>
  <si>
    <t>KZ</t>
  </si>
  <si>
    <t>kontejner zásuvkový, pojízdný, materiál LDTD povrch - dekor, struktura dle PD - TZ D.2., tl. 18 mm, 3x zásuvka s nábytkovou úchytkou, centrální uzamykání, 1x tužkovník</t>
  </si>
  <si>
    <t>20</t>
  </si>
  <si>
    <t>11</t>
  </si>
  <si>
    <t>SK01</t>
  </si>
  <si>
    <t>skříň spisová s roletou, rozměr ŠxHxV 800x400x705 mm, materiál LDTD povrch - dekor, struktura dle PD - TZ D.2., tl. 18 mm, záda pevná pohledová, roleta se šnekem, horizontální posun, materiál plast, povrchová úprava Al folie, uzamykatelná, 1x police volná</t>
  </si>
  <si>
    <t>22</t>
  </si>
  <si>
    <t>skříň spisová s roletou, rozměr ŠxHxV 800x400x705 mm, materiál LDTD povrch - dekor, struktura dle PD - TZ D.2., tl. 18 mm, záda pevná pohledová, roleta se šnekem, horizontální posun, materiál plast, povrchová úprava Al folie, uzamykatelná, 1x police volná, sokl v. 40 mm</t>
  </si>
  <si>
    <t>SK02</t>
  </si>
  <si>
    <t>skříň spisová s dveřmi s nábytkovou úchytkou, rozměr ŠxHxV 800x398x1898 mm, materiál LDTD povrch - dekor, struktura dle PD - TZ D.2., tl. 18 mm, 1x pevná police, 3x volná police, uzamykatelná, panty, sokl v. 40 mm</t>
  </si>
  <si>
    <t>24</t>
  </si>
  <si>
    <t>13</t>
  </si>
  <si>
    <t>SK04</t>
  </si>
  <si>
    <t>skříň spisová s roletou, rozměr ŠxHxV 800x380x794 mm, materiál LDTD povrch - dekor, struktura dle PD - TZ D.2., tl. 18 mm, záda pevná pohledová, roleta se šnekem, horizontální posun, materiál plast, povrchová úprava Al folie, uzamykatelná, 1x police volná</t>
  </si>
  <si>
    <t>26</t>
  </si>
  <si>
    <t>skříň spisová s roletou, rozměr ŠxHxV 800x380x794 mm, materiál LDTD povrch - dekor, struktura dle PD - TZ D.2., tl. 18 mm, záda pevná pohledová, roleta se šnekem, horizontální posun, materiál plast, povrchová úprava Al folie, uzamykatelná, 1x police volná, sokl v. 40 mm</t>
  </si>
  <si>
    <t>SK05</t>
  </si>
  <si>
    <t>skříň spisová s roletami, rozměr ŠxHxV 800x380x1898 mm, materiál LDTD povrch - dekor, struktura dle PD - TZ D.2., tl. 18 mm, záda HDF, roleta se šnekem (posun 1x horizontální, 1x vertikální), materiál plast, povrchová úprava Al folie, uzamyktelná, sokl v.</t>
  </si>
  <si>
    <t>28</t>
  </si>
  <si>
    <t>skříň spisová s roletami, rozměr ŠxHxV 800x380x1898 mm, materiál LDTD povrch - dekor, struktura dle PD - TZ D.2., tl. 18 mm, záda HDF, roleta se šnekem (posun 1x horizontální, 1x vertikální), materiál plast, povrchová úprava Al folie, uzamyktelná, sokl v. 40 mm</t>
  </si>
  <si>
    <t>SKŠ</t>
  </si>
  <si>
    <t>skříň šatní s dveřmi s nábytkovou úchytkou, rozměr ŠxHxV 800x380x1898 mm, materiál LDTD povrch - dekor, struktura dle PD - TZ D.2., tl. 18 mm, záda HDF, tl. 3 mm, panty, výsuvný věšák, plastový odkapávač na boty, 4x větrací mřížka, lakovaná, odstín dle RA</t>
  </si>
  <si>
    <t>30</t>
  </si>
  <si>
    <t>skříň šatní s dveřmi s nábytkovou úchytkou, rozměr ŠxHxV 800x380x1898 mm, materiál LDTD povrch - dekor, struktura dle PD - TZ D.2., tl. 18 mm, záda HDF, tl. 3 mm, panty, výsuvný věšák, plastový odkapávač na boty, 4x větrací mřížka, lakovaná, odstín dle RAL 7016 Anthracite grey, uzamykatelná, sokl v. 40 mm. Standard vybavení skříně dle PD - TZ D.2.</t>
  </si>
  <si>
    <t>Pol2</t>
  </si>
  <si>
    <t>skříně1NP montáž, doprava, režie</t>
  </si>
  <si>
    <t>32</t>
  </si>
  <si>
    <t>D3</t>
  </si>
  <si>
    <t>ostatní</t>
  </si>
  <si>
    <t>17</t>
  </si>
  <si>
    <t>pult psací, rozměr ŠxHxV 600x441x570 mm, konstrukce jäckelová konstrukce 50x20 mm, povrchová úprava komaxit, odstín dle RAL 7016 Anthracite grey, deska LDTD povrch - dekor, struktura dle PD - TZ D.2., tl. 18 mm</t>
  </si>
  <si>
    <t>34</t>
  </si>
  <si>
    <t>PO1</t>
  </si>
  <si>
    <t>policová nástavba, rozměr ŠxHxV 1800x252x450 mm, materiál LDTD povrch - dekor, struktura dle PD - TZ D.2., tl. 18 mm, 2x pevná police</t>
  </si>
  <si>
    <t>36</t>
  </si>
  <si>
    <t>19</t>
  </si>
  <si>
    <t>PO2</t>
  </si>
  <si>
    <t>policová nástavba, rozměr ŠxHxV 1640x252x450 mm, materiál LDTD povrch - dekor, struktura dle PD - TZ D.2., tl. 18 mm, 2x pevná police</t>
  </si>
  <si>
    <t>38</t>
  </si>
  <si>
    <t>PO3</t>
  </si>
  <si>
    <t>policová nástavba, rozměr ŠxHxV 1200x252x450 mm, materiál LDTD povrch - dekor, struktura dle PD - TZ D.2., tl. 18 mm, 2x pevná police</t>
  </si>
  <si>
    <t>40</t>
  </si>
  <si>
    <t>VS</t>
  </si>
  <si>
    <t>věšáková stěna, rozměr ŠxHxV 400x18x1500 mm, materiál LDTD povrch - dekor, struktura dle PD - TZ D.2., tl. 18 mm, 2x háček ocelový</t>
  </si>
  <si>
    <t>42</t>
  </si>
  <si>
    <t>VIT</t>
  </si>
  <si>
    <t>vitrína prosklená, uzamykatelná, jednokřídlá, rozměr ŠxHxV 931x26x963 mm, materiál hliník, povrch magnetický (popisovatelný), dveře plexisklo, uzamykatelné</t>
  </si>
  <si>
    <t>44</t>
  </si>
  <si>
    <t>23</t>
  </si>
  <si>
    <t>Pol3</t>
  </si>
  <si>
    <t>ostatní 1NP montáž, doprava, režie</t>
  </si>
  <si>
    <t>46</t>
  </si>
  <si>
    <t>MTV</t>
  </si>
  <si>
    <t xml:space="preserve">Policový vozík se dvěma madly, do 150 kg, 2 police, 94,6 x 84,4 x 46 cm s ocelovou konstrukcí. Pohyb zajišťují 4 otočná kola s kluznými ložisky, z nichž dvě jsou vybavena brzdou. Chromovaný povrch. Nosnost 150kg. Typ náboje kolečka kluzné. Běhoun kolečka </t>
  </si>
  <si>
    <t>48</t>
  </si>
  <si>
    <t>Policový vozík se dvěma madly, do 150 kg, 2 police, 94,6 x 84,4 x 46 cm s ocelovou konstrukcí. Pohyb zajišťují 4 otočná kola s kluznými ložisky, z nichž dvě jsou vybavena brzdou. Chromovaný povrch. Nosnost 150kg. Typ náboje kolečka kluzné. Běhoun kolečka kaučuk. Materiál desky melamin. Standard vozíku dle PD - TZ D.2</t>
  </si>
  <si>
    <t>D4</t>
  </si>
  <si>
    <t>kuchyňská linka č.m. 131</t>
  </si>
  <si>
    <t>25</t>
  </si>
  <si>
    <t>KL.131.a</t>
  </si>
  <si>
    <t>skříň spodní s dveřmi s nábytkovou úchytkou, rozměr ŠxHxV 1000x615x724 mm, materiál LDTD povrch - dekor, struktura dle PD - TZ D.2., tl. 18 mm, 1x vložená police, dveře panty s tlumeným dovíráním</t>
  </si>
  <si>
    <t>50</t>
  </si>
  <si>
    <t>KL.131.b</t>
  </si>
  <si>
    <t>skříň spodní zásuvková, rozměr ŠxHxV 300x615x724 mm, materiál LDTD povrch - dekor, struktura dle PD - TZ D.2., tl. 18 mm, 4x výsuv s tlumeným dovíráním, úchytky nerez</t>
  </si>
  <si>
    <t>52</t>
  </si>
  <si>
    <t>27</t>
  </si>
  <si>
    <t>KL.131.c</t>
  </si>
  <si>
    <t>skříň spodní dřezová s dveřmi s nábytkovou úchytkou, rozměr ŠxHxV 1000x615x724 mm, materiál LDTD povrch - dekor, struktura dle PD - TZ D.2., tl. 18 mm, 1x vložená police, dveře panty s tlumeným dovíráním</t>
  </si>
  <si>
    <t>54</t>
  </si>
  <si>
    <t>KL.131.d</t>
  </si>
  <si>
    <t>ostění, š. 89 mm, v. 724 mm, materiál LDTD povrch - dekor, struktura dle PD - TZ D.2., tl. 18 mm</t>
  </si>
  <si>
    <t>56</t>
  </si>
  <si>
    <t>29</t>
  </si>
  <si>
    <t>KL.131.e</t>
  </si>
  <si>
    <t>sokl v. 100 mm, d. 2389 mm, materiál LDTD povrch - dekor, struktura dle PD - TZ D.2., tl. 18 mm</t>
  </si>
  <si>
    <t>58</t>
  </si>
  <si>
    <t>KL.131.f</t>
  </si>
  <si>
    <t>deska pracovní, d. 2389 mm, hl. 635 mm, materiál HPL, povrch - dekor, struktura dle PD - TZ D.2., tl. 36 mm, postforming</t>
  </si>
  <si>
    <t>60</t>
  </si>
  <si>
    <t>31</t>
  </si>
  <si>
    <t>KL.131.g</t>
  </si>
  <si>
    <t>lišta těsnící, d. 3024, včetně rohového spoje a koncovky, materiál plast, barva šedá</t>
  </si>
  <si>
    <t>62</t>
  </si>
  <si>
    <t>KL.131.h</t>
  </si>
  <si>
    <t>nika závěsná, otevřená, 1x vložená police rozměr ŠxHxV 300x350x500 mm, materiál LDTD povrch - dekor, struktura dle PD - TZ D.2., tl. 18 mm, záda pevná</t>
  </si>
  <si>
    <t>64</t>
  </si>
  <si>
    <t>33</t>
  </si>
  <si>
    <t>KL.131.i</t>
  </si>
  <si>
    <t xml:space="preserve">skříň  závěsná horní s dveřmi a nábytkovou úchytkou, rozměr ŠxHxV 500x350x500 mm, materiál LDTD povrch - dekor, struktura dle PD - TZ D.2., tl. 18 mm, 1x vložená police, pevná záda, dveře panty s tlumeným dovíráním</t>
  </si>
  <si>
    <t>66</t>
  </si>
  <si>
    <t>KL.131.j</t>
  </si>
  <si>
    <t>ostění skříně, š. 89 mm, d. 832 mm, materiál LDTD povrch - dekor, struktura dle PD - TZ D.2., tl. 18 mm</t>
  </si>
  <si>
    <t>68</t>
  </si>
  <si>
    <t>35</t>
  </si>
  <si>
    <t>LED</t>
  </si>
  <si>
    <t>Led pásek 230V pod závěsné skříňky, dl. 2400mm, vč. připojení na osvětlení místnosti</t>
  </si>
  <si>
    <t>70</t>
  </si>
  <si>
    <t>DŘEZ</t>
  </si>
  <si>
    <t>Nerezový dřez s odkapem 780x475mm vč. příslušenství. Specifikace a standard dle PD - TZ D.2</t>
  </si>
  <si>
    <t>72</t>
  </si>
  <si>
    <t>37</t>
  </si>
  <si>
    <t>BATERIE</t>
  </si>
  <si>
    <t>Dřezová vodovodní baterie chrom, vč, příslušenství. Specifikace a standard dle PD - TZ D.2</t>
  </si>
  <si>
    <t>74</t>
  </si>
  <si>
    <t>Pol4</t>
  </si>
  <si>
    <t>kuchyňská linka č.m. 131 montáž, doprava, režie</t>
  </si>
  <si>
    <t>76</t>
  </si>
  <si>
    <t>D5</t>
  </si>
  <si>
    <t>kuchyňská linka č.m. 122</t>
  </si>
  <si>
    <t>39</t>
  </si>
  <si>
    <t>KL.122.a</t>
  </si>
  <si>
    <t>skříň spodní dřezová s dveřmi s nábytkovou úchytkou, rozměr ŠxHxV 1000x615x724 mm, materiál LDTD, povrch - dekor, struktura dle PD - TZ D.2., tl. 18 mm, 1x vložená police, dveře panty s tlumeným dovíráním</t>
  </si>
  <si>
    <t>78</t>
  </si>
  <si>
    <t>KL.122.b</t>
  </si>
  <si>
    <t>skříň spodní zásuvková s nábytkovou úchytkou, rozměr ŠxHxV 300x615x724 mm, materiál LDTD povrch - dekor, struktura dle PD - TZ D.2., tl. 18 mm, 4x výsuv s tlumeným dovíráním, úchytky nerez</t>
  </si>
  <si>
    <t>80</t>
  </si>
  <si>
    <t>41</t>
  </si>
  <si>
    <t>KL.122.c</t>
  </si>
  <si>
    <t>skříň spodní s dveřmi s nábytkovou úchytkou, rozměr ŠxHxV 500x615x724 mm, materiál LDTD povrch - dekor, struktura dle PD - TZ D.2., tl. 18 mm, 1x vložená police, dveře panty s tlumeným dovíráním</t>
  </si>
  <si>
    <t>82</t>
  </si>
  <si>
    <t>KL.122.d</t>
  </si>
  <si>
    <t>bok, š. 615 mm, v. 824 mm, materiál LDTD povrch - dekor, struktura dle PD - TZ D.2., tl. 18 mm</t>
  </si>
  <si>
    <t>84</t>
  </si>
  <si>
    <t>43</t>
  </si>
  <si>
    <t>KL.122.e</t>
  </si>
  <si>
    <t>sokl v. 100 mm, d. 2417 mm, materiál LDTD povrch - dekor, struktura dle PD - TZ D.2., tl. 18 mm</t>
  </si>
  <si>
    <t>86</t>
  </si>
  <si>
    <t>KL.122.f</t>
  </si>
  <si>
    <t>deska pracovní, d. 2442 mm, hl. 635 mm, materiál HPL povrch - dekor, struktura dle PD - TZ D.2., tl. 36 mm, postforming</t>
  </si>
  <si>
    <t>88</t>
  </si>
  <si>
    <t>45</t>
  </si>
  <si>
    <t>KL.122.g</t>
  </si>
  <si>
    <t>lišta těsnící, d. 3077, včetně rohového spoje a koncovky, materiál plast, barva šedá</t>
  </si>
  <si>
    <t>90</t>
  </si>
  <si>
    <t>KL.122.h</t>
  </si>
  <si>
    <t>92</t>
  </si>
  <si>
    <t>skříň závěsná horní s dveřmi a nábytkovou úchytkou, rozměr ŠxHxV 500x350x500 mm, materiál LDTD povrch - dekor, struktura dle PD - TZ D.2., tl. 18 mm, 1x vložená police, pevná záda, dveře panty s tlumeným dovíráním</t>
  </si>
  <si>
    <t>47</t>
  </si>
  <si>
    <t>KL.122.i</t>
  </si>
  <si>
    <t>nika závěsná, otevřená, 1x vložená police rozměr ŠxHxV 444x350x500 mm, materiál LDTD povrch - dekor, struktura dle PD - TZ D.2., tl. 18 mm, záda pevná</t>
  </si>
  <si>
    <t>94</t>
  </si>
  <si>
    <t>96</t>
  </si>
  <si>
    <t>49</t>
  </si>
  <si>
    <t>98</t>
  </si>
  <si>
    <t>100</t>
  </si>
  <si>
    <t>51</t>
  </si>
  <si>
    <t>Pol5</t>
  </si>
  <si>
    <t>kuchyňská linka č.m. 122 montáž, doprava, režie</t>
  </si>
  <si>
    <t>102</t>
  </si>
  <si>
    <t>02 - 2NP</t>
  </si>
  <si>
    <t>D1 - stoly 2NP</t>
  </si>
  <si>
    <t>D2 - skříně 2NP</t>
  </si>
  <si>
    <t>D3 - ostatní 2NP</t>
  </si>
  <si>
    <t>D4 - kuchyňská linka č.m. 229</t>
  </si>
  <si>
    <t>stoly 2NP</t>
  </si>
  <si>
    <t>ST05/P</t>
  </si>
  <si>
    <t>stolová sestava do U, rozměr ŠxHxV 2950x2660x750 mm, materiál deska LDTD povrch - dekor, struktura dle PD - TZ D.2., tl. 25 mm, hrana ABS, tl. 2 mm, podnož kovová, povrchová úpraca práškové lakování, odstín dle RAL 7016 Anthracite grey, kabelový žlab souč</t>
  </si>
  <si>
    <t>kus</t>
  </si>
  <si>
    <t>stolová sestava do U, rozměr ŠxHxV 2950x2660x750 mm, materiál deska LDTD povrch - dekor, struktura dle PD - TZ D.2., tl. 25 mm, hrana ABS, tl. 2 mm, podnož kovová, povrchová úpraca práškové lakování, odstín dle RAL 7016 Anthracite grey, kabelový žlab součástí, pravé provedení, rektifikace, 8x průchodka plastová, barva černá. Standard podnože dle PD - TZ D.2</t>
  </si>
  <si>
    <t>ST05/L</t>
  </si>
  <si>
    <t>stolová sestava do U, rozměr ŠxHxV 2950x2660x750 mm, materiál deska LDTD povrch - dekor, struktura dle PD - TZ D.2., tl. 25 mm, hrana ABS, tl. 2 mm, podnož kovová, povrchová úpraca práškové lakování, odstín dle RAL 7016 Anthracite grey, kabelový žlab součástí, levé provedení, rektifikace, 8x průchodka plastová, barva černá. Standard podnože dle PD - TZ D.2</t>
  </si>
  <si>
    <t>ST06</t>
  </si>
  <si>
    <t>stolová sestava do U, rozměr ŠxHxV 2535x1800x750 mm, materiál deska LDTD povrch - dekor, struktura dle PD - TZ D.2., tl. 25 mm, hrana ABS, tl. 2 mm, podnož kovová, povrchová úpraca práškové lakování, odstín dle RAL 7016 Anthracite grey, kabelový žlab souč</t>
  </si>
  <si>
    <t>stolová sestava do U, rozměr ŠxHxV 2535x1800x750 mm, materiál deska LDTD povrch - dekor, struktura dle PD - TZ D.2., tl. 25 mm, hrana ABS, tl. 2 mm, podnož kovová, povrchová úpraca práškové lakování, odstín dle RAL 7016 Anthracite grey, kabelový žlab součástí podnože, rektifikace, levé provedení, 4x průchodka plastová, barva černá. Standard podnože dle PD - TZ D.2</t>
  </si>
  <si>
    <t>ST11/L</t>
  </si>
  <si>
    <t>stolová sestava, rozměr ŠxHxV 1600x1800x750 mm, materiál deska LDTD povrch - dekor, struktura dle PD - TZ D.2., tl. 25 mm, hrana ABS, tl. 2 mm, podnož kovová, povrchová úpraca práškové lakování, odstín dle RAL 7016 Anthracite grey, kabelový žlab součástí podnože, rektifikace, levé provedení, 4x průchodka plastová, barva černá. Standard podnože dle PD - TZ D.2</t>
  </si>
  <si>
    <t>stolová sestava, rozměr ŠxHxV 1600x1800x750 mm, materiál deska LDTD povrch - dekor, struktura dle PD - TZ D.2., tl. 25 mm, hrana ABS, tl. 2 mm, podnož kovová, povrchová úpraca práškové lakování, odstín dle RAL 7016 Anthracite grey, kabelový žlab součástí podnože, rektifikace, pravé provedení, 4x průchodka plastová, barva černá. Standard podnože dle PD - TZ D.2</t>
  </si>
  <si>
    <t>ST12</t>
  </si>
  <si>
    <t>zakončovací prvek, rozměr ŠxHxV 1600x600x750 mm, materiál LDTD povrch - dekor, struktura dle PD - TZ D.2., tl. 25 mm, hrana ABS tl. 2 mm, stolová noha kruhová, průměr 60 mm, povrchová úprava práškové lakování, odstín dle RAL 7016 Anthracite grey</t>
  </si>
  <si>
    <t>ST13/L</t>
  </si>
  <si>
    <t>zakončovací prvek, rozměr ŠxHxV 600x800x750 mm, materiál LDTD povrch - dekor, struktura dle PD - TZ D.2., tl. 25 mm, hrana ABS tl. 2 mm, stolová noha kruhová, průměr 60 mm, povrchová úprava práškové lakování, odstín dle RAL 7016 Anthracite grey, levé prov</t>
  </si>
  <si>
    <t>zakončovací prvek, rozměr ŠxHxV 600x800x750 mm, materiál LDTD povrch - dekor, struktura dle PD - TZ D.2., tl. 25 mm, hrana ABS tl. 2 mm, stolová noha kruhová, průměr 60 mm, povrchová úprava práškové lakování, odstín dle RAL 7016 Anthracite grey, levé provedení</t>
  </si>
  <si>
    <t>ST14</t>
  </si>
  <si>
    <t>stůl pracovní, rozměr ŠxHxV 2000x800x750 mm, materiál deska LDTD povrch - dekor, struktura dle PD - TZ D.2., tl. 25 mm, hrana ABS, tl. 2 mm, podnož kovová, povrchová úpraca práškové lakování, odstín dle RAL 7016 Anthracite grey, kabelový žlab součástí pod</t>
  </si>
  <si>
    <t>stůl pracovní, rozměr ŠxHxV 2000x800x750 mm, materiál deska LDTD povrch - dekor, struktura dle PD - TZ D.2., tl. 25 mm, hrana ABS, tl. 2 mm, podnož kovová, povrchová úpraca práškové lakování, odstín dle RAL 7016 Anthracite grey, kabelový žlab součástí podnože, rektifikace, 3x průchodka plastová, barva černá. Standard podnože dle PD - TZ D.2</t>
  </si>
  <si>
    <t>ST15</t>
  </si>
  <si>
    <t>stůl pracovní, rozměr ŠxHxV 1900x1000x750 mm, materiál deska LDTD povrch - dekor, struktura dle PD - TZ D.2., tl. 25 mm, hrana ABS, tl. 2 mm, podnož kovová, povrchová úpraca práškové lakování, odstín dle RAL 7016 Anthracite grey, kabelový žlab součástí po</t>
  </si>
  <si>
    <t>stůl pracovní, rozměr ŠxHxV 1900x1000x750 mm, materiál deska LDTD povrch - dekor, struktura dle PD - TZ D.2., tl. 25 mm, hrana ABS, tl. 2 mm, podnož kovová, povrchová úpraca práškové lakování, odstín dle RAL 7016 Anthracite grey, kabelový žlab součástí podnože, rektifikace. Standard podnože dle PD - TZ D.2</t>
  </si>
  <si>
    <t>ST16</t>
  </si>
  <si>
    <t>stůl pracovní, rozměr ŠxHxV 1400x1000x750 mm, materiál deska LDTD povrch - dekor, struktura dle PD - TZ D.2., tl. 25 mm, hrana ABS, tl. 2 mm, podnož kovová, povrchová úpraca práškové lakování, odstín dle RAL 7016 Anthracite grey, kabelový žlab součástí po</t>
  </si>
  <si>
    <t>stůl pracovní, rozměr ŠxHxV 1400x1000x750 mm, materiál deska LDTD povrch - dekor, struktura dle PD - TZ D.2., tl. 25 mm, hrana ABS, tl. 2 mm, podnož kovová, povrchová úpraca práškové lakování, odstín dle RAL 7016 Anthracite grey, kabelový žlab součástí podnože, rektifikace. Standard podnože dle PD - TZ D.2</t>
  </si>
  <si>
    <t>ST17</t>
  </si>
  <si>
    <t>stůl pracovní, rozměr ŠxHxV 1200x600x750 mm, materiál deska LDTD povrch - dekor, struktura dle PD - TZ D.2., tl. 25 mm, hrana ABS, tl. 2 mm, podnož kovová, povrchová úpraca práškové lakování, odstín dle RAL 7016 Anthracite grey, kabelový žlab součástí pod</t>
  </si>
  <si>
    <t>stůl pracovní, rozměr ŠxHxV 1200x600x750 mm, materiál deska LDTD povrch - dekor, struktura dle PD - TZ D.2., tl. 25 mm, hrana ABS, tl. 2 mm, podnož kovová, povrchová úpraca práškové lakování, odstín dle RAL 7016 Anthracite grey, kabelový žlab součástí podnože, rektifikace, 2x průchodka plastová, barva černá. Standard podnože dle PD - TZ D.2</t>
  </si>
  <si>
    <t>stoly 2NP montáž, doprava, režie</t>
  </si>
  <si>
    <t>soubor</t>
  </si>
  <si>
    <t>skříně 2NP</t>
  </si>
  <si>
    <t>SK03</t>
  </si>
  <si>
    <t>skříň kombinovaná s dveřmi s nábytkovou úchytkou a otevřenou nikou, rozměr ŠxHxV 800x398x1898 mm, materiál LDTD povrch - dekor, struktura dle PD - TZ D.2., tl. 18 mm, dveře panty, 2x vložená police, uzamykatelná, sokl v. 40 mm</t>
  </si>
  <si>
    <t xml:space="preserve">skříň šatní s dveřmi s nábytkovou úchytkou, rozměr ŠxHxV 800x380x1898 mm, materiál LDTD povrch - dekor, struktura dle PD - TZ D.2., tl. 18 mm, dveře panty, záda HDF, tl. 3 mm, výsuvný věšák, plastový odkapávač na boty, 4x větrací mřížka, lakovaná, odstín </t>
  </si>
  <si>
    <t>skříň šatní s dveřmi s nábytkovou úchytkou, rozměr ŠxHxV 800x380x1898 mm, materiál LDTD povrch - dekor, struktura dle PD - TZ D.2., tl. 18 mm, dveře panty, záda HDF, tl. 3 mm, výsuvný věšák, plastový odkapávač na boty, 4x větrací mřížka, lakovaná, odstín dle RAL 7016 Anthracite grey, uzamykatelná, sokl v. 40 mm. Standard vybavení skříně dle PD - TZ D.2.</t>
  </si>
  <si>
    <t>skříně 2NP montáž, doprava, režie</t>
  </si>
  <si>
    <t>ostatní 2NP</t>
  </si>
  <si>
    <t>STV</t>
  </si>
  <si>
    <t>Servírovací vozík, ušlechtilá ocel. 685 x 385mm. Výška vč. madel 940mm. Zesílené dno pro mimořádnou stabilitu s celoobvodovým záchytným okrajem. Kola - 4 otočná kola s kuličkovými ložisky a celopryžovými obručemi v pozinkovaných pouzdrech nezanechávajícím</t>
  </si>
  <si>
    <t>Servírovací vozík, ušlechtilá ocel. 685 x 385mm. Výška vč. madel 940mm. Zesílené dno pro mimořádnou stabilitu s celoobvodovým záchytným okrajem. Kola - 4 otočná kola s kuličkovými ložisky a celopryžovými obručemi v pozinkovaných pouzdrech nezanechávajícími stopy, Ø kola 100 mm, z toho 2 s brzdou. Nosnost jedené etáže 50kg.</t>
  </si>
  <si>
    <t>kabelový držák (had), flexibilní, délka 810 mm, barva stříbrná</t>
  </si>
  <si>
    <t>lišta kabelová, délka 200 cm, materiál hliník, včetně koncovek</t>
  </si>
  <si>
    <t>ostatní 2NP montáž, doprava, režie</t>
  </si>
  <si>
    <t>kuchyňská linka č.m. 229</t>
  </si>
  <si>
    <t>KL.229.a</t>
  </si>
  <si>
    <t>skříň spodní s dveřmi s nábytkovou úchytkou, rozměr ŠxHxV 400x615x724 mm, materiál LDTD povrch - dekor, struktura dle PD - TZ D.2., tl. 18 mm, 1x vložená police, dveře panty s tlumeným dovíráním</t>
  </si>
  <si>
    <t>KL.229.b</t>
  </si>
  <si>
    <t>KL.229.c</t>
  </si>
  <si>
    <t>KL.229.d</t>
  </si>
  <si>
    <t>ostění, š. 46 mm, v. 724 mm, materiál LDTD povrch - dekor, struktura dle PD - TZ D.2., tl. 18 mm</t>
  </si>
  <si>
    <t>KL.229.e</t>
  </si>
  <si>
    <t>KL.229.f</t>
  </si>
  <si>
    <t>sokl v. 100 mm, d. 2317 mm, materiál LDTD povrch - dekor, struktura dle PD - TZ D.2., tl. 18 mm</t>
  </si>
  <si>
    <t>KL.229.g</t>
  </si>
  <si>
    <t>deska pracovní, d. 2389 mm, hl. 635 mm, materiál HPL povrch - dekor, struktura dle PD - TZ D.2., tl. 36 mm, postforming</t>
  </si>
  <si>
    <t>KL.229.h</t>
  </si>
  <si>
    <t>KL.229.i</t>
  </si>
  <si>
    <t>nika závěsná, otevřená, 1x vložená police rozměr ŠxHxV 293x350x500 mm, materiál LDTD povrch - dekor, struktura dle PD - TZ D.2., tl. 18 mm, záda pevná</t>
  </si>
  <si>
    <t>KL.229.j</t>
  </si>
  <si>
    <t>KL.229.j.1</t>
  </si>
  <si>
    <t>nika otevřená pro vložení 2ks mikrovlnné trouby 1x pevná police, 2x vložená police, částečně pevná záda, rozměr ŠxHxV 550x433x1100 mm, materiál LDTD povrch - dekor, struktura dle PD - TZ D.2., tl. 18 mm</t>
  </si>
  <si>
    <t>KL.229.k</t>
  </si>
  <si>
    <t>ostění skříně, š. 81 mm, d. 1160 mm, materiál LDTD povrch - dekor, struktura dle PD - TZ D.2., tl. 18 mm</t>
  </si>
  <si>
    <t>Pol6</t>
  </si>
  <si>
    <t>kuch. Linka m.č. 229 montáž, doprava, režie</t>
  </si>
  <si>
    <t>03 - 3NP</t>
  </si>
  <si>
    <t>D1 - stoly 3NP</t>
  </si>
  <si>
    <t>D2 - skříně 3NP</t>
  </si>
  <si>
    <t>D3 - ostatní 3NP</t>
  </si>
  <si>
    <t>D4 - kuchyňská linka č.m. 309</t>
  </si>
  <si>
    <t>stoly 3NP</t>
  </si>
  <si>
    <t>ST07/L</t>
  </si>
  <si>
    <t xml:space="preserve">stolová sestava, rozměr ŠxHxV 1750x2490x750 mm, materiál deska LDTD povrch - dekor, struktura dle PD - TZ D.2., tl. 25 mm, hrana ABS, tl. 2 mm, podnož kovová, povrchová úprava práškové lakování, odstín dle RAL 7016 Anthracite grey, kabelový žlab součástí </t>
  </si>
  <si>
    <t>stolová sestava, rozměr ŠxHxV 1750x2490x750 mm, materiál deska LDTD povrch - dekor, struktura dle PD - TZ D.2., tl. 25 mm, hrana ABS, tl. 2 mm, podnož kovová, povrchová úprava práškové lakování, odstín dle RAL 7016 Anthracite grey, kabelový žlab součástí podnože, rektifikace, levé provedení, 4x průchodka plastová, barva černá. Standard podnože dle PD - TZ D.2</t>
  </si>
  <si>
    <t>ST07/P</t>
  </si>
  <si>
    <t>stolová sestava, rozměr ŠxHxV 1750x2490x750 mm, materiál deska LDTD povrch - dekor, struktura dle PD - TZ D.2., tl. 25 mm, hrana ABS, tl. 2 mm, podnož kovová, povrchová úprava práškové lakování, odstín dle RAL 7016 Anthracite grey, kabelový žlab součástí podnože, rektifikace, pravé provedení, 4x průchodka plastová, barva černá. Standard podnože dle PD - TZ D.2</t>
  </si>
  <si>
    <t xml:space="preserve">stolová sestava, rozměr ŠxHxV 1600x1800x750 mm, materiál deska LDTD povrch - dekor, struktura dle PD - TZ D.2., tl. 25 mm, hrana ABS, tl. 2 mm, podnož kovová, povrchová úprava práškové lakování, odstín dle RAL 7016 Anthracite grey, kabelový žlab součástí </t>
  </si>
  <si>
    <t>stolová sestava, rozměr ŠxHxV 1600x1800x750 mm, materiál deska LDTD povrch - dekor, struktura dle PD - TZ D.2., tl. 25 mm, hrana ABS, tl. 2 mm, podnož kovová, povrchová úprava práškové lakování, odstín dle RAL 7016 Anthracite grey, kabelový žlab součástí podnože, rektifikace, levé provedení, 4x průchodka plastová, barva černá. Standard podnože dle PD - TZ D.2</t>
  </si>
  <si>
    <t>stolová sestava, rozměr ŠxHxV 1600x1800x750 mm, materiál deska LDTD povrch - dekor, struktura dle PD - TZ D.2., tl. 25 mm, hrana ABS, tl. 2 mm, podnož kovová, povrchová úprava práškové lakování, odstín dle RAL 7016 Anthracite grey, kabelový žlab součástí podnože, rektifikace, pravé provedení, 4x průchodka plastová, barva černá. Standard podnože dle PD - TZ D.2</t>
  </si>
  <si>
    <t>ST13/P</t>
  </si>
  <si>
    <t>zakončovací prvek, rozměr ŠxHxV 600x800x750 mm, materiál LDTD povrch - dekor, struktura dle PD - TZ D.2., tl. 25 mm, hrana ABS tl. 2 mm, stolová noha kruhová, průměr 60 mm, povrchová úprava práškové lakování, odstín dle RAL 7016 Anthracite grey, pravé pro</t>
  </si>
  <si>
    <t>zakončovací prvek, rozměr ŠxHxV 600x800x750 mm, materiál LDTD povrch - dekor, struktura dle PD - TZ D.2., tl. 25 mm, hrana ABS tl. 2 mm, stolová noha kruhová, průměr 60 mm, povrchová úprava práškové lakování, odstín dle RAL 7016 Anthracite grey, pravé provedení</t>
  </si>
  <si>
    <t>stůl pracovní, rozměr ŠxHxV 1900x1000x750 mm, materiál deska LDTD povrch - dekor, struktura dle PD - TZ D.2., tl. 25 mm, hrana ABS, tl. 2 mm, podnož kovová, povrchová úprava práškové lakování, odstín dle RAL 7016 Anthracite grey, kabelový žlab součástí po</t>
  </si>
  <si>
    <t>stůl pracovní, rozměr ŠxHxV 1900x1000x750 mm, materiál deska LDTD povrch - dekor, struktura dle PD - TZ D.2., tl. 25 mm, hrana ABS, tl. 2 mm, podnož kovová, povrchová úprava práškové lakování, odstín dle RAL 7016 Anthracite grey, kabelový žlab součástí podnože, rektifikace. Standard podnože dle PD - TZ D.2</t>
  </si>
  <si>
    <t>stůl pracovní, rozměr ŠxHxV 1400x1000x750 mm, materiál deska LDTD povrch - dekor, struktura dle PD - TZ D.2., tl. 25 mm, hrana ABS, tl. 2 mm, podnož kovová, povrchová úprava práškové lakování, odstín dle RAL 7016 Anthracite grey, kabelový žlab součástí po</t>
  </si>
  <si>
    <t>stůl pracovní, rozměr ŠxHxV 1400x1000x750 mm, materiál deska LDTD povrch - dekor, struktura dle PD - TZ D.2., tl. 25 mm, hrana ABS, tl. 2 mm, podnož kovová, povrchová úprava práškové lakování, odstín dle RAL 7016 Anthracite grey, kabelový žlab součástí podnože, rektifikace. Standard podnože dle PD - TZ D.2</t>
  </si>
  <si>
    <t>Pol11</t>
  </si>
  <si>
    <t>stoly 3NP montáž, doprava, režie</t>
  </si>
  <si>
    <t>skříně 3NP</t>
  </si>
  <si>
    <t>Pol12</t>
  </si>
  <si>
    <t>skříně 3NP montáž, doprava, režie</t>
  </si>
  <si>
    <t>ostatní 3NP</t>
  </si>
  <si>
    <t>Pol8</t>
  </si>
  <si>
    <t>Pol9</t>
  </si>
  <si>
    <t>Pol13</t>
  </si>
  <si>
    <t>ostatní 3NP montáž, doprava, režie</t>
  </si>
  <si>
    <t>kuchyňská linka č.m. 309</t>
  </si>
  <si>
    <t>KL.309.a</t>
  </si>
  <si>
    <t>KL.309.b</t>
  </si>
  <si>
    <t>KL.309.c</t>
  </si>
  <si>
    <t>KL.309.d</t>
  </si>
  <si>
    <t>KL.309.e</t>
  </si>
  <si>
    <t>bok, š. 615 mm, v. 824 mm, materiál LDTD Epovrch - dekor, struktura dle PD - TZ D.2., tl. 18 mm</t>
  </si>
  <si>
    <t>KL.309.f</t>
  </si>
  <si>
    <t>KL.309.g</t>
  </si>
  <si>
    <t>KL.309.h</t>
  </si>
  <si>
    <t>KL.309.i</t>
  </si>
  <si>
    <t>nika závěsná, otevřená, 1x vložená police rozměr ŠxHxV 343x350x500 mm, materiál LDTD povrch - dekor, struktura dle PD - TZ D.2., tl. 18 mm, záda pevná</t>
  </si>
  <si>
    <t>KL.309.j</t>
  </si>
  <si>
    <t>KL.309.k</t>
  </si>
  <si>
    <t>ostění skříně, š. 90 mm, d. 1160 mm, materiál LDTD povrch - dekor, struktura dle PD - TZ D.2., tl. 18 mm</t>
  </si>
  <si>
    <t>Pol14</t>
  </si>
  <si>
    <t>kuchyňská linka m.č. 309 3NP montáž, doprava, režie</t>
  </si>
  <si>
    <t>04 - 4NP+GK</t>
  </si>
  <si>
    <t>D1 - stoly 4NP</t>
  </si>
  <si>
    <t>D2 - skříně 4NP</t>
  </si>
  <si>
    <t>D3 - ostatní 4NP</t>
  </si>
  <si>
    <t>D4 - kuchyňská linka č.m. 409</t>
  </si>
  <si>
    <t>stoly 4NP</t>
  </si>
  <si>
    <t>stůl pracovní/odkládací, rozměr ŠxHxV 1000x600x750 mm, materiál deska LDTD povrch - dekor, struktura dle PD - TZ D.2., tl. 25 mm, hrana ABS, tl. 2 mm, podnož kovová, povrchová úprava práškové lakování, odstín dle RAL 7016 Anthracite grey, kabelový žlab součástí podnože, rektifikace. Standard podnože dle PD - TZ D.2</t>
  </si>
  <si>
    <t>stůl pracovní, rozměr ŠxHxV 2000x800x750 mm, materiál deska LDTD povrch - dekor, struktura dle PD - TZ D.2., tl. 25 mm, hrana ABS, tl. 2 mm, podnož kovová, povrchová úprava práškové lakování, odstín dle RAL 7016 Anthracite grey, kabelový žlab součástí pod</t>
  </si>
  <si>
    <t>stůl pracovní, rozměr ŠxHxV 2000x800x750 mm, materiál deska LDTD povrch - dekor, struktura dle PD - TZ D.2., tl. 25 mm, hrana ABS, tl. 2 mm, podnož kovová, povrchová úprava práškové lakování, odstín dle RAL 7016 Anthracite grey, kabelový žlab součástí podnože, rektifikace, 3x průchodka plastová, barva černá. Standard podnože dle PD - TZ D.2</t>
  </si>
  <si>
    <t>Pol15</t>
  </si>
  <si>
    <t>stoly 4NP montáž, doprava, režie</t>
  </si>
  <si>
    <t>skříně 4NP</t>
  </si>
  <si>
    <t>Pol16</t>
  </si>
  <si>
    <t>skříně 4NP montáž, doprava, režie</t>
  </si>
  <si>
    <t>ostatní 4NP</t>
  </si>
  <si>
    <t>Pol17</t>
  </si>
  <si>
    <t>ostatní 4NP montáž, doprava, režie</t>
  </si>
  <si>
    <t>kuchyňská linka č.m. 409</t>
  </si>
  <si>
    <t>KL.409.a</t>
  </si>
  <si>
    <t>KL.409.b</t>
  </si>
  <si>
    <t>KL.409.c</t>
  </si>
  <si>
    <t>KL.409.d</t>
  </si>
  <si>
    <t>ostění, š. 35 mm, v. 724 mm, materiál LDTD povrch - dekor, struktura dle PD - TZ D.2., tl. 18 mm</t>
  </si>
  <si>
    <t>KL.409.e</t>
  </si>
  <si>
    <t>KL.409.f</t>
  </si>
  <si>
    <t>sokl v. 100 mm, d. 1852 mm, materiál LDTD povrch - dekor, struktura dle PD - TZ D.2., tl. 18 mm</t>
  </si>
  <si>
    <t>KL.409.g</t>
  </si>
  <si>
    <t>deska pracovní, d. 1884 mm, hl. 635 mm, materiál HPL povrch - dekor, struktura dle PD - TZ D.2., tl. 36 mm, postforming</t>
  </si>
  <si>
    <t>KL.409.h</t>
  </si>
  <si>
    <t>lišta těsnící, d. 2519, včetně rohového spoje a koncovky, materiál plast, barva šedá</t>
  </si>
  <si>
    <t>KL.409.i</t>
  </si>
  <si>
    <t>nika závěsná, otevřená, 1x vložená police rozměr ŠxHxV 350x350x500 mm, materiál LDTD povrch - dekor, struktura dle PD - TZ D.2., tl. 18 mm, záda pevná</t>
  </si>
  <si>
    <t>KL.409.j</t>
  </si>
  <si>
    <t>KL.409.k</t>
  </si>
  <si>
    <t>ostění skříně, š. 70 mm, d. 1160 mm, materiál LDTD povrch - dekor, struktura dle PD - TZ D.2., tl. 18 mm</t>
  </si>
  <si>
    <t>Led pásek 230V pod závěsné skříňky, dl. 1900mm, vč. připojení na osvětlení místnosti</t>
  </si>
  <si>
    <t>Pol18</t>
  </si>
  <si>
    <t>kuchyňská linka m.č. 409 montáž, doprava, režie</t>
  </si>
  <si>
    <t>GK</t>
  </si>
  <si>
    <t>generální klíč pro všechny uzamykatelné části vybavení ve všech podlažích (skříně, zásuvkové kontentejnery)</t>
  </si>
  <si>
    <t>05 - 5NP</t>
  </si>
  <si>
    <t>položka - 5NP</t>
  </si>
  <si>
    <t>položka</t>
  </si>
  <si>
    <t>-172259471</t>
  </si>
  <si>
    <t>stůl pracovní/odkládací, rozměr ŠxHxV 1000x600x750 mm, materiál deska LDTD povrch - dekor, struktura dle PD - TZ D.2., tl. 25 mm, hrana ABS, tl. 2 mm, podnož kovová, povrchová úprava práškové lakování, odstín dle RAL 7016 Anthracite grey, kabelový žlab součástí podnože, rektifikace, 2x průchodka plastová, barva černá</t>
  </si>
  <si>
    <t>pol99</t>
  </si>
  <si>
    <t>-2057279560</t>
  </si>
  <si>
    <t>06 - sedací nábytek</t>
  </si>
  <si>
    <t>D1 - 1NP</t>
  </si>
  <si>
    <t>D2 - modulové lavice</t>
  </si>
  <si>
    <t>D3 - 2NP</t>
  </si>
  <si>
    <t>D4 - 3NP</t>
  </si>
  <si>
    <t>D5 - 4NP</t>
  </si>
  <si>
    <t>D6 - 5NP</t>
  </si>
  <si>
    <t>Ž1</t>
  </si>
  <si>
    <t>židle pracovní, šířka sedáku 500 mm, celková šířka 660 mm, opěrák síťovaný, černý, výškově stavitelný opěrák, bederní opěrka, PU područky, síťovaný nastavitelný podhlavník, hliníkový leštěný kříž s kolečky o průměru 60 mm, nosnost 130 kg, sedák čalouněný,</t>
  </si>
  <si>
    <t>židle pracovní, šířka sedáku 500 mm, celková šířka 660 mm, opěrák síťovaný, černý, výškově stavitelný opěrák, bederní opěrka, PU područky, síťovaný nastavitelný podhlavník, hliníkový leštěný kříž s kolečky o průměru 60 mm, nosnost 130 kg, sedák čalouněný, látka kategorie 2, barva bude upřesněna, horizontální posuv sedáku, naklápění sedáku i opěráku. Standard dle PD - TZ D.2</t>
  </si>
  <si>
    <t>Ž1.1</t>
  </si>
  <si>
    <t>židle pracovní, šířka sedáku 500 mm, celková šířka 660 mm, opěrák síťovaný, černý, výškově stavitelný opěrák, bederní opěrka, PU područky, síťovaný nastavitelný podhlavník, hliníkový leštěný kříž s kolečky o průměru 60 mm, nosnost 150 kg, sedák čalouněný,</t>
  </si>
  <si>
    <t>židle pracovní, šířka sedáku 500 mm, celková šířka 660 mm, opěrák síťovaný, černý, výškově stavitelný opěrák, bederní opěrka, PU područky, síťovaný nastavitelný podhlavník, hliníkový leštěný kříž s kolečky o průměru 60 mm, nosnost 150 kg, sedák čalouněný, látka kategorie 2, barva bude upřesněna, horizontální posuv sedáku, naklápění sedáku i opěráku. Standard dle PD - TZ D.2</t>
  </si>
  <si>
    <t>Ž2</t>
  </si>
  <si>
    <t>židle konferenční, šířka sedáku 460 mm, celková šířka 510 mm, výška sedáku 460 mm, celkový výška 810 mm stohovatelná, nosnost 130 kg, kostra šedá, plast tmavě modrý, bez područek. Standard dle PD - TZ D.2</t>
  </si>
  <si>
    <t>Ž3</t>
  </si>
  <si>
    <t>židle pracovní, sezení do fotobinky, hmotnost 8 kg, šířka sedáku 420 mm, hloubka 330 mm, plochý nylonový černý kříž, průměr 600 mm, bez aretačního kruhu, nosnost 100 kg, sedák materiál polyuretan, barva černá. Standard dle PD - TZ D.2</t>
  </si>
  <si>
    <t>Ž3.a</t>
  </si>
  <si>
    <t>píst vysoký, možnost nastavení výšky sedáku 450 mm - 640 mm</t>
  </si>
  <si>
    <t>L4</t>
  </si>
  <si>
    <t>lavice 4-místná, traverza multisedáku šedá, celková šířka 2080 mm, celková nosnost 520 kg, plast tmavě modrý, bez područek. Standard dle PD - TZ D.2</t>
  </si>
  <si>
    <t>Pol19</t>
  </si>
  <si>
    <t>židle a lavice 1NP montáž, doprava, režie</t>
  </si>
  <si>
    <t>modulové lavice</t>
  </si>
  <si>
    <t>MDL1</t>
  </si>
  <si>
    <t>Modulová designová lavice - sestava z přímých a obloukových modulů dl. 4059mm. Materiál rám práškově lakovaný tlakově litý AL. Barva černá. sedák 3D tvarovaná překližka barva dub bělený. Spojovací prvky kovové. Další specicikace a standard viz v.č. i01, i</t>
  </si>
  <si>
    <t>Modulová designová lavice - sestava z přímých a obloukových modulů dl. 4059mm. Materiál rám práškově lakovaný tlakově litý AL. Barva černá. sedák 3D tvarovaná překližka barva dub bělený. Spojovací prvky kovové. Další specicikace a standard viz v.č. i01, i11 a TZ D.2.</t>
  </si>
  <si>
    <t>MDL2</t>
  </si>
  <si>
    <t>Modulová designová lavice - sestava z přímých a obloukových modulů dl. 2010mm. Materiál rám práškově lakovaný tlakově litý AL. Barva černá. sedák 3D tvarovaná překližka barva dub bělený. Spojovací prvky kovové. Další specicikace a standard viz v.č. i01, i</t>
  </si>
  <si>
    <t>Modulová designová lavice - sestava z přímých a obloukových modulů dl. 2010mm. Materiál rám práškově lakovaný tlakově litý AL. Barva černá. sedák 3D tvarovaná překližka barva dub bělený. Spojovací prvky kovové. Další specicikace a standard viz v.č. i01, i11 a TZ D.2.</t>
  </si>
  <si>
    <t>MDL3</t>
  </si>
  <si>
    <t>Modulová designová lavice - sestava z přímých a obloukových modulů dl. 3903mm. Materiál rám práškově lakovaný tlakově litý AL. Barva černá. sedák 3D tvarovaná překližka barva dub bělený. Spojovací prvky kovové. Další specicikace a standard viz v.č. i01, i</t>
  </si>
  <si>
    <t>Modulová designová lavice - sestava z přímých a obloukových modulů dl. 3903mm. Materiál rám práškově lakovaný tlakově litý AL. Barva černá. sedák 3D tvarovaná překližka barva dub bělený. Spojovací prvky kovové. Další specicikace a standard viz v.č. i01, i11 a TZ D.2.</t>
  </si>
  <si>
    <t>MDL4</t>
  </si>
  <si>
    <t>Modulová designová lavice - sestava z přímých modulů dl. 1880mm. Materiál rám práškově lakovaný tlakově litý AL. Barva černá. Sedák 3D tvarovaná překližka barva dub bělený. Spojovací prvky kovové. Další specicikace a standard viz v.č. i01, i11 a TZ D.2.</t>
  </si>
  <si>
    <t>MDL5</t>
  </si>
  <si>
    <t>Modulová designová lavice - sestava z přímých modulů dl. 4700mm. Materiál rám práškově lakovaný tlakově litý AL. Barva černá. Sedák 3D tvarovaná překližka barva dub bělený. Spojovací prvky kovové. Další specicikace a standard viz v.č. i01, i11 a TZ D.2.</t>
  </si>
  <si>
    <t>Pol20</t>
  </si>
  <si>
    <t>modulové designové lavice 1NP montáž, doprava, režie</t>
  </si>
  <si>
    <t>Ž2.1</t>
  </si>
  <si>
    <t>židle konferenční, šířka sedáku 460 mm, celková šířka 510 mm, výška sedáku 460 mm, celkový výška 810 mmstohovatelná, nosnost 130 kg, kostra šedá, plast tmavě modrý, bez područek. Standard dle PD - TZ D.2</t>
  </si>
  <si>
    <t>Ž4</t>
  </si>
  <si>
    <t>židle konferenční, stohovatelná, šířka sedáku 460 mm, celková šířka 570 mm, bez područek, nosnost 130 kg, konstrukce s krycími černými plastřy, kostra šedá, sedák a opěrák čalouněný, látka kategorie 2, barva bude upřesněna, prošité hrany sedáku i opěráku.</t>
  </si>
  <si>
    <t>židle konferenční, stohovatelná, šířka sedáku 460 mm, celková šířka 570 mm, bez područek, nosnost 130 kg, konstrukce s krycími černými plastřy, kostra šedá, sedák a opěrák čalouněný, látka kategorie 2, barva bude upřesněna, prošité hrany sedáku i opěráku. Standard dle PD - TZ D.2</t>
  </si>
  <si>
    <t>L3</t>
  </si>
  <si>
    <t>lavice 3-místná, traverza multisedáku šedá, celková šířka 1560 mm, celková nosnost 390 kg, plast tmavě modrý, bez područek. Standard dle PD - TZ D.2</t>
  </si>
  <si>
    <t>L5</t>
  </si>
  <si>
    <t>lavice 5-místná, traverza multisedáku šedá, celková šířka 2600 mm, celková nosnost 650 kg, plast tmavě modrý, bez područek. Standard dle PD - TZ D.2</t>
  </si>
  <si>
    <t>Pol21</t>
  </si>
  <si>
    <t>židle a lavice 2NP montáž, doprava, režie</t>
  </si>
  <si>
    <t>Pol22</t>
  </si>
  <si>
    <t>židle a lavice 3NP montáž, doprava, režie</t>
  </si>
  <si>
    <t>4NP</t>
  </si>
  <si>
    <t>Pol23</t>
  </si>
  <si>
    <t>židle a lavice 4NP montáž, doprava, režie</t>
  </si>
  <si>
    <t>D6</t>
  </si>
  <si>
    <t>Pol24</t>
  </si>
  <si>
    <t>židle a lavice 5NP montáž, doprava, režie</t>
  </si>
  <si>
    <t>07 - elektroinstalace</t>
  </si>
  <si>
    <t>D1 - KABELY A KABELOVÉ TRASY</t>
  </si>
  <si>
    <t>D2 - MONTÁŽ KABELŮ A KABELOVÝCH TRAS</t>
  </si>
  <si>
    <t>D3 - INSTALAČNÍ MATERIÁL</t>
  </si>
  <si>
    <t>D4 - MONTÁŽ INSTALAČNÍHO MATERIÁLU</t>
  </si>
  <si>
    <t>KABELY A KABELOVÉ TRASY</t>
  </si>
  <si>
    <t>CGSG-J 3x1,5 (H05RR-F 3X1,5)</t>
  </si>
  <si>
    <t>m</t>
  </si>
  <si>
    <t>MONTÁŽ KABELŮ A KABELOVÝCH TRAS</t>
  </si>
  <si>
    <t>montáže</t>
  </si>
  <si>
    <t>INSTALAČNÍ MATERIÁL</t>
  </si>
  <si>
    <t>Pol7</t>
  </si>
  <si>
    <t>Zásuvka jednonásobná 230V/16A, na povrch</t>
  </si>
  <si>
    <t xml:space="preserve">Vidlice dvojpólová s ochranným kontaktem, s postranním vývodem                16 A, 250 V AC</t>
  </si>
  <si>
    <t>Odbočná el.instalační krabice na povrch, se svorkovnicí</t>
  </si>
  <si>
    <t>MONTÁŽ INSTALAČNÍHO MATERIÁLU</t>
  </si>
  <si>
    <t>Pol10</t>
  </si>
  <si>
    <t>pol22</t>
  </si>
  <si>
    <t xml:space="preserve">Revize </t>
  </si>
  <si>
    <t>1956208315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</si>
</sst>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2" fillId="0" borderId="0" applyNumberFormat="0" applyFill="0" applyBorder="0" applyAlignment="0" applyProtection="0"/>
  </cellStyleXfs>
  <cellXfs count="2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2"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2"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4" fontId="13"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4" fillId="0" borderId="0" xfId="0" applyNumberFormat="1" applyFont="1" applyAlignment="1" applyProtection="1">
      <alignment vertical="center"/>
    </xf>
    <xf numFmtId="0" fontId="1" fillId="0" borderId="3" xfId="0" applyFont="1" applyBorder="1" applyAlignment="1">
      <alignment vertical="center"/>
    </xf>
    <xf numFmtId="0" fontId="14"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2" t="s">
        <v>0</v>
      </c>
      <c r="AZ1" s="12" t="s">
        <v>1</v>
      </c>
      <c r="BA1" s="12" t="s">
        <v>2</v>
      </c>
      <c r="BB1" s="12" t="s">
        <v>3</v>
      </c>
      <c r="BT1" s="12" t="s">
        <v>4</v>
      </c>
      <c r="BU1" s="12" t="s">
        <v>4</v>
      </c>
      <c r="BV1" s="12" t="s">
        <v>5</v>
      </c>
    </row>
    <row r="2" s="1" customFormat="1" ht="36.96" customHeight="1">
      <c r="AR2" s="1"/>
      <c r="AS2" s="1"/>
      <c r="AT2" s="1"/>
      <c r="AU2" s="1"/>
      <c r="AV2" s="1"/>
      <c r="AW2" s="1"/>
      <c r="AX2" s="1"/>
      <c r="AY2" s="1"/>
      <c r="AZ2" s="1"/>
      <c r="BA2" s="1"/>
      <c r="BB2" s="1"/>
      <c r="BC2" s="1"/>
      <c r="BD2" s="1"/>
      <c r="BE2" s="1"/>
      <c r="BS2" s="13" t="s">
        <v>6</v>
      </c>
      <c r="BT2" s="13" t="s">
        <v>7</v>
      </c>
    </row>
    <row r="3" s="1" customFormat="1" ht="6.96"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1" customFormat="1" ht="24.96"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1" customFormat="1" ht="12" customHeight="1">
      <c r="B5" s="17"/>
      <c r="C5" s="18"/>
      <c r="D5" s="22" t="s">
        <v>13</v>
      </c>
      <c r="E5" s="18"/>
      <c r="F5" s="18"/>
      <c r="G5" s="18"/>
      <c r="H5" s="18"/>
      <c r="I5" s="18"/>
      <c r="J5" s="18"/>
      <c r="K5" s="23"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6"/>
      <c r="BE5" s="24" t="s">
        <v>15</v>
      </c>
      <c r="BS5" s="13" t="s">
        <v>6</v>
      </c>
    </row>
    <row r="6" s="1" customFormat="1" ht="36.96" customHeight="1">
      <c r="B6" s="17"/>
      <c r="C6" s="18"/>
      <c r="D6" s="25" t="s">
        <v>16</v>
      </c>
      <c r="E6" s="18"/>
      <c r="F6" s="18"/>
      <c r="G6" s="18"/>
      <c r="H6" s="18"/>
      <c r="I6" s="18"/>
      <c r="J6" s="18"/>
      <c r="K6" s="26" t="s">
        <v>17</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6"/>
      <c r="BE6" s="27"/>
      <c r="BS6" s="13" t="s">
        <v>6</v>
      </c>
    </row>
    <row r="7" s="1" customFormat="1" ht="12" customHeight="1">
      <c r="B7" s="17"/>
      <c r="C7" s="18"/>
      <c r="D7" s="28"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8" t="s">
        <v>19</v>
      </c>
      <c r="AL7" s="18"/>
      <c r="AM7" s="18"/>
      <c r="AN7" s="23" t="s">
        <v>1</v>
      </c>
      <c r="AO7" s="18"/>
      <c r="AP7" s="18"/>
      <c r="AQ7" s="18"/>
      <c r="AR7" s="16"/>
      <c r="BE7" s="27"/>
      <c r="BS7" s="13" t="s">
        <v>6</v>
      </c>
    </row>
    <row r="8" s="1" customFormat="1" ht="12" customHeight="1">
      <c r="B8" s="17"/>
      <c r="C8" s="18"/>
      <c r="D8" s="28"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8" t="s">
        <v>22</v>
      </c>
      <c r="AL8" s="18"/>
      <c r="AM8" s="18"/>
      <c r="AN8" s="29" t="s">
        <v>23</v>
      </c>
      <c r="AO8" s="18"/>
      <c r="AP8" s="18"/>
      <c r="AQ8" s="18"/>
      <c r="AR8" s="16"/>
      <c r="BE8" s="27"/>
      <c r="BS8" s="13" t="s">
        <v>6</v>
      </c>
    </row>
    <row r="9" s="1" customFormat="1" ht="14.4"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7"/>
      <c r="BS9" s="13" t="s">
        <v>6</v>
      </c>
    </row>
    <row r="10" s="1" customFormat="1" ht="12" customHeight="1">
      <c r="B10" s="17"/>
      <c r="C10" s="18"/>
      <c r="D10" s="28"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8" t="s">
        <v>25</v>
      </c>
      <c r="AL10" s="18"/>
      <c r="AM10" s="18"/>
      <c r="AN10" s="23" t="s">
        <v>1</v>
      </c>
      <c r="AO10" s="18"/>
      <c r="AP10" s="18"/>
      <c r="AQ10" s="18"/>
      <c r="AR10" s="16"/>
      <c r="BE10" s="27"/>
      <c r="BS10" s="13" t="s">
        <v>6</v>
      </c>
    </row>
    <row r="11" s="1" customFormat="1" ht="18.48" customHeight="1">
      <c r="B11" s="17"/>
      <c r="C11" s="18"/>
      <c r="D11" s="18"/>
      <c r="E11" s="23" t="s">
        <v>26</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8" t="s">
        <v>27</v>
      </c>
      <c r="AL11" s="18"/>
      <c r="AM11" s="18"/>
      <c r="AN11" s="23" t="s">
        <v>1</v>
      </c>
      <c r="AO11" s="18"/>
      <c r="AP11" s="18"/>
      <c r="AQ11" s="18"/>
      <c r="AR11" s="16"/>
      <c r="BE11" s="27"/>
      <c r="BS11" s="13" t="s">
        <v>6</v>
      </c>
    </row>
    <row r="12" s="1" customFormat="1" ht="6.96"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7"/>
      <c r="BS12" s="13" t="s">
        <v>6</v>
      </c>
    </row>
    <row r="13" s="1" customFormat="1" ht="12" customHeight="1">
      <c r="B13" s="17"/>
      <c r="C13" s="18"/>
      <c r="D13" s="28" t="s">
        <v>28</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8" t="s">
        <v>25</v>
      </c>
      <c r="AL13" s="18"/>
      <c r="AM13" s="18"/>
      <c r="AN13" s="30" t="s">
        <v>29</v>
      </c>
      <c r="AO13" s="18"/>
      <c r="AP13" s="18"/>
      <c r="AQ13" s="18"/>
      <c r="AR13" s="16"/>
      <c r="BE13" s="27"/>
      <c r="BS13" s="13" t="s">
        <v>6</v>
      </c>
    </row>
    <row r="14">
      <c r="B14" s="17"/>
      <c r="C14" s="18"/>
      <c r="D14" s="18"/>
      <c r="E14" s="30" t="s">
        <v>29</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8" t="s">
        <v>27</v>
      </c>
      <c r="AL14" s="18"/>
      <c r="AM14" s="18"/>
      <c r="AN14" s="30" t="s">
        <v>29</v>
      </c>
      <c r="AO14" s="18"/>
      <c r="AP14" s="18"/>
      <c r="AQ14" s="18"/>
      <c r="AR14" s="16"/>
      <c r="BE14" s="27"/>
      <c r="BS14" s="13" t="s">
        <v>6</v>
      </c>
    </row>
    <row r="15" s="1" customFormat="1" ht="6.96"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7"/>
      <c r="BS15" s="13" t="s">
        <v>4</v>
      </c>
    </row>
    <row r="16" s="1" customFormat="1" ht="12" customHeight="1">
      <c r="B16" s="17"/>
      <c r="C16" s="18"/>
      <c r="D16" s="28" t="s">
        <v>30</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8" t="s">
        <v>25</v>
      </c>
      <c r="AL16" s="18"/>
      <c r="AM16" s="18"/>
      <c r="AN16" s="23" t="s">
        <v>1</v>
      </c>
      <c r="AO16" s="18"/>
      <c r="AP16" s="18"/>
      <c r="AQ16" s="18"/>
      <c r="AR16" s="16"/>
      <c r="BE16" s="27"/>
      <c r="BS16" s="13" t="s">
        <v>4</v>
      </c>
    </row>
    <row r="17" s="1" customFormat="1" ht="18.48" customHeight="1">
      <c r="B17" s="17"/>
      <c r="C17" s="18"/>
      <c r="D17" s="18"/>
      <c r="E17" s="23" t="s">
        <v>31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8" t="s">
        <v>27</v>
      </c>
      <c r="AL17" s="18"/>
      <c r="AM17" s="18"/>
      <c r="AN17" s="23" t="s">
        <v>1</v>
      </c>
      <c r="AO17" s="18"/>
      <c r="AP17" s="18"/>
      <c r="AQ17" s="18"/>
      <c r="AR17" s="16"/>
      <c r="BE17" s="27"/>
      <c r="BS17" s="13" t="s">
        <v>32</v>
      </c>
    </row>
    <row r="18" s="1" customFormat="1" ht="6.96"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7"/>
      <c r="BS18" s="13" t="s">
        <v>6</v>
      </c>
    </row>
    <row r="19" s="1" customFormat="1" ht="12" customHeight="1">
      <c r="B19" s="17"/>
      <c r="C19" s="18"/>
      <c r="D19" s="28" t="s">
        <v>33</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8" t="s">
        <v>25</v>
      </c>
      <c r="AL19" s="18"/>
      <c r="AM19" s="18"/>
      <c r="AN19" s="23" t="s">
        <v>1</v>
      </c>
      <c r="AO19" s="18"/>
      <c r="AP19" s="18"/>
      <c r="AQ19" s="18"/>
      <c r="AR19" s="16"/>
      <c r="BE19" s="27"/>
      <c r="BS19" s="13" t="s">
        <v>6</v>
      </c>
    </row>
    <row r="20" s="1" customFormat="1" ht="18.48" customHeight="1">
      <c r="B20" s="17"/>
      <c r="C20" s="18"/>
      <c r="D20" s="18"/>
      <c r="E20" s="23" t="s">
        <v>31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8" t="s">
        <v>27</v>
      </c>
      <c r="AL20" s="18"/>
      <c r="AM20" s="18"/>
      <c r="AN20" s="23" t="s">
        <v>1</v>
      </c>
      <c r="AO20" s="18"/>
      <c r="AP20" s="18"/>
      <c r="AQ20" s="18"/>
      <c r="AR20" s="16"/>
      <c r="BE20" s="27"/>
      <c r="BS20" s="13" t="s">
        <v>32</v>
      </c>
    </row>
    <row r="21" s="1" customFormat="1" ht="6.96"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7"/>
    </row>
    <row r="22" s="1" customFormat="1" ht="12" customHeight="1">
      <c r="B22" s="17"/>
      <c r="C22" s="18"/>
      <c r="D22" s="28" t="s">
        <v>34</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7"/>
    </row>
    <row r="23" s="1" customFormat="1" ht="16.5" customHeight="1">
      <c r="B23" s="17"/>
      <c r="C23" s="18"/>
      <c r="D23" s="18"/>
      <c r="E23" s="32" t="s">
        <v>35</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18"/>
      <c r="AP23" s="18"/>
      <c r="AQ23" s="18"/>
      <c r="AR23" s="16"/>
      <c r="BE23" s="27"/>
    </row>
    <row r="24" s="1" customFormat="1" ht="6.96"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7"/>
    </row>
    <row r="25" s="1" customFormat="1" ht="6.96" customHeight="1">
      <c r="B25" s="17"/>
      <c r="C25" s="18"/>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18"/>
      <c r="AQ25" s="18"/>
      <c r="AR25" s="16"/>
      <c r="BE25" s="27"/>
    </row>
    <row r="26" s="2" customFormat="1" ht="25.92" customHeight="1">
      <c r="A26" s="34"/>
      <c r="B26" s="35"/>
      <c r="C26" s="36"/>
      <c r="D26" s="37" t="s">
        <v>36</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ROUND(AG94,2)</f>
        <v>0</v>
      </c>
      <c r="AL26" s="38"/>
      <c r="AM26" s="38"/>
      <c r="AN26" s="38"/>
      <c r="AO26" s="38"/>
      <c r="AP26" s="36"/>
      <c r="AQ26" s="36"/>
      <c r="AR26" s="40"/>
      <c r="BE26" s="27"/>
    </row>
    <row r="27" s="2" customFormat="1" ht="6.96"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40"/>
      <c r="BE27" s="27"/>
    </row>
    <row r="28" s="2" customFormat="1">
      <c r="A28" s="34"/>
      <c r="B28" s="35"/>
      <c r="C28" s="36"/>
      <c r="D28" s="36"/>
      <c r="E28" s="36"/>
      <c r="F28" s="36"/>
      <c r="G28" s="36"/>
      <c r="H28" s="36"/>
      <c r="I28" s="36"/>
      <c r="J28" s="36"/>
      <c r="K28" s="36"/>
      <c r="L28" s="41" t="s">
        <v>37</v>
      </c>
      <c r="M28" s="41"/>
      <c r="N28" s="41"/>
      <c r="O28" s="41"/>
      <c r="P28" s="41"/>
      <c r="Q28" s="36"/>
      <c r="R28" s="36"/>
      <c r="S28" s="36"/>
      <c r="T28" s="36"/>
      <c r="U28" s="36"/>
      <c r="V28" s="36"/>
      <c r="W28" s="41" t="s">
        <v>38</v>
      </c>
      <c r="X28" s="41"/>
      <c r="Y28" s="41"/>
      <c r="Z28" s="41"/>
      <c r="AA28" s="41"/>
      <c r="AB28" s="41"/>
      <c r="AC28" s="41"/>
      <c r="AD28" s="41"/>
      <c r="AE28" s="41"/>
      <c r="AF28" s="36"/>
      <c r="AG28" s="36"/>
      <c r="AH28" s="36"/>
      <c r="AI28" s="36"/>
      <c r="AJ28" s="36"/>
      <c r="AK28" s="41" t="s">
        <v>39</v>
      </c>
      <c r="AL28" s="41"/>
      <c r="AM28" s="41"/>
      <c r="AN28" s="41"/>
      <c r="AO28" s="41"/>
      <c r="AP28" s="36"/>
      <c r="AQ28" s="36"/>
      <c r="AR28" s="40"/>
      <c r="BE28" s="27"/>
    </row>
    <row r="29" s="3" customFormat="1" ht="14.4" customHeight="1">
      <c r="A29" s="3"/>
      <c r="B29" s="42"/>
      <c r="C29" s="43"/>
      <c r="D29" s="28" t="s">
        <v>40</v>
      </c>
      <c r="E29" s="43"/>
      <c r="F29" s="28" t="s">
        <v>41</v>
      </c>
      <c r="G29" s="43"/>
      <c r="H29" s="43"/>
      <c r="I29" s="43"/>
      <c r="J29" s="43"/>
      <c r="K29" s="43"/>
      <c r="L29" s="44">
        <v>0.20999999999999999</v>
      </c>
      <c r="M29" s="43"/>
      <c r="N29" s="43"/>
      <c r="O29" s="43"/>
      <c r="P29" s="43"/>
      <c r="Q29" s="43"/>
      <c r="R29" s="43"/>
      <c r="S29" s="43"/>
      <c r="T29" s="43"/>
      <c r="U29" s="43"/>
      <c r="V29" s="43"/>
      <c r="W29" s="45">
        <f>ROUND(AZ94, 2)</f>
        <v>0</v>
      </c>
      <c r="X29" s="43"/>
      <c r="Y29" s="43"/>
      <c r="Z29" s="43"/>
      <c r="AA29" s="43"/>
      <c r="AB29" s="43"/>
      <c r="AC29" s="43"/>
      <c r="AD29" s="43"/>
      <c r="AE29" s="43"/>
      <c r="AF29" s="43"/>
      <c r="AG29" s="43"/>
      <c r="AH29" s="43"/>
      <c r="AI29" s="43"/>
      <c r="AJ29" s="43"/>
      <c r="AK29" s="45">
        <f>ROUND(AV94, 2)</f>
        <v>0</v>
      </c>
      <c r="AL29" s="43"/>
      <c r="AM29" s="43"/>
      <c r="AN29" s="43"/>
      <c r="AO29" s="43"/>
      <c r="AP29" s="43"/>
      <c r="AQ29" s="43"/>
      <c r="AR29" s="46"/>
      <c r="BE29" s="47"/>
    </row>
    <row r="30" s="3" customFormat="1" ht="14.4" customHeight="1">
      <c r="A30" s="3"/>
      <c r="B30" s="42"/>
      <c r="C30" s="43"/>
      <c r="D30" s="43"/>
      <c r="E30" s="43"/>
      <c r="F30" s="28" t="s">
        <v>42</v>
      </c>
      <c r="G30" s="43"/>
      <c r="H30" s="43"/>
      <c r="I30" s="43"/>
      <c r="J30" s="43"/>
      <c r="K30" s="43"/>
      <c r="L30" s="44">
        <v>0.14999999999999999</v>
      </c>
      <c r="M30" s="43"/>
      <c r="N30" s="43"/>
      <c r="O30" s="43"/>
      <c r="P30" s="43"/>
      <c r="Q30" s="43"/>
      <c r="R30" s="43"/>
      <c r="S30" s="43"/>
      <c r="T30" s="43"/>
      <c r="U30" s="43"/>
      <c r="V30" s="43"/>
      <c r="W30" s="45">
        <f>ROUND(BA94, 2)</f>
        <v>0</v>
      </c>
      <c r="X30" s="43"/>
      <c r="Y30" s="43"/>
      <c r="Z30" s="43"/>
      <c r="AA30" s="43"/>
      <c r="AB30" s="43"/>
      <c r="AC30" s="43"/>
      <c r="AD30" s="43"/>
      <c r="AE30" s="43"/>
      <c r="AF30" s="43"/>
      <c r="AG30" s="43"/>
      <c r="AH30" s="43"/>
      <c r="AI30" s="43"/>
      <c r="AJ30" s="43"/>
      <c r="AK30" s="45">
        <f>ROUND(AW94, 2)</f>
        <v>0</v>
      </c>
      <c r="AL30" s="43"/>
      <c r="AM30" s="43"/>
      <c r="AN30" s="43"/>
      <c r="AO30" s="43"/>
      <c r="AP30" s="43"/>
      <c r="AQ30" s="43"/>
      <c r="AR30" s="46"/>
      <c r="BE30" s="47"/>
    </row>
    <row r="31" hidden="1" s="3" customFormat="1" ht="14.4" customHeight="1">
      <c r="A31" s="3"/>
      <c r="B31" s="42"/>
      <c r="C31" s="43"/>
      <c r="D31" s="43"/>
      <c r="E31" s="43"/>
      <c r="F31" s="28" t="s">
        <v>43</v>
      </c>
      <c r="G31" s="43"/>
      <c r="H31" s="43"/>
      <c r="I31" s="43"/>
      <c r="J31" s="43"/>
      <c r="K31" s="43"/>
      <c r="L31" s="44">
        <v>0.20999999999999999</v>
      </c>
      <c r="M31" s="43"/>
      <c r="N31" s="43"/>
      <c r="O31" s="43"/>
      <c r="P31" s="43"/>
      <c r="Q31" s="43"/>
      <c r="R31" s="43"/>
      <c r="S31" s="43"/>
      <c r="T31" s="43"/>
      <c r="U31" s="43"/>
      <c r="V31" s="43"/>
      <c r="W31" s="45">
        <f>ROUND(BB94, 2)</f>
        <v>0</v>
      </c>
      <c r="X31" s="43"/>
      <c r="Y31" s="43"/>
      <c r="Z31" s="43"/>
      <c r="AA31" s="43"/>
      <c r="AB31" s="43"/>
      <c r="AC31" s="43"/>
      <c r="AD31" s="43"/>
      <c r="AE31" s="43"/>
      <c r="AF31" s="43"/>
      <c r="AG31" s="43"/>
      <c r="AH31" s="43"/>
      <c r="AI31" s="43"/>
      <c r="AJ31" s="43"/>
      <c r="AK31" s="45">
        <v>0</v>
      </c>
      <c r="AL31" s="43"/>
      <c r="AM31" s="43"/>
      <c r="AN31" s="43"/>
      <c r="AO31" s="43"/>
      <c r="AP31" s="43"/>
      <c r="AQ31" s="43"/>
      <c r="AR31" s="46"/>
      <c r="BE31" s="47"/>
    </row>
    <row r="32" hidden="1" s="3" customFormat="1" ht="14.4" customHeight="1">
      <c r="A32" s="3"/>
      <c r="B32" s="42"/>
      <c r="C32" s="43"/>
      <c r="D32" s="43"/>
      <c r="E32" s="43"/>
      <c r="F32" s="28" t="s">
        <v>44</v>
      </c>
      <c r="G32" s="43"/>
      <c r="H32" s="43"/>
      <c r="I32" s="43"/>
      <c r="J32" s="43"/>
      <c r="K32" s="43"/>
      <c r="L32" s="44">
        <v>0.14999999999999999</v>
      </c>
      <c r="M32" s="43"/>
      <c r="N32" s="43"/>
      <c r="O32" s="43"/>
      <c r="P32" s="43"/>
      <c r="Q32" s="43"/>
      <c r="R32" s="43"/>
      <c r="S32" s="43"/>
      <c r="T32" s="43"/>
      <c r="U32" s="43"/>
      <c r="V32" s="43"/>
      <c r="W32" s="45">
        <f>ROUND(BC94, 2)</f>
        <v>0</v>
      </c>
      <c r="X32" s="43"/>
      <c r="Y32" s="43"/>
      <c r="Z32" s="43"/>
      <c r="AA32" s="43"/>
      <c r="AB32" s="43"/>
      <c r="AC32" s="43"/>
      <c r="AD32" s="43"/>
      <c r="AE32" s="43"/>
      <c r="AF32" s="43"/>
      <c r="AG32" s="43"/>
      <c r="AH32" s="43"/>
      <c r="AI32" s="43"/>
      <c r="AJ32" s="43"/>
      <c r="AK32" s="45">
        <v>0</v>
      </c>
      <c r="AL32" s="43"/>
      <c r="AM32" s="43"/>
      <c r="AN32" s="43"/>
      <c r="AO32" s="43"/>
      <c r="AP32" s="43"/>
      <c r="AQ32" s="43"/>
      <c r="AR32" s="46"/>
      <c r="BE32" s="47"/>
    </row>
    <row r="33" hidden="1" s="3" customFormat="1" ht="14.4" customHeight="1">
      <c r="A33" s="3"/>
      <c r="B33" s="42"/>
      <c r="C33" s="43"/>
      <c r="D33" s="43"/>
      <c r="E33" s="43"/>
      <c r="F33" s="28" t="s">
        <v>45</v>
      </c>
      <c r="G33" s="43"/>
      <c r="H33" s="43"/>
      <c r="I33" s="43"/>
      <c r="J33" s="43"/>
      <c r="K33" s="43"/>
      <c r="L33" s="44">
        <v>0</v>
      </c>
      <c r="M33" s="43"/>
      <c r="N33" s="43"/>
      <c r="O33" s="43"/>
      <c r="P33" s="43"/>
      <c r="Q33" s="43"/>
      <c r="R33" s="43"/>
      <c r="S33" s="43"/>
      <c r="T33" s="43"/>
      <c r="U33" s="43"/>
      <c r="V33" s="43"/>
      <c r="W33" s="45">
        <f>ROUND(BD94, 2)</f>
        <v>0</v>
      </c>
      <c r="X33" s="43"/>
      <c r="Y33" s="43"/>
      <c r="Z33" s="43"/>
      <c r="AA33" s="43"/>
      <c r="AB33" s="43"/>
      <c r="AC33" s="43"/>
      <c r="AD33" s="43"/>
      <c r="AE33" s="43"/>
      <c r="AF33" s="43"/>
      <c r="AG33" s="43"/>
      <c r="AH33" s="43"/>
      <c r="AI33" s="43"/>
      <c r="AJ33" s="43"/>
      <c r="AK33" s="45">
        <v>0</v>
      </c>
      <c r="AL33" s="43"/>
      <c r="AM33" s="43"/>
      <c r="AN33" s="43"/>
      <c r="AO33" s="43"/>
      <c r="AP33" s="43"/>
      <c r="AQ33" s="43"/>
      <c r="AR33" s="46"/>
      <c r="BE33" s="47"/>
    </row>
    <row r="34" s="2" customFormat="1" ht="6.96"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40"/>
      <c r="BE34" s="27"/>
    </row>
    <row r="35" s="2" customFormat="1" ht="25.92" customHeight="1">
      <c r="A35" s="34"/>
      <c r="B35" s="35"/>
      <c r="C35" s="48"/>
      <c r="D35" s="49" t="s">
        <v>46</v>
      </c>
      <c r="E35" s="50"/>
      <c r="F35" s="50"/>
      <c r="G35" s="50"/>
      <c r="H35" s="50"/>
      <c r="I35" s="50"/>
      <c r="J35" s="50"/>
      <c r="K35" s="50"/>
      <c r="L35" s="50"/>
      <c r="M35" s="50"/>
      <c r="N35" s="50"/>
      <c r="O35" s="50"/>
      <c r="P35" s="50"/>
      <c r="Q35" s="50"/>
      <c r="R35" s="50"/>
      <c r="S35" s="50"/>
      <c r="T35" s="51" t="s">
        <v>47</v>
      </c>
      <c r="U35" s="50"/>
      <c r="V35" s="50"/>
      <c r="W35" s="50"/>
      <c r="X35" s="52" t="s">
        <v>48</v>
      </c>
      <c r="Y35" s="50"/>
      <c r="Z35" s="50"/>
      <c r="AA35" s="50"/>
      <c r="AB35" s="50"/>
      <c r="AC35" s="50"/>
      <c r="AD35" s="50"/>
      <c r="AE35" s="50"/>
      <c r="AF35" s="50"/>
      <c r="AG35" s="50"/>
      <c r="AH35" s="50"/>
      <c r="AI35" s="50"/>
      <c r="AJ35" s="50"/>
      <c r="AK35" s="53">
        <f>SUM(AK26:AK33)</f>
        <v>0</v>
      </c>
      <c r="AL35" s="50"/>
      <c r="AM35" s="50"/>
      <c r="AN35" s="50"/>
      <c r="AO35" s="54"/>
      <c r="AP35" s="48"/>
      <c r="AQ35" s="48"/>
      <c r="AR35" s="40"/>
      <c r="BE35" s="34"/>
    </row>
    <row r="36" s="2" customFormat="1" ht="6.96"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40"/>
      <c r="BE36" s="34"/>
    </row>
    <row r="3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40"/>
      <c r="BE37" s="34"/>
    </row>
    <row r="38" s="1" customFormat="1" ht="14.4"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1" customFormat="1" ht="14.4"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1" customFormat="1" ht="14.4"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1" customFormat="1" ht="14.4"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1" customFormat="1" ht="14.4"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1" customFormat="1" ht="14.4"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1" customFormat="1" ht="14.4"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1" customFormat="1" ht="14.4"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1" customFormat="1" ht="14.4"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1" customFormat="1" ht="14.4"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1" customFormat="1" ht="14.4"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2" customFormat="1" ht="14.4" customHeight="1">
      <c r="B49" s="55"/>
      <c r="C49" s="56"/>
      <c r="D49" s="57" t="s">
        <v>49</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50</v>
      </c>
      <c r="AI49" s="58"/>
      <c r="AJ49" s="58"/>
      <c r="AK49" s="58"/>
      <c r="AL49" s="58"/>
      <c r="AM49" s="58"/>
      <c r="AN49" s="58"/>
      <c r="AO49" s="58"/>
      <c r="AP49" s="56"/>
      <c r="AQ49" s="56"/>
      <c r="AR49" s="59"/>
    </row>
    <row r="50">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2" customFormat="1">
      <c r="A60" s="34"/>
      <c r="B60" s="35"/>
      <c r="C60" s="36"/>
      <c r="D60" s="60" t="s">
        <v>51</v>
      </c>
      <c r="E60" s="38"/>
      <c r="F60" s="38"/>
      <c r="G60" s="38"/>
      <c r="H60" s="38"/>
      <c r="I60" s="38"/>
      <c r="J60" s="38"/>
      <c r="K60" s="38"/>
      <c r="L60" s="38"/>
      <c r="M60" s="38"/>
      <c r="N60" s="38"/>
      <c r="O60" s="38"/>
      <c r="P60" s="38"/>
      <c r="Q60" s="38"/>
      <c r="R60" s="38"/>
      <c r="S60" s="38"/>
      <c r="T60" s="38"/>
      <c r="U60" s="38"/>
      <c r="V60" s="60" t="s">
        <v>52</v>
      </c>
      <c r="W60" s="38"/>
      <c r="X60" s="38"/>
      <c r="Y60" s="38"/>
      <c r="Z60" s="38"/>
      <c r="AA60" s="38"/>
      <c r="AB60" s="38"/>
      <c r="AC60" s="38"/>
      <c r="AD60" s="38"/>
      <c r="AE60" s="38"/>
      <c r="AF60" s="38"/>
      <c r="AG60" s="38"/>
      <c r="AH60" s="60" t="s">
        <v>51</v>
      </c>
      <c r="AI60" s="38"/>
      <c r="AJ60" s="38"/>
      <c r="AK60" s="38"/>
      <c r="AL60" s="38"/>
      <c r="AM60" s="60" t="s">
        <v>52</v>
      </c>
      <c r="AN60" s="38"/>
      <c r="AO60" s="38"/>
      <c r="AP60" s="36"/>
      <c r="AQ60" s="36"/>
      <c r="AR60" s="40"/>
      <c r="BE60" s="34"/>
    </row>
    <row r="61">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2" customFormat="1">
      <c r="A64" s="34"/>
      <c r="B64" s="35"/>
      <c r="C64" s="36"/>
      <c r="D64" s="57" t="s">
        <v>53</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57" t="s">
        <v>54</v>
      </c>
      <c r="AI64" s="61"/>
      <c r="AJ64" s="61"/>
      <c r="AK64" s="61"/>
      <c r="AL64" s="61"/>
      <c r="AM64" s="61"/>
      <c r="AN64" s="61"/>
      <c r="AO64" s="61"/>
      <c r="AP64" s="36"/>
      <c r="AQ64" s="36"/>
      <c r="AR64" s="40"/>
      <c r="BE64" s="34"/>
    </row>
    <row r="6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2" customFormat="1">
      <c r="A75" s="34"/>
      <c r="B75" s="35"/>
      <c r="C75" s="36"/>
      <c r="D75" s="60" t="s">
        <v>51</v>
      </c>
      <c r="E75" s="38"/>
      <c r="F75" s="38"/>
      <c r="G75" s="38"/>
      <c r="H75" s="38"/>
      <c r="I75" s="38"/>
      <c r="J75" s="38"/>
      <c r="K75" s="38"/>
      <c r="L75" s="38"/>
      <c r="M75" s="38"/>
      <c r="N75" s="38"/>
      <c r="O75" s="38"/>
      <c r="P75" s="38"/>
      <c r="Q75" s="38"/>
      <c r="R75" s="38"/>
      <c r="S75" s="38"/>
      <c r="T75" s="38"/>
      <c r="U75" s="38"/>
      <c r="V75" s="60" t="s">
        <v>52</v>
      </c>
      <c r="W75" s="38"/>
      <c r="X75" s="38"/>
      <c r="Y75" s="38"/>
      <c r="Z75" s="38"/>
      <c r="AA75" s="38"/>
      <c r="AB75" s="38"/>
      <c r="AC75" s="38"/>
      <c r="AD75" s="38"/>
      <c r="AE75" s="38"/>
      <c r="AF75" s="38"/>
      <c r="AG75" s="38"/>
      <c r="AH75" s="60" t="s">
        <v>51</v>
      </c>
      <c r="AI75" s="38"/>
      <c r="AJ75" s="38"/>
      <c r="AK75" s="38"/>
      <c r="AL75" s="38"/>
      <c r="AM75" s="60" t="s">
        <v>52</v>
      </c>
      <c r="AN75" s="38"/>
      <c r="AO75" s="38"/>
      <c r="AP75" s="36"/>
      <c r="AQ75" s="36"/>
      <c r="AR75" s="40"/>
      <c r="BE75" s="34"/>
    </row>
    <row r="76"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0"/>
      <c r="BE76" s="34"/>
    </row>
    <row r="77" s="2" customFormat="1" ht="6.96" customHeight="1">
      <c r="A77" s="34"/>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0"/>
      <c r="BE77" s="34"/>
    </row>
    <row r="81" s="2" customFormat="1" ht="6.96" customHeight="1">
      <c r="A81" s="34"/>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40"/>
      <c r="BE81" s="34"/>
    </row>
    <row r="82" s="2" customFormat="1" ht="24.96" customHeight="1">
      <c r="A82" s="34"/>
      <c r="B82" s="35"/>
      <c r="C82" s="19" t="s">
        <v>55</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0"/>
      <c r="BE82" s="34"/>
    </row>
    <row r="83" s="2" customFormat="1" ht="6.96"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40"/>
      <c r="BE83" s="34"/>
    </row>
    <row r="84" s="4" customFormat="1" ht="12" customHeight="1">
      <c r="A84" s="4"/>
      <c r="B84" s="66"/>
      <c r="C84" s="28" t="s">
        <v>13</v>
      </c>
      <c r="D84" s="67"/>
      <c r="E84" s="67"/>
      <c r="F84" s="67"/>
      <c r="G84" s="67"/>
      <c r="H84" s="67"/>
      <c r="I84" s="67"/>
      <c r="J84" s="67"/>
      <c r="K84" s="67"/>
      <c r="L84" s="67" t="str">
        <f>K5</f>
        <v>20220307</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8"/>
      <c r="BE84" s="4"/>
    </row>
    <row r="85" s="5" customFormat="1" ht="36.96" customHeight="1">
      <c r="A85" s="5"/>
      <c r="B85" s="69"/>
      <c r="C85" s="70" t="s">
        <v>16</v>
      </c>
      <c r="D85" s="71"/>
      <c r="E85" s="71"/>
      <c r="F85" s="71"/>
      <c r="G85" s="71"/>
      <c r="H85" s="71"/>
      <c r="I85" s="71"/>
      <c r="J85" s="71"/>
      <c r="K85" s="71"/>
      <c r="L85" s="72" t="str">
        <f>K6</f>
        <v>Rekonstrukce objektu č.p. 2983 v ulici U Synagogy – SO 01, interiér</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3"/>
      <c r="BE85" s="5"/>
    </row>
    <row r="86" s="2" customFormat="1" ht="6.96"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40"/>
      <c r="BE86" s="34"/>
    </row>
    <row r="87" s="2" customFormat="1" ht="12" customHeight="1">
      <c r="A87" s="34"/>
      <c r="B87" s="35"/>
      <c r="C87" s="28" t="s">
        <v>20</v>
      </c>
      <c r="D87" s="36"/>
      <c r="E87" s="36"/>
      <c r="F87" s="36"/>
      <c r="G87" s="36"/>
      <c r="H87" s="36"/>
      <c r="I87" s="36"/>
      <c r="J87" s="36"/>
      <c r="K87" s="36"/>
      <c r="L87" s="74" t="str">
        <f>IF(K8="","",K8)</f>
        <v>Č. Lípa</v>
      </c>
      <c r="M87" s="36"/>
      <c r="N87" s="36"/>
      <c r="O87" s="36"/>
      <c r="P87" s="36"/>
      <c r="Q87" s="36"/>
      <c r="R87" s="36"/>
      <c r="S87" s="36"/>
      <c r="T87" s="36"/>
      <c r="U87" s="36"/>
      <c r="V87" s="36"/>
      <c r="W87" s="36"/>
      <c r="X87" s="36"/>
      <c r="Y87" s="36"/>
      <c r="Z87" s="36"/>
      <c r="AA87" s="36"/>
      <c r="AB87" s="36"/>
      <c r="AC87" s="36"/>
      <c r="AD87" s="36"/>
      <c r="AE87" s="36"/>
      <c r="AF87" s="36"/>
      <c r="AG87" s="36"/>
      <c r="AH87" s="36"/>
      <c r="AI87" s="28" t="s">
        <v>22</v>
      </c>
      <c r="AJ87" s="36"/>
      <c r="AK87" s="36"/>
      <c r="AL87" s="36"/>
      <c r="AM87" s="75" t="str">
        <f>IF(AN8= "","",AN8)</f>
        <v>7. 3. 2022</v>
      </c>
      <c r="AN87" s="75"/>
      <c r="AO87" s="36"/>
      <c r="AP87" s="36"/>
      <c r="AQ87" s="36"/>
      <c r="AR87" s="40"/>
      <c r="BE87" s="34"/>
    </row>
    <row r="88" s="2" customFormat="1" ht="6.96"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0"/>
      <c r="BE88" s="34"/>
    </row>
    <row r="89" s="2" customFormat="1" ht="15.15" customHeight="1">
      <c r="A89" s="34"/>
      <c r="B89" s="35"/>
      <c r="C89" s="28" t="s">
        <v>24</v>
      </c>
      <c r="D89" s="36"/>
      <c r="E89" s="36"/>
      <c r="F89" s="36"/>
      <c r="G89" s="36"/>
      <c r="H89" s="36"/>
      <c r="I89" s="36"/>
      <c r="J89" s="36"/>
      <c r="K89" s="36"/>
      <c r="L89" s="67" t="str">
        <f>IF(E11= "","",E11)</f>
        <v>Město Č. Lípa</v>
      </c>
      <c r="M89" s="36"/>
      <c r="N89" s="36"/>
      <c r="O89" s="36"/>
      <c r="P89" s="36"/>
      <c r="Q89" s="36"/>
      <c r="R89" s="36"/>
      <c r="S89" s="36"/>
      <c r="T89" s="36"/>
      <c r="U89" s="36"/>
      <c r="V89" s="36"/>
      <c r="W89" s="36"/>
      <c r="X89" s="36"/>
      <c r="Y89" s="36"/>
      <c r="Z89" s="36"/>
      <c r="AA89" s="36"/>
      <c r="AB89" s="36"/>
      <c r="AC89" s="36"/>
      <c r="AD89" s="36"/>
      <c r="AE89" s="36"/>
      <c r="AF89" s="36"/>
      <c r="AG89" s="36"/>
      <c r="AH89" s="36"/>
      <c r="AI89" s="28" t="s">
        <v>30</v>
      </c>
      <c r="AJ89" s="36"/>
      <c r="AK89" s="36"/>
      <c r="AL89" s="36"/>
      <c r="AM89" s="76" t="str">
        <f>IF(E17="","",E17)</f>
        <v xml:space="preserve"> </v>
      </c>
      <c r="AN89" s="67"/>
      <c r="AO89" s="67"/>
      <c r="AP89" s="67"/>
      <c r="AQ89" s="36"/>
      <c r="AR89" s="40"/>
      <c r="AS89" s="77" t="s">
        <v>56</v>
      </c>
      <c r="AT89" s="78"/>
      <c r="AU89" s="79"/>
      <c r="AV89" s="79"/>
      <c r="AW89" s="79"/>
      <c r="AX89" s="79"/>
      <c r="AY89" s="79"/>
      <c r="AZ89" s="79"/>
      <c r="BA89" s="79"/>
      <c r="BB89" s="79"/>
      <c r="BC89" s="79"/>
      <c r="BD89" s="80"/>
      <c r="BE89" s="34"/>
    </row>
    <row r="90" s="2" customFormat="1" ht="15.15" customHeight="1">
      <c r="A90" s="34"/>
      <c r="B90" s="35"/>
      <c r="C90" s="28" t="s">
        <v>28</v>
      </c>
      <c r="D90" s="36"/>
      <c r="E90" s="36"/>
      <c r="F90" s="36"/>
      <c r="G90" s="36"/>
      <c r="H90" s="36"/>
      <c r="I90" s="36"/>
      <c r="J90" s="36"/>
      <c r="K90" s="36"/>
      <c r="L90" s="67"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33</v>
      </c>
      <c r="AJ90" s="36"/>
      <c r="AK90" s="36"/>
      <c r="AL90" s="36"/>
      <c r="AM90" s="76" t="str">
        <f>IF(E20="","",E20)</f>
        <v xml:space="preserve"> </v>
      </c>
      <c r="AN90" s="67"/>
      <c r="AO90" s="67"/>
      <c r="AP90" s="67"/>
      <c r="AQ90" s="36"/>
      <c r="AR90" s="40"/>
      <c r="AS90" s="81"/>
      <c r="AT90" s="82"/>
      <c r="AU90" s="83"/>
      <c r="AV90" s="83"/>
      <c r="AW90" s="83"/>
      <c r="AX90" s="83"/>
      <c r="AY90" s="83"/>
      <c r="AZ90" s="83"/>
      <c r="BA90" s="83"/>
      <c r="BB90" s="83"/>
      <c r="BC90" s="83"/>
      <c r="BD90" s="84"/>
      <c r="BE90" s="34"/>
    </row>
    <row r="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40"/>
      <c r="AS91" s="85"/>
      <c r="AT91" s="86"/>
      <c r="AU91" s="87"/>
      <c r="AV91" s="87"/>
      <c r="AW91" s="87"/>
      <c r="AX91" s="87"/>
      <c r="AY91" s="87"/>
      <c r="AZ91" s="87"/>
      <c r="BA91" s="87"/>
      <c r="BB91" s="87"/>
      <c r="BC91" s="87"/>
      <c r="BD91" s="88"/>
      <c r="BE91" s="34"/>
    </row>
    <row r="92" s="2" customFormat="1" ht="29.28" customHeight="1">
      <c r="A92" s="34"/>
      <c r="B92" s="35"/>
      <c r="C92" s="89" t="s">
        <v>57</v>
      </c>
      <c r="D92" s="90"/>
      <c r="E92" s="90"/>
      <c r="F92" s="90"/>
      <c r="G92" s="90"/>
      <c r="H92" s="91"/>
      <c r="I92" s="92" t="s">
        <v>58</v>
      </c>
      <c r="J92" s="90"/>
      <c r="K92" s="90"/>
      <c r="L92" s="90"/>
      <c r="M92" s="90"/>
      <c r="N92" s="90"/>
      <c r="O92" s="90"/>
      <c r="P92" s="90"/>
      <c r="Q92" s="90"/>
      <c r="R92" s="90"/>
      <c r="S92" s="90"/>
      <c r="T92" s="90"/>
      <c r="U92" s="90"/>
      <c r="V92" s="90"/>
      <c r="W92" s="90"/>
      <c r="X92" s="90"/>
      <c r="Y92" s="90"/>
      <c r="Z92" s="90"/>
      <c r="AA92" s="90"/>
      <c r="AB92" s="90"/>
      <c r="AC92" s="90"/>
      <c r="AD92" s="90"/>
      <c r="AE92" s="90"/>
      <c r="AF92" s="90"/>
      <c r="AG92" s="93" t="s">
        <v>59</v>
      </c>
      <c r="AH92" s="90"/>
      <c r="AI92" s="90"/>
      <c r="AJ92" s="90"/>
      <c r="AK92" s="90"/>
      <c r="AL92" s="90"/>
      <c r="AM92" s="90"/>
      <c r="AN92" s="92" t="s">
        <v>60</v>
      </c>
      <c r="AO92" s="90"/>
      <c r="AP92" s="94"/>
      <c r="AQ92" s="95" t="s">
        <v>61</v>
      </c>
      <c r="AR92" s="40"/>
      <c r="AS92" s="96" t="s">
        <v>62</v>
      </c>
      <c r="AT92" s="97" t="s">
        <v>63</v>
      </c>
      <c r="AU92" s="97" t="s">
        <v>64</v>
      </c>
      <c r="AV92" s="97" t="s">
        <v>65</v>
      </c>
      <c r="AW92" s="97" t="s">
        <v>66</v>
      </c>
      <c r="AX92" s="97" t="s">
        <v>67</v>
      </c>
      <c r="AY92" s="97" t="s">
        <v>68</v>
      </c>
      <c r="AZ92" s="97" t="s">
        <v>69</v>
      </c>
      <c r="BA92" s="97" t="s">
        <v>70</v>
      </c>
      <c r="BB92" s="97" t="s">
        <v>71</v>
      </c>
      <c r="BC92" s="97" t="s">
        <v>72</v>
      </c>
      <c r="BD92" s="98" t="s">
        <v>73</v>
      </c>
      <c r="BE92" s="34"/>
    </row>
    <row r="93"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40"/>
      <c r="AS93" s="99"/>
      <c r="AT93" s="100"/>
      <c r="AU93" s="100"/>
      <c r="AV93" s="100"/>
      <c r="AW93" s="100"/>
      <c r="AX93" s="100"/>
      <c r="AY93" s="100"/>
      <c r="AZ93" s="100"/>
      <c r="BA93" s="100"/>
      <c r="BB93" s="100"/>
      <c r="BC93" s="100"/>
      <c r="BD93" s="101"/>
      <c r="BE93" s="34"/>
    </row>
    <row r="94" s="6" customFormat="1" ht="32.4" customHeight="1">
      <c r="A94" s="6"/>
      <c r="B94" s="102"/>
      <c r="C94" s="103" t="s">
        <v>74</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5">
        <f>ROUND(SUM(AG95:AG101),2)</f>
        <v>0</v>
      </c>
      <c r="AH94" s="105"/>
      <c r="AI94" s="105"/>
      <c r="AJ94" s="105"/>
      <c r="AK94" s="105"/>
      <c r="AL94" s="105"/>
      <c r="AM94" s="105"/>
      <c r="AN94" s="106">
        <f>SUM(AG94,AT94)</f>
        <v>0</v>
      </c>
      <c r="AO94" s="106"/>
      <c r="AP94" s="106"/>
      <c r="AQ94" s="107" t="s">
        <v>1</v>
      </c>
      <c r="AR94" s="108"/>
      <c r="AS94" s="109">
        <f>ROUND(SUM(AS95:AS101),2)</f>
        <v>0</v>
      </c>
      <c r="AT94" s="110">
        <f>ROUND(SUM(AV94:AW94),2)</f>
        <v>0</v>
      </c>
      <c r="AU94" s="111">
        <f>ROUND(SUM(AU95:AU101),5)</f>
        <v>0</v>
      </c>
      <c r="AV94" s="110">
        <f>ROUND(AZ94*L29,2)</f>
        <v>0</v>
      </c>
      <c r="AW94" s="110">
        <f>ROUND(BA94*L30,2)</f>
        <v>0</v>
      </c>
      <c r="AX94" s="110">
        <f>ROUND(BB94*L29,2)</f>
        <v>0</v>
      </c>
      <c r="AY94" s="110">
        <f>ROUND(BC94*L30,2)</f>
        <v>0</v>
      </c>
      <c r="AZ94" s="110">
        <f>ROUND(SUM(AZ95:AZ101),2)</f>
        <v>0</v>
      </c>
      <c r="BA94" s="110">
        <f>ROUND(SUM(BA95:BA101),2)</f>
        <v>0</v>
      </c>
      <c r="BB94" s="110">
        <f>ROUND(SUM(BB95:BB101),2)</f>
        <v>0</v>
      </c>
      <c r="BC94" s="110">
        <f>ROUND(SUM(BC95:BC101),2)</f>
        <v>0</v>
      </c>
      <c r="BD94" s="112">
        <f>ROUND(SUM(BD95:BD101),2)</f>
        <v>0</v>
      </c>
      <c r="BE94" s="6"/>
      <c r="BS94" s="113" t="s">
        <v>75</v>
      </c>
      <c r="BT94" s="113" t="s">
        <v>76</v>
      </c>
      <c r="BU94" s="114" t="s">
        <v>77</v>
      </c>
      <c r="BV94" s="113" t="s">
        <v>78</v>
      </c>
      <c r="BW94" s="113" t="s">
        <v>5</v>
      </c>
      <c r="BX94" s="113" t="s">
        <v>79</v>
      </c>
      <c r="CL94" s="113" t="s">
        <v>1</v>
      </c>
    </row>
    <row r="95" s="7" customFormat="1" ht="16.5" customHeight="1">
      <c r="A95" s="115" t="s">
        <v>80</v>
      </c>
      <c r="B95" s="116"/>
      <c r="C95" s="117"/>
      <c r="D95" s="118" t="s">
        <v>81</v>
      </c>
      <c r="E95" s="118"/>
      <c r="F95" s="118"/>
      <c r="G95" s="118"/>
      <c r="H95" s="118"/>
      <c r="I95" s="119"/>
      <c r="J95" s="118" t="s">
        <v>82</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'01 - 1NP'!J30</f>
        <v>0</v>
      </c>
      <c r="AH95" s="119"/>
      <c r="AI95" s="119"/>
      <c r="AJ95" s="119"/>
      <c r="AK95" s="119"/>
      <c r="AL95" s="119"/>
      <c r="AM95" s="119"/>
      <c r="AN95" s="120">
        <f>SUM(AG95,AT95)</f>
        <v>0</v>
      </c>
      <c r="AO95" s="119"/>
      <c r="AP95" s="119"/>
      <c r="AQ95" s="121" t="s">
        <v>83</v>
      </c>
      <c r="AR95" s="122"/>
      <c r="AS95" s="123">
        <v>0</v>
      </c>
      <c r="AT95" s="124">
        <f>ROUND(SUM(AV95:AW95),2)</f>
        <v>0</v>
      </c>
      <c r="AU95" s="125">
        <f>'01 - 1NP'!P121</f>
        <v>0</v>
      </c>
      <c r="AV95" s="124">
        <f>'01 - 1NP'!J33</f>
        <v>0</v>
      </c>
      <c r="AW95" s="124">
        <f>'01 - 1NP'!J34</f>
        <v>0</v>
      </c>
      <c r="AX95" s="124">
        <f>'01 - 1NP'!J35</f>
        <v>0</v>
      </c>
      <c r="AY95" s="124">
        <f>'01 - 1NP'!J36</f>
        <v>0</v>
      </c>
      <c r="AZ95" s="124">
        <f>'01 - 1NP'!F33</f>
        <v>0</v>
      </c>
      <c r="BA95" s="124">
        <f>'01 - 1NP'!F34</f>
        <v>0</v>
      </c>
      <c r="BB95" s="124">
        <f>'01 - 1NP'!F35</f>
        <v>0</v>
      </c>
      <c r="BC95" s="124">
        <f>'01 - 1NP'!F36</f>
        <v>0</v>
      </c>
      <c r="BD95" s="126">
        <f>'01 - 1NP'!F37</f>
        <v>0</v>
      </c>
      <c r="BE95" s="7"/>
      <c r="BT95" s="127" t="s">
        <v>84</v>
      </c>
      <c r="BV95" s="127" t="s">
        <v>78</v>
      </c>
      <c r="BW95" s="127" t="s">
        <v>85</v>
      </c>
      <c r="BX95" s="127" t="s">
        <v>5</v>
      </c>
      <c r="CL95" s="127" t="s">
        <v>1</v>
      </c>
      <c r="CM95" s="127" t="s">
        <v>86</v>
      </c>
    </row>
    <row r="96" s="7" customFormat="1" ht="16.5" customHeight="1">
      <c r="A96" s="115" t="s">
        <v>80</v>
      </c>
      <c r="B96" s="116"/>
      <c r="C96" s="117"/>
      <c r="D96" s="118" t="s">
        <v>87</v>
      </c>
      <c r="E96" s="118"/>
      <c r="F96" s="118"/>
      <c r="G96" s="118"/>
      <c r="H96" s="118"/>
      <c r="I96" s="119"/>
      <c r="J96" s="118" t="s">
        <v>88</v>
      </c>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20">
        <f>'02 - 2NP'!J30</f>
        <v>0</v>
      </c>
      <c r="AH96" s="119"/>
      <c r="AI96" s="119"/>
      <c r="AJ96" s="119"/>
      <c r="AK96" s="119"/>
      <c r="AL96" s="119"/>
      <c r="AM96" s="119"/>
      <c r="AN96" s="120">
        <f>SUM(AG96,AT96)</f>
        <v>0</v>
      </c>
      <c r="AO96" s="119"/>
      <c r="AP96" s="119"/>
      <c r="AQ96" s="121" t="s">
        <v>83</v>
      </c>
      <c r="AR96" s="122"/>
      <c r="AS96" s="123">
        <v>0</v>
      </c>
      <c r="AT96" s="124">
        <f>ROUND(SUM(AV96:AW96),2)</f>
        <v>0</v>
      </c>
      <c r="AU96" s="125">
        <f>'02 - 2NP'!P120</f>
        <v>0</v>
      </c>
      <c r="AV96" s="124">
        <f>'02 - 2NP'!J33</f>
        <v>0</v>
      </c>
      <c r="AW96" s="124">
        <f>'02 - 2NP'!J34</f>
        <v>0</v>
      </c>
      <c r="AX96" s="124">
        <f>'02 - 2NP'!J35</f>
        <v>0</v>
      </c>
      <c r="AY96" s="124">
        <f>'02 - 2NP'!J36</f>
        <v>0</v>
      </c>
      <c r="AZ96" s="124">
        <f>'02 - 2NP'!F33</f>
        <v>0</v>
      </c>
      <c r="BA96" s="124">
        <f>'02 - 2NP'!F34</f>
        <v>0</v>
      </c>
      <c r="BB96" s="124">
        <f>'02 - 2NP'!F35</f>
        <v>0</v>
      </c>
      <c r="BC96" s="124">
        <f>'02 - 2NP'!F36</f>
        <v>0</v>
      </c>
      <c r="BD96" s="126">
        <f>'02 - 2NP'!F37</f>
        <v>0</v>
      </c>
      <c r="BE96" s="7"/>
      <c r="BT96" s="127" t="s">
        <v>84</v>
      </c>
      <c r="BV96" s="127" t="s">
        <v>78</v>
      </c>
      <c r="BW96" s="127" t="s">
        <v>89</v>
      </c>
      <c r="BX96" s="127" t="s">
        <v>5</v>
      </c>
      <c r="CL96" s="127" t="s">
        <v>1</v>
      </c>
      <c r="CM96" s="127" t="s">
        <v>86</v>
      </c>
    </row>
    <row r="97" s="7" customFormat="1" ht="16.5" customHeight="1">
      <c r="A97" s="115" t="s">
        <v>80</v>
      </c>
      <c r="B97" s="116"/>
      <c r="C97" s="117"/>
      <c r="D97" s="118" t="s">
        <v>90</v>
      </c>
      <c r="E97" s="118"/>
      <c r="F97" s="118"/>
      <c r="G97" s="118"/>
      <c r="H97" s="118"/>
      <c r="I97" s="119"/>
      <c r="J97" s="118" t="s">
        <v>91</v>
      </c>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20">
        <f>'03 - 3NP'!J30</f>
        <v>0</v>
      </c>
      <c r="AH97" s="119"/>
      <c r="AI97" s="119"/>
      <c r="AJ97" s="119"/>
      <c r="AK97" s="119"/>
      <c r="AL97" s="119"/>
      <c r="AM97" s="119"/>
      <c r="AN97" s="120">
        <f>SUM(AG97,AT97)</f>
        <v>0</v>
      </c>
      <c r="AO97" s="119"/>
      <c r="AP97" s="119"/>
      <c r="AQ97" s="121" t="s">
        <v>83</v>
      </c>
      <c r="AR97" s="122"/>
      <c r="AS97" s="123">
        <v>0</v>
      </c>
      <c r="AT97" s="124">
        <f>ROUND(SUM(AV97:AW97),2)</f>
        <v>0</v>
      </c>
      <c r="AU97" s="125">
        <f>'03 - 3NP'!P120</f>
        <v>0</v>
      </c>
      <c r="AV97" s="124">
        <f>'03 - 3NP'!J33</f>
        <v>0</v>
      </c>
      <c r="AW97" s="124">
        <f>'03 - 3NP'!J34</f>
        <v>0</v>
      </c>
      <c r="AX97" s="124">
        <f>'03 - 3NP'!J35</f>
        <v>0</v>
      </c>
      <c r="AY97" s="124">
        <f>'03 - 3NP'!J36</f>
        <v>0</v>
      </c>
      <c r="AZ97" s="124">
        <f>'03 - 3NP'!F33</f>
        <v>0</v>
      </c>
      <c r="BA97" s="124">
        <f>'03 - 3NP'!F34</f>
        <v>0</v>
      </c>
      <c r="BB97" s="124">
        <f>'03 - 3NP'!F35</f>
        <v>0</v>
      </c>
      <c r="BC97" s="124">
        <f>'03 - 3NP'!F36</f>
        <v>0</v>
      </c>
      <c r="BD97" s="126">
        <f>'03 - 3NP'!F37</f>
        <v>0</v>
      </c>
      <c r="BE97" s="7"/>
      <c r="BT97" s="127" t="s">
        <v>84</v>
      </c>
      <c r="BV97" s="127" t="s">
        <v>78</v>
      </c>
      <c r="BW97" s="127" t="s">
        <v>92</v>
      </c>
      <c r="BX97" s="127" t="s">
        <v>5</v>
      </c>
      <c r="CL97" s="127" t="s">
        <v>1</v>
      </c>
      <c r="CM97" s="127" t="s">
        <v>86</v>
      </c>
    </row>
    <row r="98" s="7" customFormat="1" ht="16.5" customHeight="1">
      <c r="A98" s="115" t="s">
        <v>80</v>
      </c>
      <c r="B98" s="116"/>
      <c r="C98" s="117"/>
      <c r="D98" s="118" t="s">
        <v>93</v>
      </c>
      <c r="E98" s="118"/>
      <c r="F98" s="118"/>
      <c r="G98" s="118"/>
      <c r="H98" s="118"/>
      <c r="I98" s="119"/>
      <c r="J98" s="118" t="s">
        <v>94</v>
      </c>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20">
        <f>'04 - 4NP+GK'!J30</f>
        <v>0</v>
      </c>
      <c r="AH98" s="119"/>
      <c r="AI98" s="119"/>
      <c r="AJ98" s="119"/>
      <c r="AK98" s="119"/>
      <c r="AL98" s="119"/>
      <c r="AM98" s="119"/>
      <c r="AN98" s="120">
        <f>SUM(AG98,AT98)</f>
        <v>0</v>
      </c>
      <c r="AO98" s="119"/>
      <c r="AP98" s="119"/>
      <c r="AQ98" s="121" t="s">
        <v>83</v>
      </c>
      <c r="AR98" s="122"/>
      <c r="AS98" s="123">
        <v>0</v>
      </c>
      <c r="AT98" s="124">
        <f>ROUND(SUM(AV98:AW98),2)</f>
        <v>0</v>
      </c>
      <c r="AU98" s="125">
        <f>'04 - 4NP+GK'!P120</f>
        <v>0</v>
      </c>
      <c r="AV98" s="124">
        <f>'04 - 4NP+GK'!J33</f>
        <v>0</v>
      </c>
      <c r="AW98" s="124">
        <f>'04 - 4NP+GK'!J34</f>
        <v>0</v>
      </c>
      <c r="AX98" s="124">
        <f>'04 - 4NP+GK'!J35</f>
        <v>0</v>
      </c>
      <c r="AY98" s="124">
        <f>'04 - 4NP+GK'!J36</f>
        <v>0</v>
      </c>
      <c r="AZ98" s="124">
        <f>'04 - 4NP+GK'!F33</f>
        <v>0</v>
      </c>
      <c r="BA98" s="124">
        <f>'04 - 4NP+GK'!F34</f>
        <v>0</v>
      </c>
      <c r="BB98" s="124">
        <f>'04 - 4NP+GK'!F35</f>
        <v>0</v>
      </c>
      <c r="BC98" s="124">
        <f>'04 - 4NP+GK'!F36</f>
        <v>0</v>
      </c>
      <c r="BD98" s="126">
        <f>'04 - 4NP+GK'!F37</f>
        <v>0</v>
      </c>
      <c r="BE98" s="7"/>
      <c r="BT98" s="127" t="s">
        <v>84</v>
      </c>
      <c r="BV98" s="127" t="s">
        <v>78</v>
      </c>
      <c r="BW98" s="127" t="s">
        <v>95</v>
      </c>
      <c r="BX98" s="127" t="s">
        <v>5</v>
      </c>
      <c r="CL98" s="127" t="s">
        <v>1</v>
      </c>
      <c r="CM98" s="127" t="s">
        <v>86</v>
      </c>
    </row>
    <row r="99" s="7" customFormat="1" ht="16.5" customHeight="1">
      <c r="A99" s="115" t="s">
        <v>80</v>
      </c>
      <c r="B99" s="116"/>
      <c r="C99" s="117"/>
      <c r="D99" s="118" t="s">
        <v>96</v>
      </c>
      <c r="E99" s="118"/>
      <c r="F99" s="118"/>
      <c r="G99" s="118"/>
      <c r="H99" s="118"/>
      <c r="I99" s="119"/>
      <c r="J99" s="118" t="s">
        <v>97</v>
      </c>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20">
        <f>'05 - 5NP'!J30</f>
        <v>0</v>
      </c>
      <c r="AH99" s="119"/>
      <c r="AI99" s="119"/>
      <c r="AJ99" s="119"/>
      <c r="AK99" s="119"/>
      <c r="AL99" s="119"/>
      <c r="AM99" s="119"/>
      <c r="AN99" s="120">
        <f>SUM(AG99,AT99)</f>
        <v>0</v>
      </c>
      <c r="AO99" s="119"/>
      <c r="AP99" s="119"/>
      <c r="AQ99" s="121" t="s">
        <v>83</v>
      </c>
      <c r="AR99" s="122"/>
      <c r="AS99" s="123">
        <v>0</v>
      </c>
      <c r="AT99" s="124">
        <f>ROUND(SUM(AV99:AW99),2)</f>
        <v>0</v>
      </c>
      <c r="AU99" s="125">
        <f>'05 - 5NP'!P117</f>
        <v>0</v>
      </c>
      <c r="AV99" s="124">
        <f>'05 - 5NP'!J33</f>
        <v>0</v>
      </c>
      <c r="AW99" s="124">
        <f>'05 - 5NP'!J34</f>
        <v>0</v>
      </c>
      <c r="AX99" s="124">
        <f>'05 - 5NP'!J35</f>
        <v>0</v>
      </c>
      <c r="AY99" s="124">
        <f>'05 - 5NP'!J36</f>
        <v>0</v>
      </c>
      <c r="AZ99" s="124">
        <f>'05 - 5NP'!F33</f>
        <v>0</v>
      </c>
      <c r="BA99" s="124">
        <f>'05 - 5NP'!F34</f>
        <v>0</v>
      </c>
      <c r="BB99" s="124">
        <f>'05 - 5NP'!F35</f>
        <v>0</v>
      </c>
      <c r="BC99" s="124">
        <f>'05 - 5NP'!F36</f>
        <v>0</v>
      </c>
      <c r="BD99" s="126">
        <f>'05 - 5NP'!F37</f>
        <v>0</v>
      </c>
      <c r="BE99" s="7"/>
      <c r="BT99" s="127" t="s">
        <v>84</v>
      </c>
      <c r="BV99" s="127" t="s">
        <v>78</v>
      </c>
      <c r="BW99" s="127" t="s">
        <v>98</v>
      </c>
      <c r="BX99" s="127" t="s">
        <v>5</v>
      </c>
      <c r="CL99" s="127" t="s">
        <v>1</v>
      </c>
      <c r="CM99" s="127" t="s">
        <v>86</v>
      </c>
    </row>
    <row r="100" s="7" customFormat="1" ht="16.5" customHeight="1">
      <c r="A100" s="115" t="s">
        <v>80</v>
      </c>
      <c r="B100" s="116"/>
      <c r="C100" s="117"/>
      <c r="D100" s="118" t="s">
        <v>99</v>
      </c>
      <c r="E100" s="118"/>
      <c r="F100" s="118"/>
      <c r="G100" s="118"/>
      <c r="H100" s="118"/>
      <c r="I100" s="119"/>
      <c r="J100" s="118" t="s">
        <v>100</v>
      </c>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20">
        <f>'06 - sedací nábytek'!J30</f>
        <v>0</v>
      </c>
      <c r="AH100" s="119"/>
      <c r="AI100" s="119"/>
      <c r="AJ100" s="119"/>
      <c r="AK100" s="119"/>
      <c r="AL100" s="119"/>
      <c r="AM100" s="119"/>
      <c r="AN100" s="120">
        <f>SUM(AG100,AT100)</f>
        <v>0</v>
      </c>
      <c r="AO100" s="119"/>
      <c r="AP100" s="119"/>
      <c r="AQ100" s="121" t="s">
        <v>83</v>
      </c>
      <c r="AR100" s="122"/>
      <c r="AS100" s="123">
        <v>0</v>
      </c>
      <c r="AT100" s="124">
        <f>ROUND(SUM(AV100:AW100),2)</f>
        <v>0</v>
      </c>
      <c r="AU100" s="125">
        <f>'06 - sedací nábytek'!P122</f>
        <v>0</v>
      </c>
      <c r="AV100" s="124">
        <f>'06 - sedací nábytek'!J33</f>
        <v>0</v>
      </c>
      <c r="AW100" s="124">
        <f>'06 - sedací nábytek'!J34</f>
        <v>0</v>
      </c>
      <c r="AX100" s="124">
        <f>'06 - sedací nábytek'!J35</f>
        <v>0</v>
      </c>
      <c r="AY100" s="124">
        <f>'06 - sedací nábytek'!J36</f>
        <v>0</v>
      </c>
      <c r="AZ100" s="124">
        <f>'06 - sedací nábytek'!F33</f>
        <v>0</v>
      </c>
      <c r="BA100" s="124">
        <f>'06 - sedací nábytek'!F34</f>
        <v>0</v>
      </c>
      <c r="BB100" s="124">
        <f>'06 - sedací nábytek'!F35</f>
        <v>0</v>
      </c>
      <c r="BC100" s="124">
        <f>'06 - sedací nábytek'!F36</f>
        <v>0</v>
      </c>
      <c r="BD100" s="126">
        <f>'06 - sedací nábytek'!F37</f>
        <v>0</v>
      </c>
      <c r="BE100" s="7"/>
      <c r="BT100" s="127" t="s">
        <v>84</v>
      </c>
      <c r="BV100" s="127" t="s">
        <v>78</v>
      </c>
      <c r="BW100" s="127" t="s">
        <v>101</v>
      </c>
      <c r="BX100" s="127" t="s">
        <v>5</v>
      </c>
      <c r="CL100" s="127" t="s">
        <v>1</v>
      </c>
      <c r="CM100" s="127" t="s">
        <v>86</v>
      </c>
    </row>
    <row r="101" s="7" customFormat="1" ht="16.5" customHeight="1">
      <c r="A101" s="115" t="s">
        <v>80</v>
      </c>
      <c r="B101" s="116"/>
      <c r="C101" s="117"/>
      <c r="D101" s="118" t="s">
        <v>102</v>
      </c>
      <c r="E101" s="118"/>
      <c r="F101" s="118"/>
      <c r="G101" s="118"/>
      <c r="H101" s="118"/>
      <c r="I101" s="119"/>
      <c r="J101" s="118" t="s">
        <v>103</v>
      </c>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20">
        <f>'07 - elektroinstalace'!J30</f>
        <v>0</v>
      </c>
      <c r="AH101" s="119"/>
      <c r="AI101" s="119"/>
      <c r="AJ101" s="119"/>
      <c r="AK101" s="119"/>
      <c r="AL101" s="119"/>
      <c r="AM101" s="119"/>
      <c r="AN101" s="120">
        <f>SUM(AG101,AT101)</f>
        <v>0</v>
      </c>
      <c r="AO101" s="119"/>
      <c r="AP101" s="119"/>
      <c r="AQ101" s="121" t="s">
        <v>83</v>
      </c>
      <c r="AR101" s="122"/>
      <c r="AS101" s="128">
        <v>0</v>
      </c>
      <c r="AT101" s="129">
        <f>ROUND(SUM(AV101:AW101),2)</f>
        <v>0</v>
      </c>
      <c r="AU101" s="130">
        <f>'07 - elektroinstalace'!P124</f>
        <v>0</v>
      </c>
      <c r="AV101" s="129">
        <f>'07 - elektroinstalace'!J33</f>
        <v>0</v>
      </c>
      <c r="AW101" s="129">
        <f>'07 - elektroinstalace'!J34</f>
        <v>0</v>
      </c>
      <c r="AX101" s="129">
        <f>'07 - elektroinstalace'!J35</f>
        <v>0</v>
      </c>
      <c r="AY101" s="129">
        <f>'07 - elektroinstalace'!J36</f>
        <v>0</v>
      </c>
      <c r="AZ101" s="129">
        <f>'07 - elektroinstalace'!F33</f>
        <v>0</v>
      </c>
      <c r="BA101" s="129">
        <f>'07 - elektroinstalace'!F34</f>
        <v>0</v>
      </c>
      <c r="BB101" s="129">
        <f>'07 - elektroinstalace'!F35</f>
        <v>0</v>
      </c>
      <c r="BC101" s="129">
        <f>'07 - elektroinstalace'!F36</f>
        <v>0</v>
      </c>
      <c r="BD101" s="131">
        <f>'07 - elektroinstalace'!F37</f>
        <v>0</v>
      </c>
      <c r="BE101" s="7"/>
      <c r="BT101" s="127" t="s">
        <v>84</v>
      </c>
      <c r="BV101" s="127" t="s">
        <v>78</v>
      </c>
      <c r="BW101" s="127" t="s">
        <v>104</v>
      </c>
      <c r="BX101" s="127" t="s">
        <v>5</v>
      </c>
      <c r="CL101" s="127" t="s">
        <v>1</v>
      </c>
      <c r="CM101" s="127" t="s">
        <v>86</v>
      </c>
    </row>
    <row r="102" s="2" customFormat="1" ht="30" customHeight="1">
      <c r="A102" s="34"/>
      <c r="B102" s="35"/>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40"/>
      <c r="AS102" s="34"/>
      <c r="AT102" s="34"/>
      <c r="AU102" s="34"/>
      <c r="AV102" s="34"/>
      <c r="AW102" s="34"/>
      <c r="AX102" s="34"/>
      <c r="AY102" s="34"/>
      <c r="AZ102" s="34"/>
      <c r="BA102" s="34"/>
      <c r="BB102" s="34"/>
      <c r="BC102" s="34"/>
      <c r="BD102" s="34"/>
      <c r="BE102" s="34"/>
    </row>
    <row r="103" s="2" customFormat="1" ht="6.96" customHeight="1">
      <c r="A103" s="34"/>
      <c r="B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40"/>
      <c r="AS103" s="34"/>
      <c r="AT103" s="34"/>
      <c r="AU103" s="34"/>
      <c r="AV103" s="34"/>
      <c r="AW103" s="34"/>
      <c r="AX103" s="34"/>
      <c r="AY103" s="34"/>
      <c r="AZ103" s="34"/>
      <c r="BA103" s="34"/>
      <c r="BB103" s="34"/>
      <c r="BC103" s="34"/>
      <c r="BD103" s="34"/>
      <c r="BE103" s="34"/>
    </row>
  </sheetData>
  <sheetProtection sheet="1" formatColumns="0" formatRows="0" objects="1" scenarios="1" spinCount="100000" saltValue="oyGXsPzCslAlMsnxhWJv/KqgZrCRAhy+Ecl3OZy01ILyZBcS43d7WQ2iUsc/CM7/+48zSSTdfAvcki//LTt6WA==" hashValue="Q3030CZyburCwBMT3T9FjKlKMufBeWaQXBugAwdj7f2BSpFSS40p0dYA4xYYNYEk8n9WglPJpL4HGWjJoANaBw==" algorithmName="SHA-512" password="CC35"/>
  <mergeCells count="66">
    <mergeCell ref="L85:AJ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G94:AM94"/>
    <mergeCell ref="AN94:AP94"/>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1NP'!C2" display="/"/>
    <hyperlink ref="A96" location="'02 - 2NP'!C2" display="/"/>
    <hyperlink ref="A97" location="'03 - 3NP'!C2" display="/"/>
    <hyperlink ref="A98" location="'04 - 4NP+GK'!C2" display="/"/>
    <hyperlink ref="A99" location="'05 - 5NP'!C2" display="/"/>
    <hyperlink ref="A100" location="'06 - sedací nábytek'!C2" display="/"/>
    <hyperlink ref="A101" location="'07 - elektroinstala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85</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107</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ROUND(J121,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ROUND((SUM(BE121:BE228)),  2)</f>
        <v>0</v>
      </c>
      <c r="G33" s="34"/>
      <c r="H33" s="34"/>
      <c r="I33" s="151">
        <v>0.20999999999999999</v>
      </c>
      <c r="J33" s="150">
        <f>ROUND(((SUM(BE121:BE228))*I33),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ROUND((SUM(BF121:BF228)),  2)</f>
        <v>0</v>
      </c>
      <c r="G34" s="34"/>
      <c r="H34" s="34"/>
      <c r="I34" s="151">
        <v>0.14999999999999999</v>
      </c>
      <c r="J34" s="150">
        <f>ROUND(((SUM(BF121:BF228))*I34),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ROUND((SUM(BG121:BG228)),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ROUND((SUM(BH121:BH228)),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ROUND((SUM(BI121:BI228)),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01 - 1NP</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J121</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113</v>
      </c>
      <c r="E97" s="178"/>
      <c r="F97" s="178"/>
      <c r="G97" s="178"/>
      <c r="H97" s="178"/>
      <c r="I97" s="178"/>
      <c r="J97" s="179">
        <f>J122</f>
        <v>0</v>
      </c>
      <c r="K97" s="176"/>
      <c r="L97" s="180"/>
      <c r="S97" s="9"/>
      <c r="T97" s="9"/>
      <c r="U97" s="9"/>
      <c r="V97" s="9"/>
      <c r="W97" s="9"/>
      <c r="X97" s="9"/>
      <c r="Y97" s="9"/>
      <c r="Z97" s="9"/>
      <c r="AA97" s="9"/>
      <c r="AB97" s="9"/>
      <c r="AC97" s="9"/>
      <c r="AD97" s="9"/>
      <c r="AE97" s="9"/>
    </row>
    <row r="98" s="9" customFormat="1" ht="24.96" customHeight="1">
      <c r="A98" s="9"/>
      <c r="B98" s="175"/>
      <c r="C98" s="176"/>
      <c r="D98" s="177" t="s">
        <v>114</v>
      </c>
      <c r="E98" s="178"/>
      <c r="F98" s="178"/>
      <c r="G98" s="178"/>
      <c r="H98" s="178"/>
      <c r="I98" s="178"/>
      <c r="J98" s="179">
        <f>J141</f>
        <v>0</v>
      </c>
      <c r="K98" s="176"/>
      <c r="L98" s="180"/>
      <c r="S98" s="9"/>
      <c r="T98" s="9"/>
      <c r="U98" s="9"/>
      <c r="V98" s="9"/>
      <c r="W98" s="9"/>
      <c r="X98" s="9"/>
      <c r="Y98" s="9"/>
      <c r="Z98" s="9"/>
      <c r="AA98" s="9"/>
      <c r="AB98" s="9"/>
      <c r="AC98" s="9"/>
      <c r="AD98" s="9"/>
      <c r="AE98" s="9"/>
    </row>
    <row r="99" s="9" customFormat="1" ht="24.96" customHeight="1">
      <c r="A99" s="9"/>
      <c r="B99" s="175"/>
      <c r="C99" s="176"/>
      <c r="D99" s="177" t="s">
        <v>115</v>
      </c>
      <c r="E99" s="178"/>
      <c r="F99" s="178"/>
      <c r="G99" s="178"/>
      <c r="H99" s="178"/>
      <c r="I99" s="178"/>
      <c r="J99" s="179">
        <f>J156</f>
        <v>0</v>
      </c>
      <c r="K99" s="176"/>
      <c r="L99" s="180"/>
      <c r="S99" s="9"/>
      <c r="T99" s="9"/>
      <c r="U99" s="9"/>
      <c r="V99" s="9"/>
      <c r="W99" s="9"/>
      <c r="X99" s="9"/>
      <c r="Y99" s="9"/>
      <c r="Z99" s="9"/>
      <c r="AA99" s="9"/>
      <c r="AB99" s="9"/>
      <c r="AC99" s="9"/>
      <c r="AD99" s="9"/>
      <c r="AE99" s="9"/>
    </row>
    <row r="100" s="9" customFormat="1" ht="24.96" customHeight="1">
      <c r="A100" s="9"/>
      <c r="B100" s="175"/>
      <c r="C100" s="176"/>
      <c r="D100" s="177" t="s">
        <v>116</v>
      </c>
      <c r="E100" s="178"/>
      <c r="F100" s="178"/>
      <c r="G100" s="178"/>
      <c r="H100" s="178"/>
      <c r="I100" s="178"/>
      <c r="J100" s="179">
        <f>J173</f>
        <v>0</v>
      </c>
      <c r="K100" s="176"/>
      <c r="L100" s="180"/>
      <c r="S100" s="9"/>
      <c r="T100" s="9"/>
      <c r="U100" s="9"/>
      <c r="V100" s="9"/>
      <c r="W100" s="9"/>
      <c r="X100" s="9"/>
      <c r="Y100" s="9"/>
      <c r="Z100" s="9"/>
      <c r="AA100" s="9"/>
      <c r="AB100" s="9"/>
      <c r="AC100" s="9"/>
      <c r="AD100" s="9"/>
      <c r="AE100" s="9"/>
    </row>
    <row r="101" s="9" customFormat="1" ht="24.96" customHeight="1">
      <c r="A101" s="9"/>
      <c r="B101" s="175"/>
      <c r="C101" s="176"/>
      <c r="D101" s="177" t="s">
        <v>117</v>
      </c>
      <c r="E101" s="178"/>
      <c r="F101" s="178"/>
      <c r="G101" s="178"/>
      <c r="H101" s="178"/>
      <c r="I101" s="178"/>
      <c r="J101" s="179">
        <f>J202</f>
        <v>0</v>
      </c>
      <c r="K101" s="176"/>
      <c r="L101" s="180"/>
      <c r="S101" s="9"/>
      <c r="T101" s="9"/>
      <c r="U101" s="9"/>
      <c r="V101" s="9"/>
      <c r="W101" s="9"/>
      <c r="X101" s="9"/>
      <c r="Y101" s="9"/>
      <c r="Z101" s="9"/>
      <c r="AA101" s="9"/>
      <c r="AB101" s="9"/>
      <c r="AC101" s="9"/>
      <c r="AD101" s="9"/>
      <c r="AE101" s="9"/>
    </row>
    <row r="102" s="2" customFormat="1" ht="21.84" customHeight="1">
      <c r="A102" s="34"/>
      <c r="B102" s="35"/>
      <c r="C102" s="36"/>
      <c r="D102" s="36"/>
      <c r="E102" s="36"/>
      <c r="F102" s="36"/>
      <c r="G102" s="36"/>
      <c r="H102" s="36"/>
      <c r="I102" s="36"/>
      <c r="J102" s="36"/>
      <c r="K102" s="36"/>
      <c r="L102" s="59"/>
      <c r="S102" s="34"/>
      <c r="T102" s="34"/>
      <c r="U102" s="34"/>
      <c r="V102" s="34"/>
      <c r="W102" s="34"/>
      <c r="X102" s="34"/>
      <c r="Y102" s="34"/>
      <c r="Z102" s="34"/>
      <c r="AA102" s="34"/>
      <c r="AB102" s="34"/>
      <c r="AC102" s="34"/>
      <c r="AD102" s="34"/>
      <c r="AE102" s="34"/>
    </row>
    <row r="103" s="2" customFormat="1" ht="6.96" customHeight="1">
      <c r="A103" s="34"/>
      <c r="B103" s="62"/>
      <c r="C103" s="63"/>
      <c r="D103" s="63"/>
      <c r="E103" s="63"/>
      <c r="F103" s="63"/>
      <c r="G103" s="63"/>
      <c r="H103" s="63"/>
      <c r="I103" s="63"/>
      <c r="J103" s="63"/>
      <c r="K103" s="63"/>
      <c r="L103" s="59"/>
      <c r="S103" s="34"/>
      <c r="T103" s="34"/>
      <c r="U103" s="34"/>
      <c r="V103" s="34"/>
      <c r="W103" s="34"/>
      <c r="X103" s="34"/>
      <c r="Y103" s="34"/>
      <c r="Z103" s="34"/>
      <c r="AA103" s="34"/>
      <c r="AB103" s="34"/>
      <c r="AC103" s="34"/>
      <c r="AD103" s="34"/>
      <c r="AE103" s="34"/>
    </row>
    <row r="107" s="2" customFormat="1" ht="6.96" customHeight="1">
      <c r="A107" s="34"/>
      <c r="B107" s="64"/>
      <c r="C107" s="65"/>
      <c r="D107" s="65"/>
      <c r="E107" s="65"/>
      <c r="F107" s="65"/>
      <c r="G107" s="65"/>
      <c r="H107" s="65"/>
      <c r="I107" s="65"/>
      <c r="J107" s="65"/>
      <c r="K107" s="65"/>
      <c r="L107" s="59"/>
      <c r="S107" s="34"/>
      <c r="T107" s="34"/>
      <c r="U107" s="34"/>
      <c r="V107" s="34"/>
      <c r="W107" s="34"/>
      <c r="X107" s="34"/>
      <c r="Y107" s="34"/>
      <c r="Z107" s="34"/>
      <c r="AA107" s="34"/>
      <c r="AB107" s="34"/>
      <c r="AC107" s="34"/>
      <c r="AD107" s="34"/>
      <c r="AE107" s="34"/>
    </row>
    <row r="108" s="2" customFormat="1" ht="24.96" customHeight="1">
      <c r="A108" s="34"/>
      <c r="B108" s="35"/>
      <c r="C108" s="19" t="s">
        <v>118</v>
      </c>
      <c r="D108" s="36"/>
      <c r="E108" s="36"/>
      <c r="F108" s="36"/>
      <c r="G108" s="36"/>
      <c r="H108" s="36"/>
      <c r="I108" s="36"/>
      <c r="J108" s="36"/>
      <c r="K108" s="36"/>
      <c r="L108" s="59"/>
      <c r="S108" s="34"/>
      <c r="T108" s="34"/>
      <c r="U108" s="34"/>
      <c r="V108" s="34"/>
      <c r="W108" s="34"/>
      <c r="X108" s="34"/>
      <c r="Y108" s="34"/>
      <c r="Z108" s="34"/>
      <c r="AA108" s="34"/>
      <c r="AB108" s="34"/>
      <c r="AC108" s="34"/>
      <c r="AD108" s="34"/>
      <c r="AE108" s="34"/>
    </row>
    <row r="109" s="2" customFormat="1" ht="6.96" customHeight="1">
      <c r="A109" s="34"/>
      <c r="B109" s="35"/>
      <c r="C109" s="36"/>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12" customHeight="1">
      <c r="A110" s="34"/>
      <c r="B110" s="35"/>
      <c r="C110" s="28" t="s">
        <v>16</v>
      </c>
      <c r="D110" s="36"/>
      <c r="E110" s="36"/>
      <c r="F110" s="36"/>
      <c r="G110" s="36"/>
      <c r="H110" s="36"/>
      <c r="I110" s="36"/>
      <c r="J110" s="36"/>
      <c r="K110" s="36"/>
      <c r="L110" s="59"/>
      <c r="S110" s="34"/>
      <c r="T110" s="34"/>
      <c r="U110" s="34"/>
      <c r="V110" s="34"/>
      <c r="W110" s="34"/>
      <c r="X110" s="34"/>
      <c r="Y110" s="34"/>
      <c r="Z110" s="34"/>
      <c r="AA110" s="34"/>
      <c r="AB110" s="34"/>
      <c r="AC110" s="34"/>
      <c r="AD110" s="34"/>
      <c r="AE110" s="34"/>
    </row>
    <row r="111" s="2" customFormat="1" ht="26.25" customHeight="1">
      <c r="A111" s="34"/>
      <c r="B111" s="35"/>
      <c r="C111" s="36"/>
      <c r="D111" s="36"/>
      <c r="E111" s="170" t="str">
        <f>E7</f>
        <v>Rekonstrukce objektu č.p. 2983 v ulici U Synagogy – SO 01, interiér</v>
      </c>
      <c r="F111" s="28"/>
      <c r="G111" s="28"/>
      <c r="H111" s="28"/>
      <c r="I111" s="36"/>
      <c r="J111" s="36"/>
      <c r="K111" s="36"/>
      <c r="L111" s="59"/>
      <c r="S111" s="34"/>
      <c r="T111" s="34"/>
      <c r="U111" s="34"/>
      <c r="V111" s="34"/>
      <c r="W111" s="34"/>
      <c r="X111" s="34"/>
      <c r="Y111" s="34"/>
      <c r="Z111" s="34"/>
      <c r="AA111" s="34"/>
      <c r="AB111" s="34"/>
      <c r="AC111" s="34"/>
      <c r="AD111" s="34"/>
      <c r="AE111" s="34"/>
    </row>
    <row r="112" s="2" customFormat="1" ht="12" customHeight="1">
      <c r="A112" s="34"/>
      <c r="B112" s="35"/>
      <c r="C112" s="28" t="s">
        <v>106</v>
      </c>
      <c r="D112" s="36"/>
      <c r="E112" s="36"/>
      <c r="F112" s="36"/>
      <c r="G112" s="36"/>
      <c r="H112" s="36"/>
      <c r="I112" s="36"/>
      <c r="J112" s="36"/>
      <c r="K112" s="36"/>
      <c r="L112" s="59"/>
      <c r="S112" s="34"/>
      <c r="T112" s="34"/>
      <c r="U112" s="34"/>
      <c r="V112" s="34"/>
      <c r="W112" s="34"/>
      <c r="X112" s="34"/>
      <c r="Y112" s="34"/>
      <c r="Z112" s="34"/>
      <c r="AA112" s="34"/>
      <c r="AB112" s="34"/>
      <c r="AC112" s="34"/>
      <c r="AD112" s="34"/>
      <c r="AE112" s="34"/>
    </row>
    <row r="113" s="2" customFormat="1" ht="16.5" customHeight="1">
      <c r="A113" s="34"/>
      <c r="B113" s="35"/>
      <c r="C113" s="36"/>
      <c r="D113" s="36"/>
      <c r="E113" s="72" t="str">
        <f>E9</f>
        <v>01 - 1NP</v>
      </c>
      <c r="F113" s="36"/>
      <c r="G113" s="36"/>
      <c r="H113" s="36"/>
      <c r="I113" s="36"/>
      <c r="J113" s="36"/>
      <c r="K113" s="36"/>
      <c r="L113" s="59"/>
      <c r="S113" s="34"/>
      <c r="T113" s="34"/>
      <c r="U113" s="34"/>
      <c r="V113" s="34"/>
      <c r="W113" s="34"/>
      <c r="X113" s="34"/>
      <c r="Y113" s="34"/>
      <c r="Z113" s="34"/>
      <c r="AA113" s="34"/>
      <c r="AB113" s="34"/>
      <c r="AC113" s="34"/>
      <c r="AD113" s="34"/>
      <c r="AE113" s="34"/>
    </row>
    <row r="114" s="2" customFormat="1" ht="6.96" customHeight="1">
      <c r="A114" s="34"/>
      <c r="B114" s="35"/>
      <c r="C114" s="36"/>
      <c r="D114" s="36"/>
      <c r="E114" s="36"/>
      <c r="F114" s="36"/>
      <c r="G114" s="36"/>
      <c r="H114" s="36"/>
      <c r="I114" s="36"/>
      <c r="J114" s="36"/>
      <c r="K114" s="36"/>
      <c r="L114" s="59"/>
      <c r="S114" s="34"/>
      <c r="T114" s="34"/>
      <c r="U114" s="34"/>
      <c r="V114" s="34"/>
      <c r="W114" s="34"/>
      <c r="X114" s="34"/>
      <c r="Y114" s="34"/>
      <c r="Z114" s="34"/>
      <c r="AA114" s="34"/>
      <c r="AB114" s="34"/>
      <c r="AC114" s="34"/>
      <c r="AD114" s="34"/>
      <c r="AE114" s="34"/>
    </row>
    <row r="115" s="2" customFormat="1" ht="12" customHeight="1">
      <c r="A115" s="34"/>
      <c r="B115" s="35"/>
      <c r="C115" s="28" t="s">
        <v>20</v>
      </c>
      <c r="D115" s="36"/>
      <c r="E115" s="36"/>
      <c r="F115" s="23" t="str">
        <f>F12</f>
        <v xml:space="preserve"> </v>
      </c>
      <c r="G115" s="36"/>
      <c r="H115" s="36"/>
      <c r="I115" s="28" t="s">
        <v>22</v>
      </c>
      <c r="J115" s="75" t="str">
        <f>IF(J12="","",J12)</f>
        <v>7. 3. 2022</v>
      </c>
      <c r="K115" s="36"/>
      <c r="L115" s="59"/>
      <c r="S115" s="34"/>
      <c r="T115" s="34"/>
      <c r="U115" s="34"/>
      <c r="V115" s="34"/>
      <c r="W115" s="34"/>
      <c r="X115" s="34"/>
      <c r="Y115" s="34"/>
      <c r="Z115" s="34"/>
      <c r="AA115" s="34"/>
      <c r="AB115" s="34"/>
      <c r="AC115" s="34"/>
      <c r="AD115" s="34"/>
      <c r="AE115" s="34"/>
    </row>
    <row r="116" s="2" customFormat="1" ht="6.96" customHeight="1">
      <c r="A116" s="34"/>
      <c r="B116" s="35"/>
      <c r="C116" s="36"/>
      <c r="D116" s="36"/>
      <c r="E116" s="36"/>
      <c r="F116" s="36"/>
      <c r="G116" s="36"/>
      <c r="H116" s="36"/>
      <c r="I116" s="36"/>
      <c r="J116" s="36"/>
      <c r="K116" s="36"/>
      <c r="L116" s="59"/>
      <c r="S116" s="34"/>
      <c r="T116" s="34"/>
      <c r="U116" s="34"/>
      <c r="V116" s="34"/>
      <c r="W116" s="34"/>
      <c r="X116" s="34"/>
      <c r="Y116" s="34"/>
      <c r="Z116" s="34"/>
      <c r="AA116" s="34"/>
      <c r="AB116" s="34"/>
      <c r="AC116" s="34"/>
      <c r="AD116" s="34"/>
      <c r="AE116" s="34"/>
    </row>
    <row r="117" s="2" customFormat="1" ht="15.15" customHeight="1">
      <c r="A117" s="34"/>
      <c r="B117" s="35"/>
      <c r="C117" s="28" t="s">
        <v>24</v>
      </c>
      <c r="D117" s="36"/>
      <c r="E117" s="36"/>
      <c r="F117" s="23" t="str">
        <f>E15</f>
        <v>Město Č. Lípa</v>
      </c>
      <c r="G117" s="36"/>
      <c r="H117" s="36"/>
      <c r="I117" s="28" t="s">
        <v>30</v>
      </c>
      <c r="J117" s="32" t="str">
        <f>E21</f>
        <v xml:space="preserve"> </v>
      </c>
      <c r="K117" s="36"/>
      <c r="L117" s="59"/>
      <c r="S117" s="34"/>
      <c r="T117" s="34"/>
      <c r="U117" s="34"/>
      <c r="V117" s="34"/>
      <c r="W117" s="34"/>
      <c r="X117" s="34"/>
      <c r="Y117" s="34"/>
      <c r="Z117" s="34"/>
      <c r="AA117" s="34"/>
      <c r="AB117" s="34"/>
      <c r="AC117" s="34"/>
      <c r="AD117" s="34"/>
      <c r="AE117" s="34"/>
    </row>
    <row r="118" s="2" customFormat="1" ht="15.15" customHeight="1">
      <c r="A118" s="34"/>
      <c r="B118" s="35"/>
      <c r="C118" s="28" t="s">
        <v>28</v>
      </c>
      <c r="D118" s="36"/>
      <c r="E118" s="36"/>
      <c r="F118" s="23" t="str">
        <f>IF(E18="","",E18)</f>
        <v>Vyplň údaj</v>
      </c>
      <c r="G118" s="36"/>
      <c r="H118" s="36"/>
      <c r="I118" s="28" t="s">
        <v>33</v>
      </c>
      <c r="J118" s="32" t="str">
        <f>E24</f>
        <v xml:space="preserve"> </v>
      </c>
      <c r="K118" s="36"/>
      <c r="L118" s="59"/>
      <c r="S118" s="34"/>
      <c r="T118" s="34"/>
      <c r="U118" s="34"/>
      <c r="V118" s="34"/>
      <c r="W118" s="34"/>
      <c r="X118" s="34"/>
      <c r="Y118" s="34"/>
      <c r="Z118" s="34"/>
      <c r="AA118" s="34"/>
      <c r="AB118" s="34"/>
      <c r="AC118" s="34"/>
      <c r="AD118" s="34"/>
      <c r="AE118" s="34"/>
    </row>
    <row r="119" s="2" customFormat="1" ht="10.32" customHeight="1">
      <c r="A119" s="34"/>
      <c r="B119" s="35"/>
      <c r="C119" s="36"/>
      <c r="D119" s="36"/>
      <c r="E119" s="36"/>
      <c r="F119" s="36"/>
      <c r="G119" s="36"/>
      <c r="H119" s="36"/>
      <c r="I119" s="36"/>
      <c r="J119" s="36"/>
      <c r="K119" s="36"/>
      <c r="L119" s="59"/>
      <c r="S119" s="34"/>
      <c r="T119" s="34"/>
      <c r="U119" s="34"/>
      <c r="V119" s="34"/>
      <c r="W119" s="34"/>
      <c r="X119" s="34"/>
      <c r="Y119" s="34"/>
      <c r="Z119" s="34"/>
      <c r="AA119" s="34"/>
      <c r="AB119" s="34"/>
      <c r="AC119" s="34"/>
      <c r="AD119" s="34"/>
      <c r="AE119" s="34"/>
    </row>
    <row r="120" s="10" customFormat="1" ht="29.28" customHeight="1">
      <c r="A120" s="181"/>
      <c r="B120" s="182"/>
      <c r="C120" s="183" t="s">
        <v>119</v>
      </c>
      <c r="D120" s="184" t="s">
        <v>61</v>
      </c>
      <c r="E120" s="184" t="s">
        <v>57</v>
      </c>
      <c r="F120" s="184" t="s">
        <v>58</v>
      </c>
      <c r="G120" s="184" t="s">
        <v>120</v>
      </c>
      <c r="H120" s="184" t="s">
        <v>121</v>
      </c>
      <c r="I120" s="184" t="s">
        <v>122</v>
      </c>
      <c r="J120" s="184" t="s">
        <v>110</v>
      </c>
      <c r="K120" s="185" t="s">
        <v>123</v>
      </c>
      <c r="L120" s="186"/>
      <c r="M120" s="96" t="s">
        <v>1</v>
      </c>
      <c r="N120" s="97" t="s">
        <v>40</v>
      </c>
      <c r="O120" s="97" t="s">
        <v>124</v>
      </c>
      <c r="P120" s="97" t="s">
        <v>125</v>
      </c>
      <c r="Q120" s="97" t="s">
        <v>126</v>
      </c>
      <c r="R120" s="97" t="s">
        <v>127</v>
      </c>
      <c r="S120" s="97" t="s">
        <v>128</v>
      </c>
      <c r="T120" s="98" t="s">
        <v>129</v>
      </c>
      <c r="U120" s="181"/>
      <c r="V120" s="181"/>
      <c r="W120" s="181"/>
      <c r="X120" s="181"/>
      <c r="Y120" s="181"/>
      <c r="Z120" s="181"/>
      <c r="AA120" s="181"/>
      <c r="AB120" s="181"/>
      <c r="AC120" s="181"/>
      <c r="AD120" s="181"/>
      <c r="AE120" s="181"/>
    </row>
    <row r="121" s="2" customFormat="1" ht="22.8" customHeight="1">
      <c r="A121" s="34"/>
      <c r="B121" s="35"/>
      <c r="C121" s="103" t="s">
        <v>130</v>
      </c>
      <c r="D121" s="36"/>
      <c r="E121" s="36"/>
      <c r="F121" s="36"/>
      <c r="G121" s="36"/>
      <c r="H121" s="36"/>
      <c r="I121" s="36"/>
      <c r="J121" s="187">
        <f>BK121</f>
        <v>0</v>
      </c>
      <c r="K121" s="36"/>
      <c r="L121" s="40"/>
      <c r="M121" s="99"/>
      <c r="N121" s="188"/>
      <c r="O121" s="100"/>
      <c r="P121" s="189">
        <f>P122+P141+P156+P173+P202</f>
        <v>0</v>
      </c>
      <c r="Q121" s="100"/>
      <c r="R121" s="189">
        <f>R122+R141+R156+R173+R202</f>
        <v>0</v>
      </c>
      <c r="S121" s="100"/>
      <c r="T121" s="190">
        <f>T122+T141+T156+T173+T202</f>
        <v>0</v>
      </c>
      <c r="U121" s="34"/>
      <c r="V121" s="34"/>
      <c r="W121" s="34"/>
      <c r="X121" s="34"/>
      <c r="Y121" s="34"/>
      <c r="Z121" s="34"/>
      <c r="AA121" s="34"/>
      <c r="AB121" s="34"/>
      <c r="AC121" s="34"/>
      <c r="AD121" s="34"/>
      <c r="AE121" s="34"/>
      <c r="AT121" s="13" t="s">
        <v>75</v>
      </c>
      <c r="AU121" s="13" t="s">
        <v>112</v>
      </c>
      <c r="BK121" s="191">
        <f>BK122+BK141+BK156+BK173+BK202</f>
        <v>0</v>
      </c>
    </row>
    <row r="122" s="11" customFormat="1" ht="25.92" customHeight="1">
      <c r="A122" s="11"/>
      <c r="B122" s="192"/>
      <c r="C122" s="193"/>
      <c r="D122" s="194" t="s">
        <v>75</v>
      </c>
      <c r="E122" s="195" t="s">
        <v>131</v>
      </c>
      <c r="F122" s="195" t="s">
        <v>132</v>
      </c>
      <c r="G122" s="193"/>
      <c r="H122" s="193"/>
      <c r="I122" s="196"/>
      <c r="J122" s="197">
        <f>BK122</f>
        <v>0</v>
      </c>
      <c r="K122" s="193"/>
      <c r="L122" s="198"/>
      <c r="M122" s="199"/>
      <c r="N122" s="200"/>
      <c r="O122" s="200"/>
      <c r="P122" s="201">
        <f>SUM(P123:P140)</f>
        <v>0</v>
      </c>
      <c r="Q122" s="200"/>
      <c r="R122" s="201">
        <f>SUM(R123:R140)</f>
        <v>0</v>
      </c>
      <c r="S122" s="200"/>
      <c r="T122" s="202">
        <f>SUM(T123:T140)</f>
        <v>0</v>
      </c>
      <c r="U122" s="11"/>
      <c r="V122" s="11"/>
      <c r="W122" s="11"/>
      <c r="X122" s="11"/>
      <c r="Y122" s="11"/>
      <c r="Z122" s="11"/>
      <c r="AA122" s="11"/>
      <c r="AB122" s="11"/>
      <c r="AC122" s="11"/>
      <c r="AD122" s="11"/>
      <c r="AE122" s="11"/>
      <c r="AR122" s="203" t="s">
        <v>84</v>
      </c>
      <c r="AT122" s="204" t="s">
        <v>75</v>
      </c>
      <c r="AU122" s="204" t="s">
        <v>76</v>
      </c>
      <c r="AY122" s="203" t="s">
        <v>133</v>
      </c>
      <c r="BK122" s="205">
        <f>SUM(BK123:BK140)</f>
        <v>0</v>
      </c>
    </row>
    <row r="123" s="2" customFormat="1" ht="66.75" customHeight="1">
      <c r="A123" s="34"/>
      <c r="B123" s="35"/>
      <c r="C123" s="206" t="s">
        <v>84</v>
      </c>
      <c r="D123" s="206" t="s">
        <v>134</v>
      </c>
      <c r="E123" s="207" t="s">
        <v>135</v>
      </c>
      <c r="F123" s="208" t="s">
        <v>136</v>
      </c>
      <c r="G123" s="209" t="s">
        <v>137</v>
      </c>
      <c r="H123" s="210">
        <v>6</v>
      </c>
      <c r="I123" s="211"/>
      <c r="J123" s="212">
        <f>ROUND(I123*H123,2)</f>
        <v>0</v>
      </c>
      <c r="K123" s="208" t="s">
        <v>1</v>
      </c>
      <c r="L123" s="40"/>
      <c r="M123" s="213" t="s">
        <v>1</v>
      </c>
      <c r="N123" s="214" t="s">
        <v>41</v>
      </c>
      <c r="O123" s="87"/>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138</v>
      </c>
      <c r="AT123" s="217" t="s">
        <v>134</v>
      </c>
      <c r="AU123" s="217" t="s">
        <v>84</v>
      </c>
      <c r="AY123" s="13" t="s">
        <v>133</v>
      </c>
      <c r="BE123" s="218">
        <f>IF(N123="základní",J123,0)</f>
        <v>0</v>
      </c>
      <c r="BF123" s="218">
        <f>IF(N123="snížená",J123,0)</f>
        <v>0</v>
      </c>
      <c r="BG123" s="218">
        <f>IF(N123="zákl. přenesená",J123,0)</f>
        <v>0</v>
      </c>
      <c r="BH123" s="218">
        <f>IF(N123="sníž. přenesená",J123,0)</f>
        <v>0</v>
      </c>
      <c r="BI123" s="218">
        <f>IF(N123="nulová",J123,0)</f>
        <v>0</v>
      </c>
      <c r="BJ123" s="13" t="s">
        <v>84</v>
      </c>
      <c r="BK123" s="218">
        <f>ROUND(I123*H123,2)</f>
        <v>0</v>
      </c>
      <c r="BL123" s="13" t="s">
        <v>138</v>
      </c>
      <c r="BM123" s="217" t="s">
        <v>86</v>
      </c>
    </row>
    <row r="124" s="2" customFormat="1">
      <c r="A124" s="34"/>
      <c r="B124" s="35"/>
      <c r="C124" s="36"/>
      <c r="D124" s="219" t="s">
        <v>139</v>
      </c>
      <c r="E124" s="36"/>
      <c r="F124" s="220" t="s">
        <v>140</v>
      </c>
      <c r="G124" s="36"/>
      <c r="H124" s="36"/>
      <c r="I124" s="221"/>
      <c r="J124" s="36"/>
      <c r="K124" s="36"/>
      <c r="L124" s="40"/>
      <c r="M124" s="222"/>
      <c r="N124" s="223"/>
      <c r="O124" s="87"/>
      <c r="P124" s="87"/>
      <c r="Q124" s="87"/>
      <c r="R124" s="87"/>
      <c r="S124" s="87"/>
      <c r="T124" s="88"/>
      <c r="U124" s="34"/>
      <c r="V124" s="34"/>
      <c r="W124" s="34"/>
      <c r="X124" s="34"/>
      <c r="Y124" s="34"/>
      <c r="Z124" s="34"/>
      <c r="AA124" s="34"/>
      <c r="AB124" s="34"/>
      <c r="AC124" s="34"/>
      <c r="AD124" s="34"/>
      <c r="AE124" s="34"/>
      <c r="AT124" s="13" t="s">
        <v>139</v>
      </c>
      <c r="AU124" s="13" t="s">
        <v>84</v>
      </c>
    </row>
    <row r="125" s="2" customFormat="1" ht="66.75" customHeight="1">
      <c r="A125" s="34"/>
      <c r="B125" s="35"/>
      <c r="C125" s="206" t="s">
        <v>86</v>
      </c>
      <c r="D125" s="206" t="s">
        <v>134</v>
      </c>
      <c r="E125" s="207" t="s">
        <v>141</v>
      </c>
      <c r="F125" s="208" t="s">
        <v>142</v>
      </c>
      <c r="G125" s="209" t="s">
        <v>137</v>
      </c>
      <c r="H125" s="210">
        <v>1</v>
      </c>
      <c r="I125" s="211"/>
      <c r="J125" s="212">
        <f>ROUND(I125*H125,2)</f>
        <v>0</v>
      </c>
      <c r="K125" s="208" t="s">
        <v>1</v>
      </c>
      <c r="L125" s="40"/>
      <c r="M125" s="213" t="s">
        <v>1</v>
      </c>
      <c r="N125" s="214" t="s">
        <v>41</v>
      </c>
      <c r="O125" s="87"/>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138</v>
      </c>
      <c r="AT125" s="217" t="s">
        <v>134</v>
      </c>
      <c r="AU125" s="217" t="s">
        <v>84</v>
      </c>
      <c r="AY125" s="13" t="s">
        <v>133</v>
      </c>
      <c r="BE125" s="218">
        <f>IF(N125="základní",J125,0)</f>
        <v>0</v>
      </c>
      <c r="BF125" s="218">
        <f>IF(N125="snížená",J125,0)</f>
        <v>0</v>
      </c>
      <c r="BG125" s="218">
        <f>IF(N125="zákl. přenesená",J125,0)</f>
        <v>0</v>
      </c>
      <c r="BH125" s="218">
        <f>IF(N125="sníž. přenesená",J125,0)</f>
        <v>0</v>
      </c>
      <c r="BI125" s="218">
        <f>IF(N125="nulová",J125,0)</f>
        <v>0</v>
      </c>
      <c r="BJ125" s="13" t="s">
        <v>84</v>
      </c>
      <c r="BK125" s="218">
        <f>ROUND(I125*H125,2)</f>
        <v>0</v>
      </c>
      <c r="BL125" s="13" t="s">
        <v>138</v>
      </c>
      <c r="BM125" s="217" t="s">
        <v>138</v>
      </c>
    </row>
    <row r="126" s="2" customFormat="1">
      <c r="A126" s="34"/>
      <c r="B126" s="35"/>
      <c r="C126" s="36"/>
      <c r="D126" s="219" t="s">
        <v>139</v>
      </c>
      <c r="E126" s="36"/>
      <c r="F126" s="220" t="s">
        <v>143</v>
      </c>
      <c r="G126" s="36"/>
      <c r="H126" s="36"/>
      <c r="I126" s="221"/>
      <c r="J126" s="36"/>
      <c r="K126" s="36"/>
      <c r="L126" s="40"/>
      <c r="M126" s="222"/>
      <c r="N126" s="223"/>
      <c r="O126" s="87"/>
      <c r="P126" s="87"/>
      <c r="Q126" s="87"/>
      <c r="R126" s="87"/>
      <c r="S126" s="87"/>
      <c r="T126" s="88"/>
      <c r="U126" s="34"/>
      <c r="V126" s="34"/>
      <c r="W126" s="34"/>
      <c r="X126" s="34"/>
      <c r="Y126" s="34"/>
      <c r="Z126" s="34"/>
      <c r="AA126" s="34"/>
      <c r="AB126" s="34"/>
      <c r="AC126" s="34"/>
      <c r="AD126" s="34"/>
      <c r="AE126" s="34"/>
      <c r="AT126" s="13" t="s">
        <v>139</v>
      </c>
      <c r="AU126" s="13" t="s">
        <v>84</v>
      </c>
    </row>
    <row r="127" s="2" customFormat="1" ht="76.35" customHeight="1">
      <c r="A127" s="34"/>
      <c r="B127" s="35"/>
      <c r="C127" s="206" t="s">
        <v>144</v>
      </c>
      <c r="D127" s="206" t="s">
        <v>134</v>
      </c>
      <c r="E127" s="207" t="s">
        <v>145</v>
      </c>
      <c r="F127" s="208" t="s">
        <v>146</v>
      </c>
      <c r="G127" s="209" t="s">
        <v>137</v>
      </c>
      <c r="H127" s="210">
        <v>1</v>
      </c>
      <c r="I127" s="211"/>
      <c r="J127" s="212">
        <f>ROUND(I127*H127,2)</f>
        <v>0</v>
      </c>
      <c r="K127" s="208" t="s">
        <v>1</v>
      </c>
      <c r="L127" s="40"/>
      <c r="M127" s="213" t="s">
        <v>1</v>
      </c>
      <c r="N127" s="214" t="s">
        <v>41</v>
      </c>
      <c r="O127" s="87"/>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138</v>
      </c>
      <c r="AT127" s="217" t="s">
        <v>134</v>
      </c>
      <c r="AU127" s="217" t="s">
        <v>84</v>
      </c>
      <c r="AY127" s="13" t="s">
        <v>133</v>
      </c>
      <c r="BE127" s="218">
        <f>IF(N127="základní",J127,0)</f>
        <v>0</v>
      </c>
      <c r="BF127" s="218">
        <f>IF(N127="snížená",J127,0)</f>
        <v>0</v>
      </c>
      <c r="BG127" s="218">
        <f>IF(N127="zákl. přenesená",J127,0)</f>
        <v>0</v>
      </c>
      <c r="BH127" s="218">
        <f>IF(N127="sníž. přenesená",J127,0)</f>
        <v>0</v>
      </c>
      <c r="BI127" s="218">
        <f>IF(N127="nulová",J127,0)</f>
        <v>0</v>
      </c>
      <c r="BJ127" s="13" t="s">
        <v>84</v>
      </c>
      <c r="BK127" s="218">
        <f>ROUND(I127*H127,2)</f>
        <v>0</v>
      </c>
      <c r="BL127" s="13" t="s">
        <v>138</v>
      </c>
      <c r="BM127" s="217" t="s">
        <v>147</v>
      </c>
    </row>
    <row r="128" s="2" customFormat="1">
      <c r="A128" s="34"/>
      <c r="B128" s="35"/>
      <c r="C128" s="36"/>
      <c r="D128" s="219" t="s">
        <v>139</v>
      </c>
      <c r="E128" s="36"/>
      <c r="F128" s="220" t="s">
        <v>148</v>
      </c>
      <c r="G128" s="36"/>
      <c r="H128" s="36"/>
      <c r="I128" s="221"/>
      <c r="J128" s="36"/>
      <c r="K128" s="36"/>
      <c r="L128" s="40"/>
      <c r="M128" s="222"/>
      <c r="N128" s="223"/>
      <c r="O128" s="87"/>
      <c r="P128" s="87"/>
      <c r="Q128" s="87"/>
      <c r="R128" s="87"/>
      <c r="S128" s="87"/>
      <c r="T128" s="88"/>
      <c r="U128" s="34"/>
      <c r="V128" s="34"/>
      <c r="W128" s="34"/>
      <c r="X128" s="34"/>
      <c r="Y128" s="34"/>
      <c r="Z128" s="34"/>
      <c r="AA128" s="34"/>
      <c r="AB128" s="34"/>
      <c r="AC128" s="34"/>
      <c r="AD128" s="34"/>
      <c r="AE128" s="34"/>
      <c r="AT128" s="13" t="s">
        <v>139</v>
      </c>
      <c r="AU128" s="13" t="s">
        <v>84</v>
      </c>
    </row>
    <row r="129" s="2" customFormat="1" ht="76.35" customHeight="1">
      <c r="A129" s="34"/>
      <c r="B129" s="35"/>
      <c r="C129" s="206" t="s">
        <v>138</v>
      </c>
      <c r="D129" s="206" t="s">
        <v>134</v>
      </c>
      <c r="E129" s="207" t="s">
        <v>149</v>
      </c>
      <c r="F129" s="208" t="s">
        <v>150</v>
      </c>
      <c r="G129" s="209" t="s">
        <v>137</v>
      </c>
      <c r="H129" s="210">
        <v>1</v>
      </c>
      <c r="I129" s="211"/>
      <c r="J129" s="212">
        <f>ROUND(I129*H129,2)</f>
        <v>0</v>
      </c>
      <c r="K129" s="208" t="s">
        <v>1</v>
      </c>
      <c r="L129" s="40"/>
      <c r="M129" s="213" t="s">
        <v>1</v>
      </c>
      <c r="N129" s="214" t="s">
        <v>41</v>
      </c>
      <c r="O129" s="87"/>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138</v>
      </c>
      <c r="AT129" s="217" t="s">
        <v>134</v>
      </c>
      <c r="AU129" s="217" t="s">
        <v>84</v>
      </c>
      <c r="AY129" s="13" t="s">
        <v>133</v>
      </c>
      <c r="BE129" s="218">
        <f>IF(N129="základní",J129,0)</f>
        <v>0</v>
      </c>
      <c r="BF129" s="218">
        <f>IF(N129="snížená",J129,0)</f>
        <v>0</v>
      </c>
      <c r="BG129" s="218">
        <f>IF(N129="zákl. přenesená",J129,0)</f>
        <v>0</v>
      </c>
      <c r="BH129" s="218">
        <f>IF(N129="sníž. přenesená",J129,0)</f>
        <v>0</v>
      </c>
      <c r="BI129" s="218">
        <f>IF(N129="nulová",J129,0)</f>
        <v>0</v>
      </c>
      <c r="BJ129" s="13" t="s">
        <v>84</v>
      </c>
      <c r="BK129" s="218">
        <f>ROUND(I129*H129,2)</f>
        <v>0</v>
      </c>
      <c r="BL129" s="13" t="s">
        <v>138</v>
      </c>
      <c r="BM129" s="217" t="s">
        <v>151</v>
      </c>
    </row>
    <row r="130" s="2" customFormat="1">
      <c r="A130" s="34"/>
      <c r="B130" s="35"/>
      <c r="C130" s="36"/>
      <c r="D130" s="219" t="s">
        <v>139</v>
      </c>
      <c r="E130" s="36"/>
      <c r="F130" s="220" t="s">
        <v>152</v>
      </c>
      <c r="G130" s="36"/>
      <c r="H130" s="36"/>
      <c r="I130" s="221"/>
      <c r="J130" s="36"/>
      <c r="K130" s="36"/>
      <c r="L130" s="40"/>
      <c r="M130" s="222"/>
      <c r="N130" s="223"/>
      <c r="O130" s="87"/>
      <c r="P130" s="87"/>
      <c r="Q130" s="87"/>
      <c r="R130" s="87"/>
      <c r="S130" s="87"/>
      <c r="T130" s="88"/>
      <c r="U130" s="34"/>
      <c r="V130" s="34"/>
      <c r="W130" s="34"/>
      <c r="X130" s="34"/>
      <c r="Y130" s="34"/>
      <c r="Z130" s="34"/>
      <c r="AA130" s="34"/>
      <c r="AB130" s="34"/>
      <c r="AC130" s="34"/>
      <c r="AD130" s="34"/>
      <c r="AE130" s="34"/>
      <c r="AT130" s="13" t="s">
        <v>139</v>
      </c>
      <c r="AU130" s="13" t="s">
        <v>84</v>
      </c>
    </row>
    <row r="131" s="2" customFormat="1" ht="66.75" customHeight="1">
      <c r="A131" s="34"/>
      <c r="B131" s="35"/>
      <c r="C131" s="206" t="s">
        <v>153</v>
      </c>
      <c r="D131" s="206" t="s">
        <v>134</v>
      </c>
      <c r="E131" s="207" t="s">
        <v>154</v>
      </c>
      <c r="F131" s="208" t="s">
        <v>155</v>
      </c>
      <c r="G131" s="209" t="s">
        <v>137</v>
      </c>
      <c r="H131" s="210">
        <v>1</v>
      </c>
      <c r="I131" s="211"/>
      <c r="J131" s="212">
        <f>ROUND(I131*H131,2)</f>
        <v>0</v>
      </c>
      <c r="K131" s="208" t="s">
        <v>1</v>
      </c>
      <c r="L131" s="40"/>
      <c r="M131" s="213" t="s">
        <v>1</v>
      </c>
      <c r="N131" s="214" t="s">
        <v>41</v>
      </c>
      <c r="O131" s="87"/>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138</v>
      </c>
      <c r="AT131" s="217" t="s">
        <v>134</v>
      </c>
      <c r="AU131" s="217" t="s">
        <v>84</v>
      </c>
      <c r="AY131" s="13" t="s">
        <v>133</v>
      </c>
      <c r="BE131" s="218">
        <f>IF(N131="základní",J131,0)</f>
        <v>0</v>
      </c>
      <c r="BF131" s="218">
        <f>IF(N131="snížená",J131,0)</f>
        <v>0</v>
      </c>
      <c r="BG131" s="218">
        <f>IF(N131="zákl. přenesená",J131,0)</f>
        <v>0</v>
      </c>
      <c r="BH131" s="218">
        <f>IF(N131="sníž. přenesená",J131,0)</f>
        <v>0</v>
      </c>
      <c r="BI131" s="218">
        <f>IF(N131="nulová",J131,0)</f>
        <v>0</v>
      </c>
      <c r="BJ131" s="13" t="s">
        <v>84</v>
      </c>
      <c r="BK131" s="218">
        <f>ROUND(I131*H131,2)</f>
        <v>0</v>
      </c>
      <c r="BL131" s="13" t="s">
        <v>138</v>
      </c>
      <c r="BM131" s="217" t="s">
        <v>156</v>
      </c>
    </row>
    <row r="132" s="2" customFormat="1">
      <c r="A132" s="34"/>
      <c r="B132" s="35"/>
      <c r="C132" s="36"/>
      <c r="D132" s="219" t="s">
        <v>139</v>
      </c>
      <c r="E132" s="36"/>
      <c r="F132" s="220" t="s">
        <v>157</v>
      </c>
      <c r="G132" s="36"/>
      <c r="H132" s="36"/>
      <c r="I132" s="221"/>
      <c r="J132" s="36"/>
      <c r="K132" s="36"/>
      <c r="L132" s="40"/>
      <c r="M132" s="222"/>
      <c r="N132" s="223"/>
      <c r="O132" s="87"/>
      <c r="P132" s="87"/>
      <c r="Q132" s="87"/>
      <c r="R132" s="87"/>
      <c r="S132" s="87"/>
      <c r="T132" s="88"/>
      <c r="U132" s="34"/>
      <c r="V132" s="34"/>
      <c r="W132" s="34"/>
      <c r="X132" s="34"/>
      <c r="Y132" s="34"/>
      <c r="Z132" s="34"/>
      <c r="AA132" s="34"/>
      <c r="AB132" s="34"/>
      <c r="AC132" s="34"/>
      <c r="AD132" s="34"/>
      <c r="AE132" s="34"/>
      <c r="AT132" s="13" t="s">
        <v>139</v>
      </c>
      <c r="AU132" s="13" t="s">
        <v>84</v>
      </c>
    </row>
    <row r="133" s="2" customFormat="1" ht="66.75" customHeight="1">
      <c r="A133" s="34"/>
      <c r="B133" s="35"/>
      <c r="C133" s="206" t="s">
        <v>147</v>
      </c>
      <c r="D133" s="206" t="s">
        <v>134</v>
      </c>
      <c r="E133" s="207" t="s">
        <v>158</v>
      </c>
      <c r="F133" s="208" t="s">
        <v>159</v>
      </c>
      <c r="G133" s="209" t="s">
        <v>137</v>
      </c>
      <c r="H133" s="210">
        <v>2</v>
      </c>
      <c r="I133" s="211"/>
      <c r="J133" s="212">
        <f>ROUND(I133*H133,2)</f>
        <v>0</v>
      </c>
      <c r="K133" s="208" t="s">
        <v>1</v>
      </c>
      <c r="L133" s="40"/>
      <c r="M133" s="213" t="s">
        <v>1</v>
      </c>
      <c r="N133" s="214" t="s">
        <v>41</v>
      </c>
      <c r="O133" s="87"/>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138</v>
      </c>
      <c r="AT133" s="217" t="s">
        <v>134</v>
      </c>
      <c r="AU133" s="217" t="s">
        <v>84</v>
      </c>
      <c r="AY133" s="13" t="s">
        <v>133</v>
      </c>
      <c r="BE133" s="218">
        <f>IF(N133="základní",J133,0)</f>
        <v>0</v>
      </c>
      <c r="BF133" s="218">
        <f>IF(N133="snížená",J133,0)</f>
        <v>0</v>
      </c>
      <c r="BG133" s="218">
        <f>IF(N133="zákl. přenesená",J133,0)</f>
        <v>0</v>
      </c>
      <c r="BH133" s="218">
        <f>IF(N133="sníž. přenesená",J133,0)</f>
        <v>0</v>
      </c>
      <c r="BI133" s="218">
        <f>IF(N133="nulová",J133,0)</f>
        <v>0</v>
      </c>
      <c r="BJ133" s="13" t="s">
        <v>84</v>
      </c>
      <c r="BK133" s="218">
        <f>ROUND(I133*H133,2)</f>
        <v>0</v>
      </c>
      <c r="BL133" s="13" t="s">
        <v>138</v>
      </c>
      <c r="BM133" s="217" t="s">
        <v>160</v>
      </c>
    </row>
    <row r="134" s="2" customFormat="1">
      <c r="A134" s="34"/>
      <c r="B134" s="35"/>
      <c r="C134" s="36"/>
      <c r="D134" s="219" t="s">
        <v>139</v>
      </c>
      <c r="E134" s="36"/>
      <c r="F134" s="220" t="s">
        <v>161</v>
      </c>
      <c r="G134" s="36"/>
      <c r="H134" s="36"/>
      <c r="I134" s="221"/>
      <c r="J134" s="36"/>
      <c r="K134" s="36"/>
      <c r="L134" s="40"/>
      <c r="M134" s="222"/>
      <c r="N134" s="223"/>
      <c r="O134" s="87"/>
      <c r="P134" s="87"/>
      <c r="Q134" s="87"/>
      <c r="R134" s="87"/>
      <c r="S134" s="87"/>
      <c r="T134" s="88"/>
      <c r="U134" s="34"/>
      <c r="V134" s="34"/>
      <c r="W134" s="34"/>
      <c r="X134" s="34"/>
      <c r="Y134" s="34"/>
      <c r="Z134" s="34"/>
      <c r="AA134" s="34"/>
      <c r="AB134" s="34"/>
      <c r="AC134" s="34"/>
      <c r="AD134" s="34"/>
      <c r="AE134" s="34"/>
      <c r="AT134" s="13" t="s">
        <v>139</v>
      </c>
      <c r="AU134" s="13" t="s">
        <v>84</v>
      </c>
    </row>
    <row r="135" s="2" customFormat="1" ht="66.75" customHeight="1">
      <c r="A135" s="34"/>
      <c r="B135" s="35"/>
      <c r="C135" s="206" t="s">
        <v>162</v>
      </c>
      <c r="D135" s="206" t="s">
        <v>134</v>
      </c>
      <c r="E135" s="207" t="s">
        <v>163</v>
      </c>
      <c r="F135" s="208" t="s">
        <v>164</v>
      </c>
      <c r="G135" s="209" t="s">
        <v>137</v>
      </c>
      <c r="H135" s="210">
        <v>5</v>
      </c>
      <c r="I135" s="211"/>
      <c r="J135" s="212">
        <f>ROUND(I135*H135,2)</f>
        <v>0</v>
      </c>
      <c r="K135" s="208" t="s">
        <v>1</v>
      </c>
      <c r="L135" s="40"/>
      <c r="M135" s="213" t="s">
        <v>1</v>
      </c>
      <c r="N135" s="214" t="s">
        <v>41</v>
      </c>
      <c r="O135" s="87"/>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138</v>
      </c>
      <c r="AT135" s="217" t="s">
        <v>134</v>
      </c>
      <c r="AU135" s="217" t="s">
        <v>84</v>
      </c>
      <c r="AY135" s="13" t="s">
        <v>133</v>
      </c>
      <c r="BE135" s="218">
        <f>IF(N135="základní",J135,0)</f>
        <v>0</v>
      </c>
      <c r="BF135" s="218">
        <f>IF(N135="snížená",J135,0)</f>
        <v>0</v>
      </c>
      <c r="BG135" s="218">
        <f>IF(N135="zákl. přenesená",J135,0)</f>
        <v>0</v>
      </c>
      <c r="BH135" s="218">
        <f>IF(N135="sníž. přenesená",J135,0)</f>
        <v>0</v>
      </c>
      <c r="BI135" s="218">
        <f>IF(N135="nulová",J135,0)</f>
        <v>0</v>
      </c>
      <c r="BJ135" s="13" t="s">
        <v>84</v>
      </c>
      <c r="BK135" s="218">
        <f>ROUND(I135*H135,2)</f>
        <v>0</v>
      </c>
      <c r="BL135" s="13" t="s">
        <v>138</v>
      </c>
      <c r="BM135" s="217" t="s">
        <v>165</v>
      </c>
    </row>
    <row r="136" s="2" customFormat="1">
      <c r="A136" s="34"/>
      <c r="B136" s="35"/>
      <c r="C136" s="36"/>
      <c r="D136" s="219" t="s">
        <v>139</v>
      </c>
      <c r="E136" s="36"/>
      <c r="F136" s="220" t="s">
        <v>164</v>
      </c>
      <c r="G136" s="36"/>
      <c r="H136" s="36"/>
      <c r="I136" s="221"/>
      <c r="J136" s="36"/>
      <c r="K136" s="36"/>
      <c r="L136" s="40"/>
      <c r="M136" s="222"/>
      <c r="N136" s="223"/>
      <c r="O136" s="87"/>
      <c r="P136" s="87"/>
      <c r="Q136" s="87"/>
      <c r="R136" s="87"/>
      <c r="S136" s="87"/>
      <c r="T136" s="88"/>
      <c r="U136" s="34"/>
      <c r="V136" s="34"/>
      <c r="W136" s="34"/>
      <c r="X136" s="34"/>
      <c r="Y136" s="34"/>
      <c r="Z136" s="34"/>
      <c r="AA136" s="34"/>
      <c r="AB136" s="34"/>
      <c r="AC136" s="34"/>
      <c r="AD136" s="34"/>
      <c r="AE136" s="34"/>
      <c r="AT136" s="13" t="s">
        <v>139</v>
      </c>
      <c r="AU136" s="13" t="s">
        <v>84</v>
      </c>
    </row>
    <row r="137" s="2" customFormat="1" ht="66.75" customHeight="1">
      <c r="A137" s="34"/>
      <c r="B137" s="35"/>
      <c r="C137" s="206" t="s">
        <v>151</v>
      </c>
      <c r="D137" s="206" t="s">
        <v>134</v>
      </c>
      <c r="E137" s="207" t="s">
        <v>166</v>
      </c>
      <c r="F137" s="208" t="s">
        <v>167</v>
      </c>
      <c r="G137" s="209" t="s">
        <v>137</v>
      </c>
      <c r="H137" s="210">
        <v>1</v>
      </c>
      <c r="I137" s="211"/>
      <c r="J137" s="212">
        <f>ROUND(I137*H137,2)</f>
        <v>0</v>
      </c>
      <c r="K137" s="208" t="s">
        <v>1</v>
      </c>
      <c r="L137" s="40"/>
      <c r="M137" s="213" t="s">
        <v>1</v>
      </c>
      <c r="N137" s="214" t="s">
        <v>41</v>
      </c>
      <c r="O137" s="87"/>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138</v>
      </c>
      <c r="AT137" s="217" t="s">
        <v>134</v>
      </c>
      <c r="AU137" s="217" t="s">
        <v>84</v>
      </c>
      <c r="AY137" s="13" t="s">
        <v>133</v>
      </c>
      <c r="BE137" s="218">
        <f>IF(N137="základní",J137,0)</f>
        <v>0</v>
      </c>
      <c r="BF137" s="218">
        <f>IF(N137="snížená",J137,0)</f>
        <v>0</v>
      </c>
      <c r="BG137" s="218">
        <f>IF(N137="zákl. přenesená",J137,0)</f>
        <v>0</v>
      </c>
      <c r="BH137" s="218">
        <f>IF(N137="sníž. přenesená",J137,0)</f>
        <v>0</v>
      </c>
      <c r="BI137" s="218">
        <f>IF(N137="nulová",J137,0)</f>
        <v>0</v>
      </c>
      <c r="BJ137" s="13" t="s">
        <v>84</v>
      </c>
      <c r="BK137" s="218">
        <f>ROUND(I137*H137,2)</f>
        <v>0</v>
      </c>
      <c r="BL137" s="13" t="s">
        <v>138</v>
      </c>
      <c r="BM137" s="217" t="s">
        <v>168</v>
      </c>
    </row>
    <row r="138" s="2" customFormat="1">
      <c r="A138" s="34"/>
      <c r="B138" s="35"/>
      <c r="C138" s="36"/>
      <c r="D138" s="219" t="s">
        <v>139</v>
      </c>
      <c r="E138" s="36"/>
      <c r="F138" s="220" t="s">
        <v>169</v>
      </c>
      <c r="G138" s="36"/>
      <c r="H138" s="36"/>
      <c r="I138" s="221"/>
      <c r="J138" s="36"/>
      <c r="K138" s="36"/>
      <c r="L138" s="40"/>
      <c r="M138" s="222"/>
      <c r="N138" s="223"/>
      <c r="O138" s="87"/>
      <c r="P138" s="87"/>
      <c r="Q138" s="87"/>
      <c r="R138" s="87"/>
      <c r="S138" s="87"/>
      <c r="T138" s="88"/>
      <c r="U138" s="34"/>
      <c r="V138" s="34"/>
      <c r="W138" s="34"/>
      <c r="X138" s="34"/>
      <c r="Y138" s="34"/>
      <c r="Z138" s="34"/>
      <c r="AA138" s="34"/>
      <c r="AB138" s="34"/>
      <c r="AC138" s="34"/>
      <c r="AD138" s="34"/>
      <c r="AE138" s="34"/>
      <c r="AT138" s="13" t="s">
        <v>139</v>
      </c>
      <c r="AU138" s="13" t="s">
        <v>84</v>
      </c>
    </row>
    <row r="139" s="2" customFormat="1" ht="16.5" customHeight="1">
      <c r="A139" s="34"/>
      <c r="B139" s="35"/>
      <c r="C139" s="206" t="s">
        <v>170</v>
      </c>
      <c r="D139" s="206" t="s">
        <v>134</v>
      </c>
      <c r="E139" s="207" t="s">
        <v>171</v>
      </c>
      <c r="F139" s="208" t="s">
        <v>172</v>
      </c>
      <c r="G139" s="209" t="s">
        <v>137</v>
      </c>
      <c r="H139" s="210">
        <v>1</v>
      </c>
      <c r="I139" s="211"/>
      <c r="J139" s="212">
        <f>ROUND(I139*H139,2)</f>
        <v>0</v>
      </c>
      <c r="K139" s="208" t="s">
        <v>1</v>
      </c>
      <c r="L139" s="40"/>
      <c r="M139" s="213" t="s">
        <v>1</v>
      </c>
      <c r="N139" s="214" t="s">
        <v>41</v>
      </c>
      <c r="O139" s="87"/>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138</v>
      </c>
      <c r="AT139" s="217" t="s">
        <v>134</v>
      </c>
      <c r="AU139" s="217" t="s">
        <v>84</v>
      </c>
      <c r="AY139" s="13" t="s">
        <v>133</v>
      </c>
      <c r="BE139" s="218">
        <f>IF(N139="základní",J139,0)</f>
        <v>0</v>
      </c>
      <c r="BF139" s="218">
        <f>IF(N139="snížená",J139,0)</f>
        <v>0</v>
      </c>
      <c r="BG139" s="218">
        <f>IF(N139="zákl. přenesená",J139,0)</f>
        <v>0</v>
      </c>
      <c r="BH139" s="218">
        <f>IF(N139="sníž. přenesená",J139,0)</f>
        <v>0</v>
      </c>
      <c r="BI139" s="218">
        <f>IF(N139="nulová",J139,0)</f>
        <v>0</v>
      </c>
      <c r="BJ139" s="13" t="s">
        <v>84</v>
      </c>
      <c r="BK139" s="218">
        <f>ROUND(I139*H139,2)</f>
        <v>0</v>
      </c>
      <c r="BL139" s="13" t="s">
        <v>138</v>
      </c>
      <c r="BM139" s="217" t="s">
        <v>173</v>
      </c>
    </row>
    <row r="140" s="2" customFormat="1">
      <c r="A140" s="34"/>
      <c r="B140" s="35"/>
      <c r="C140" s="36"/>
      <c r="D140" s="219" t="s">
        <v>139</v>
      </c>
      <c r="E140" s="36"/>
      <c r="F140" s="220" t="s">
        <v>172</v>
      </c>
      <c r="G140" s="36"/>
      <c r="H140" s="36"/>
      <c r="I140" s="221"/>
      <c r="J140" s="36"/>
      <c r="K140" s="36"/>
      <c r="L140" s="40"/>
      <c r="M140" s="222"/>
      <c r="N140" s="223"/>
      <c r="O140" s="87"/>
      <c r="P140" s="87"/>
      <c r="Q140" s="87"/>
      <c r="R140" s="87"/>
      <c r="S140" s="87"/>
      <c r="T140" s="88"/>
      <c r="U140" s="34"/>
      <c r="V140" s="34"/>
      <c r="W140" s="34"/>
      <c r="X140" s="34"/>
      <c r="Y140" s="34"/>
      <c r="Z140" s="34"/>
      <c r="AA140" s="34"/>
      <c r="AB140" s="34"/>
      <c r="AC140" s="34"/>
      <c r="AD140" s="34"/>
      <c r="AE140" s="34"/>
      <c r="AT140" s="13" t="s">
        <v>139</v>
      </c>
      <c r="AU140" s="13" t="s">
        <v>84</v>
      </c>
    </row>
    <row r="141" s="11" customFormat="1" ht="25.92" customHeight="1">
      <c r="A141" s="11"/>
      <c r="B141" s="192"/>
      <c r="C141" s="193"/>
      <c r="D141" s="194" t="s">
        <v>75</v>
      </c>
      <c r="E141" s="195" t="s">
        <v>174</v>
      </c>
      <c r="F141" s="195" t="s">
        <v>175</v>
      </c>
      <c r="G141" s="193"/>
      <c r="H141" s="193"/>
      <c r="I141" s="196"/>
      <c r="J141" s="197">
        <f>BK141</f>
        <v>0</v>
      </c>
      <c r="K141" s="193"/>
      <c r="L141" s="198"/>
      <c r="M141" s="199"/>
      <c r="N141" s="200"/>
      <c r="O141" s="200"/>
      <c r="P141" s="201">
        <f>SUM(P142:P155)</f>
        <v>0</v>
      </c>
      <c r="Q141" s="200"/>
      <c r="R141" s="201">
        <f>SUM(R142:R155)</f>
        <v>0</v>
      </c>
      <c r="S141" s="200"/>
      <c r="T141" s="202">
        <f>SUM(T142:T155)</f>
        <v>0</v>
      </c>
      <c r="U141" s="11"/>
      <c r="V141" s="11"/>
      <c r="W141" s="11"/>
      <c r="X141" s="11"/>
      <c r="Y141" s="11"/>
      <c r="Z141" s="11"/>
      <c r="AA141" s="11"/>
      <c r="AB141" s="11"/>
      <c r="AC141" s="11"/>
      <c r="AD141" s="11"/>
      <c r="AE141" s="11"/>
      <c r="AR141" s="203" t="s">
        <v>84</v>
      </c>
      <c r="AT141" s="204" t="s">
        <v>75</v>
      </c>
      <c r="AU141" s="204" t="s">
        <v>76</v>
      </c>
      <c r="AY141" s="203" t="s">
        <v>133</v>
      </c>
      <c r="BK141" s="205">
        <f>SUM(BK142:BK155)</f>
        <v>0</v>
      </c>
    </row>
    <row r="142" s="2" customFormat="1" ht="49.05" customHeight="1">
      <c r="A142" s="34"/>
      <c r="B142" s="35"/>
      <c r="C142" s="206" t="s">
        <v>156</v>
      </c>
      <c r="D142" s="206" t="s">
        <v>134</v>
      </c>
      <c r="E142" s="207" t="s">
        <v>176</v>
      </c>
      <c r="F142" s="208" t="s">
        <v>177</v>
      </c>
      <c r="G142" s="209" t="s">
        <v>137</v>
      </c>
      <c r="H142" s="210">
        <v>11</v>
      </c>
      <c r="I142" s="211"/>
      <c r="J142" s="212">
        <f>ROUND(I142*H142,2)</f>
        <v>0</v>
      </c>
      <c r="K142" s="208" t="s">
        <v>1</v>
      </c>
      <c r="L142" s="40"/>
      <c r="M142" s="213" t="s">
        <v>1</v>
      </c>
      <c r="N142" s="214" t="s">
        <v>41</v>
      </c>
      <c r="O142" s="87"/>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138</v>
      </c>
      <c r="AT142" s="217" t="s">
        <v>134</v>
      </c>
      <c r="AU142" s="217" t="s">
        <v>84</v>
      </c>
      <c r="AY142" s="13" t="s">
        <v>133</v>
      </c>
      <c r="BE142" s="218">
        <f>IF(N142="základní",J142,0)</f>
        <v>0</v>
      </c>
      <c r="BF142" s="218">
        <f>IF(N142="snížená",J142,0)</f>
        <v>0</v>
      </c>
      <c r="BG142" s="218">
        <f>IF(N142="zákl. přenesená",J142,0)</f>
        <v>0</v>
      </c>
      <c r="BH142" s="218">
        <f>IF(N142="sníž. přenesená",J142,0)</f>
        <v>0</v>
      </c>
      <c r="BI142" s="218">
        <f>IF(N142="nulová",J142,0)</f>
        <v>0</v>
      </c>
      <c r="BJ142" s="13" t="s">
        <v>84</v>
      </c>
      <c r="BK142" s="218">
        <f>ROUND(I142*H142,2)</f>
        <v>0</v>
      </c>
      <c r="BL142" s="13" t="s">
        <v>138</v>
      </c>
      <c r="BM142" s="217" t="s">
        <v>178</v>
      </c>
    </row>
    <row r="143" s="2" customFormat="1">
      <c r="A143" s="34"/>
      <c r="B143" s="35"/>
      <c r="C143" s="36"/>
      <c r="D143" s="219" t="s">
        <v>139</v>
      </c>
      <c r="E143" s="36"/>
      <c r="F143" s="220" t="s">
        <v>177</v>
      </c>
      <c r="G143" s="36"/>
      <c r="H143" s="36"/>
      <c r="I143" s="221"/>
      <c r="J143" s="36"/>
      <c r="K143" s="36"/>
      <c r="L143" s="40"/>
      <c r="M143" s="222"/>
      <c r="N143" s="223"/>
      <c r="O143" s="87"/>
      <c r="P143" s="87"/>
      <c r="Q143" s="87"/>
      <c r="R143" s="87"/>
      <c r="S143" s="87"/>
      <c r="T143" s="88"/>
      <c r="U143" s="34"/>
      <c r="V143" s="34"/>
      <c r="W143" s="34"/>
      <c r="X143" s="34"/>
      <c r="Y143" s="34"/>
      <c r="Z143" s="34"/>
      <c r="AA143" s="34"/>
      <c r="AB143" s="34"/>
      <c r="AC143" s="34"/>
      <c r="AD143" s="34"/>
      <c r="AE143" s="34"/>
      <c r="AT143" s="13" t="s">
        <v>139</v>
      </c>
      <c r="AU143" s="13" t="s">
        <v>84</v>
      </c>
    </row>
    <row r="144" s="2" customFormat="1" ht="66.75" customHeight="1">
      <c r="A144" s="34"/>
      <c r="B144" s="35"/>
      <c r="C144" s="206" t="s">
        <v>179</v>
      </c>
      <c r="D144" s="206" t="s">
        <v>134</v>
      </c>
      <c r="E144" s="207" t="s">
        <v>180</v>
      </c>
      <c r="F144" s="208" t="s">
        <v>181</v>
      </c>
      <c r="G144" s="209" t="s">
        <v>137</v>
      </c>
      <c r="H144" s="210">
        <v>9</v>
      </c>
      <c r="I144" s="211"/>
      <c r="J144" s="212">
        <f>ROUND(I144*H144,2)</f>
        <v>0</v>
      </c>
      <c r="K144" s="208" t="s">
        <v>1</v>
      </c>
      <c r="L144" s="40"/>
      <c r="M144" s="213" t="s">
        <v>1</v>
      </c>
      <c r="N144" s="214" t="s">
        <v>41</v>
      </c>
      <c r="O144" s="87"/>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138</v>
      </c>
      <c r="AT144" s="217" t="s">
        <v>134</v>
      </c>
      <c r="AU144" s="217" t="s">
        <v>84</v>
      </c>
      <c r="AY144" s="13" t="s">
        <v>133</v>
      </c>
      <c r="BE144" s="218">
        <f>IF(N144="základní",J144,0)</f>
        <v>0</v>
      </c>
      <c r="BF144" s="218">
        <f>IF(N144="snížená",J144,0)</f>
        <v>0</v>
      </c>
      <c r="BG144" s="218">
        <f>IF(N144="zákl. přenesená",J144,0)</f>
        <v>0</v>
      </c>
      <c r="BH144" s="218">
        <f>IF(N144="sníž. přenesená",J144,0)</f>
        <v>0</v>
      </c>
      <c r="BI144" s="218">
        <f>IF(N144="nulová",J144,0)</f>
        <v>0</v>
      </c>
      <c r="BJ144" s="13" t="s">
        <v>84</v>
      </c>
      <c r="BK144" s="218">
        <f>ROUND(I144*H144,2)</f>
        <v>0</v>
      </c>
      <c r="BL144" s="13" t="s">
        <v>138</v>
      </c>
      <c r="BM144" s="217" t="s">
        <v>182</v>
      </c>
    </row>
    <row r="145" s="2" customFormat="1">
      <c r="A145" s="34"/>
      <c r="B145" s="35"/>
      <c r="C145" s="36"/>
      <c r="D145" s="219" t="s">
        <v>139</v>
      </c>
      <c r="E145" s="36"/>
      <c r="F145" s="220" t="s">
        <v>183</v>
      </c>
      <c r="G145" s="36"/>
      <c r="H145" s="36"/>
      <c r="I145" s="221"/>
      <c r="J145" s="36"/>
      <c r="K145" s="36"/>
      <c r="L145" s="40"/>
      <c r="M145" s="222"/>
      <c r="N145" s="223"/>
      <c r="O145" s="87"/>
      <c r="P145" s="87"/>
      <c r="Q145" s="87"/>
      <c r="R145" s="87"/>
      <c r="S145" s="87"/>
      <c r="T145" s="88"/>
      <c r="U145" s="34"/>
      <c r="V145" s="34"/>
      <c r="W145" s="34"/>
      <c r="X145" s="34"/>
      <c r="Y145" s="34"/>
      <c r="Z145" s="34"/>
      <c r="AA145" s="34"/>
      <c r="AB145" s="34"/>
      <c r="AC145" s="34"/>
      <c r="AD145" s="34"/>
      <c r="AE145" s="34"/>
      <c r="AT145" s="13" t="s">
        <v>139</v>
      </c>
      <c r="AU145" s="13" t="s">
        <v>84</v>
      </c>
    </row>
    <row r="146" s="2" customFormat="1" ht="62.7" customHeight="1">
      <c r="A146" s="34"/>
      <c r="B146" s="35"/>
      <c r="C146" s="206" t="s">
        <v>160</v>
      </c>
      <c r="D146" s="206" t="s">
        <v>134</v>
      </c>
      <c r="E146" s="207" t="s">
        <v>184</v>
      </c>
      <c r="F146" s="208" t="s">
        <v>185</v>
      </c>
      <c r="G146" s="209" t="s">
        <v>137</v>
      </c>
      <c r="H146" s="210">
        <v>14</v>
      </c>
      <c r="I146" s="211"/>
      <c r="J146" s="212">
        <f>ROUND(I146*H146,2)</f>
        <v>0</v>
      </c>
      <c r="K146" s="208" t="s">
        <v>1</v>
      </c>
      <c r="L146" s="40"/>
      <c r="M146" s="213" t="s">
        <v>1</v>
      </c>
      <c r="N146" s="214" t="s">
        <v>41</v>
      </c>
      <c r="O146" s="87"/>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138</v>
      </c>
      <c r="AT146" s="217" t="s">
        <v>134</v>
      </c>
      <c r="AU146" s="217" t="s">
        <v>84</v>
      </c>
      <c r="AY146" s="13" t="s">
        <v>133</v>
      </c>
      <c r="BE146" s="218">
        <f>IF(N146="základní",J146,0)</f>
        <v>0</v>
      </c>
      <c r="BF146" s="218">
        <f>IF(N146="snížená",J146,0)</f>
        <v>0</v>
      </c>
      <c r="BG146" s="218">
        <f>IF(N146="zákl. přenesená",J146,0)</f>
        <v>0</v>
      </c>
      <c r="BH146" s="218">
        <f>IF(N146="sníž. přenesená",J146,0)</f>
        <v>0</v>
      </c>
      <c r="BI146" s="218">
        <f>IF(N146="nulová",J146,0)</f>
        <v>0</v>
      </c>
      <c r="BJ146" s="13" t="s">
        <v>84</v>
      </c>
      <c r="BK146" s="218">
        <f>ROUND(I146*H146,2)</f>
        <v>0</v>
      </c>
      <c r="BL146" s="13" t="s">
        <v>138</v>
      </c>
      <c r="BM146" s="217" t="s">
        <v>186</v>
      </c>
    </row>
    <row r="147" s="2" customFormat="1">
      <c r="A147" s="34"/>
      <c r="B147" s="35"/>
      <c r="C147" s="36"/>
      <c r="D147" s="219" t="s">
        <v>139</v>
      </c>
      <c r="E147" s="36"/>
      <c r="F147" s="220" t="s">
        <v>185</v>
      </c>
      <c r="G147" s="36"/>
      <c r="H147" s="36"/>
      <c r="I147" s="221"/>
      <c r="J147" s="36"/>
      <c r="K147" s="36"/>
      <c r="L147" s="40"/>
      <c r="M147" s="222"/>
      <c r="N147" s="223"/>
      <c r="O147" s="87"/>
      <c r="P147" s="87"/>
      <c r="Q147" s="87"/>
      <c r="R147" s="87"/>
      <c r="S147" s="87"/>
      <c r="T147" s="88"/>
      <c r="U147" s="34"/>
      <c r="V147" s="34"/>
      <c r="W147" s="34"/>
      <c r="X147" s="34"/>
      <c r="Y147" s="34"/>
      <c r="Z147" s="34"/>
      <c r="AA147" s="34"/>
      <c r="AB147" s="34"/>
      <c r="AC147" s="34"/>
      <c r="AD147" s="34"/>
      <c r="AE147" s="34"/>
      <c r="AT147" s="13" t="s">
        <v>139</v>
      </c>
      <c r="AU147" s="13" t="s">
        <v>84</v>
      </c>
    </row>
    <row r="148" s="2" customFormat="1" ht="66.75" customHeight="1">
      <c r="A148" s="34"/>
      <c r="B148" s="35"/>
      <c r="C148" s="206" t="s">
        <v>187</v>
      </c>
      <c r="D148" s="206" t="s">
        <v>134</v>
      </c>
      <c r="E148" s="207" t="s">
        <v>188</v>
      </c>
      <c r="F148" s="208" t="s">
        <v>189</v>
      </c>
      <c r="G148" s="209" t="s">
        <v>137</v>
      </c>
      <c r="H148" s="210">
        <v>3</v>
      </c>
      <c r="I148" s="211"/>
      <c r="J148" s="212">
        <f>ROUND(I148*H148,2)</f>
        <v>0</v>
      </c>
      <c r="K148" s="208" t="s">
        <v>1</v>
      </c>
      <c r="L148" s="40"/>
      <c r="M148" s="213" t="s">
        <v>1</v>
      </c>
      <c r="N148" s="214" t="s">
        <v>41</v>
      </c>
      <c r="O148" s="87"/>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138</v>
      </c>
      <c r="AT148" s="217" t="s">
        <v>134</v>
      </c>
      <c r="AU148" s="217" t="s">
        <v>84</v>
      </c>
      <c r="AY148" s="13" t="s">
        <v>133</v>
      </c>
      <c r="BE148" s="218">
        <f>IF(N148="základní",J148,0)</f>
        <v>0</v>
      </c>
      <c r="BF148" s="218">
        <f>IF(N148="snížená",J148,0)</f>
        <v>0</v>
      </c>
      <c r="BG148" s="218">
        <f>IF(N148="zákl. přenesená",J148,0)</f>
        <v>0</v>
      </c>
      <c r="BH148" s="218">
        <f>IF(N148="sníž. přenesená",J148,0)</f>
        <v>0</v>
      </c>
      <c r="BI148" s="218">
        <f>IF(N148="nulová",J148,0)</f>
        <v>0</v>
      </c>
      <c r="BJ148" s="13" t="s">
        <v>84</v>
      </c>
      <c r="BK148" s="218">
        <f>ROUND(I148*H148,2)</f>
        <v>0</v>
      </c>
      <c r="BL148" s="13" t="s">
        <v>138</v>
      </c>
      <c r="BM148" s="217" t="s">
        <v>190</v>
      </c>
    </row>
    <row r="149" s="2" customFormat="1">
      <c r="A149" s="34"/>
      <c r="B149" s="35"/>
      <c r="C149" s="36"/>
      <c r="D149" s="219" t="s">
        <v>139</v>
      </c>
      <c r="E149" s="36"/>
      <c r="F149" s="220" t="s">
        <v>191</v>
      </c>
      <c r="G149" s="36"/>
      <c r="H149" s="36"/>
      <c r="I149" s="221"/>
      <c r="J149" s="36"/>
      <c r="K149" s="36"/>
      <c r="L149" s="40"/>
      <c r="M149" s="222"/>
      <c r="N149" s="223"/>
      <c r="O149" s="87"/>
      <c r="P149" s="87"/>
      <c r="Q149" s="87"/>
      <c r="R149" s="87"/>
      <c r="S149" s="87"/>
      <c r="T149" s="88"/>
      <c r="U149" s="34"/>
      <c r="V149" s="34"/>
      <c r="W149" s="34"/>
      <c r="X149" s="34"/>
      <c r="Y149" s="34"/>
      <c r="Z149" s="34"/>
      <c r="AA149" s="34"/>
      <c r="AB149" s="34"/>
      <c r="AC149" s="34"/>
      <c r="AD149" s="34"/>
      <c r="AE149" s="34"/>
      <c r="AT149" s="13" t="s">
        <v>139</v>
      </c>
      <c r="AU149" s="13" t="s">
        <v>84</v>
      </c>
    </row>
    <row r="150" s="2" customFormat="1" ht="66.75" customHeight="1">
      <c r="A150" s="34"/>
      <c r="B150" s="35"/>
      <c r="C150" s="206" t="s">
        <v>165</v>
      </c>
      <c r="D150" s="206" t="s">
        <v>134</v>
      </c>
      <c r="E150" s="207" t="s">
        <v>192</v>
      </c>
      <c r="F150" s="208" t="s">
        <v>193</v>
      </c>
      <c r="G150" s="209" t="s">
        <v>137</v>
      </c>
      <c r="H150" s="210">
        <v>2</v>
      </c>
      <c r="I150" s="211"/>
      <c r="J150" s="212">
        <f>ROUND(I150*H150,2)</f>
        <v>0</v>
      </c>
      <c r="K150" s="208" t="s">
        <v>1</v>
      </c>
      <c r="L150" s="40"/>
      <c r="M150" s="213" t="s">
        <v>1</v>
      </c>
      <c r="N150" s="214" t="s">
        <v>41</v>
      </c>
      <c r="O150" s="87"/>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138</v>
      </c>
      <c r="AT150" s="217" t="s">
        <v>134</v>
      </c>
      <c r="AU150" s="217" t="s">
        <v>84</v>
      </c>
      <c r="AY150" s="13" t="s">
        <v>133</v>
      </c>
      <c r="BE150" s="218">
        <f>IF(N150="základní",J150,0)</f>
        <v>0</v>
      </c>
      <c r="BF150" s="218">
        <f>IF(N150="snížená",J150,0)</f>
        <v>0</v>
      </c>
      <c r="BG150" s="218">
        <f>IF(N150="zákl. přenesená",J150,0)</f>
        <v>0</v>
      </c>
      <c r="BH150" s="218">
        <f>IF(N150="sníž. přenesená",J150,0)</f>
        <v>0</v>
      </c>
      <c r="BI150" s="218">
        <f>IF(N150="nulová",J150,0)</f>
        <v>0</v>
      </c>
      <c r="BJ150" s="13" t="s">
        <v>84</v>
      </c>
      <c r="BK150" s="218">
        <f>ROUND(I150*H150,2)</f>
        <v>0</v>
      </c>
      <c r="BL150" s="13" t="s">
        <v>138</v>
      </c>
      <c r="BM150" s="217" t="s">
        <v>194</v>
      </c>
    </row>
    <row r="151" s="2" customFormat="1">
      <c r="A151" s="34"/>
      <c r="B151" s="35"/>
      <c r="C151" s="36"/>
      <c r="D151" s="219" t="s">
        <v>139</v>
      </c>
      <c r="E151" s="36"/>
      <c r="F151" s="220" t="s">
        <v>195</v>
      </c>
      <c r="G151" s="36"/>
      <c r="H151" s="36"/>
      <c r="I151" s="221"/>
      <c r="J151" s="36"/>
      <c r="K151" s="36"/>
      <c r="L151" s="40"/>
      <c r="M151" s="222"/>
      <c r="N151" s="223"/>
      <c r="O151" s="87"/>
      <c r="P151" s="87"/>
      <c r="Q151" s="87"/>
      <c r="R151" s="87"/>
      <c r="S151" s="87"/>
      <c r="T151" s="88"/>
      <c r="U151" s="34"/>
      <c r="V151" s="34"/>
      <c r="W151" s="34"/>
      <c r="X151" s="34"/>
      <c r="Y151" s="34"/>
      <c r="Z151" s="34"/>
      <c r="AA151" s="34"/>
      <c r="AB151" s="34"/>
      <c r="AC151" s="34"/>
      <c r="AD151" s="34"/>
      <c r="AE151" s="34"/>
      <c r="AT151" s="13" t="s">
        <v>139</v>
      </c>
      <c r="AU151" s="13" t="s">
        <v>84</v>
      </c>
    </row>
    <row r="152" s="2" customFormat="1" ht="66.75" customHeight="1">
      <c r="A152" s="34"/>
      <c r="B152" s="35"/>
      <c r="C152" s="206" t="s">
        <v>8</v>
      </c>
      <c r="D152" s="206" t="s">
        <v>134</v>
      </c>
      <c r="E152" s="207" t="s">
        <v>196</v>
      </c>
      <c r="F152" s="208" t="s">
        <v>197</v>
      </c>
      <c r="G152" s="209" t="s">
        <v>137</v>
      </c>
      <c r="H152" s="210">
        <v>6</v>
      </c>
      <c r="I152" s="211"/>
      <c r="J152" s="212">
        <f>ROUND(I152*H152,2)</f>
        <v>0</v>
      </c>
      <c r="K152" s="208" t="s">
        <v>1</v>
      </c>
      <c r="L152" s="40"/>
      <c r="M152" s="213" t="s">
        <v>1</v>
      </c>
      <c r="N152" s="214" t="s">
        <v>41</v>
      </c>
      <c r="O152" s="87"/>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138</v>
      </c>
      <c r="AT152" s="217" t="s">
        <v>134</v>
      </c>
      <c r="AU152" s="217" t="s">
        <v>84</v>
      </c>
      <c r="AY152" s="13" t="s">
        <v>133</v>
      </c>
      <c r="BE152" s="218">
        <f>IF(N152="základní",J152,0)</f>
        <v>0</v>
      </c>
      <c r="BF152" s="218">
        <f>IF(N152="snížená",J152,0)</f>
        <v>0</v>
      </c>
      <c r="BG152" s="218">
        <f>IF(N152="zákl. přenesená",J152,0)</f>
        <v>0</v>
      </c>
      <c r="BH152" s="218">
        <f>IF(N152="sníž. přenesená",J152,0)</f>
        <v>0</v>
      </c>
      <c r="BI152" s="218">
        <f>IF(N152="nulová",J152,0)</f>
        <v>0</v>
      </c>
      <c r="BJ152" s="13" t="s">
        <v>84</v>
      </c>
      <c r="BK152" s="218">
        <f>ROUND(I152*H152,2)</f>
        <v>0</v>
      </c>
      <c r="BL152" s="13" t="s">
        <v>138</v>
      </c>
      <c r="BM152" s="217" t="s">
        <v>198</v>
      </c>
    </row>
    <row r="153" s="2" customFormat="1">
      <c r="A153" s="34"/>
      <c r="B153" s="35"/>
      <c r="C153" s="36"/>
      <c r="D153" s="219" t="s">
        <v>139</v>
      </c>
      <c r="E153" s="36"/>
      <c r="F153" s="220" t="s">
        <v>199</v>
      </c>
      <c r="G153" s="36"/>
      <c r="H153" s="36"/>
      <c r="I153" s="221"/>
      <c r="J153" s="36"/>
      <c r="K153" s="36"/>
      <c r="L153" s="40"/>
      <c r="M153" s="222"/>
      <c r="N153" s="223"/>
      <c r="O153" s="87"/>
      <c r="P153" s="87"/>
      <c r="Q153" s="87"/>
      <c r="R153" s="87"/>
      <c r="S153" s="87"/>
      <c r="T153" s="88"/>
      <c r="U153" s="34"/>
      <c r="V153" s="34"/>
      <c r="W153" s="34"/>
      <c r="X153" s="34"/>
      <c r="Y153" s="34"/>
      <c r="Z153" s="34"/>
      <c r="AA153" s="34"/>
      <c r="AB153" s="34"/>
      <c r="AC153" s="34"/>
      <c r="AD153" s="34"/>
      <c r="AE153" s="34"/>
      <c r="AT153" s="13" t="s">
        <v>139</v>
      </c>
      <c r="AU153" s="13" t="s">
        <v>84</v>
      </c>
    </row>
    <row r="154" s="2" customFormat="1" ht="16.5" customHeight="1">
      <c r="A154" s="34"/>
      <c r="B154" s="35"/>
      <c r="C154" s="206" t="s">
        <v>168</v>
      </c>
      <c r="D154" s="206" t="s">
        <v>134</v>
      </c>
      <c r="E154" s="207" t="s">
        <v>200</v>
      </c>
      <c r="F154" s="208" t="s">
        <v>201</v>
      </c>
      <c r="G154" s="209" t="s">
        <v>137</v>
      </c>
      <c r="H154" s="210">
        <v>1</v>
      </c>
      <c r="I154" s="211"/>
      <c r="J154" s="212">
        <f>ROUND(I154*H154,2)</f>
        <v>0</v>
      </c>
      <c r="K154" s="208" t="s">
        <v>1</v>
      </c>
      <c r="L154" s="40"/>
      <c r="M154" s="213" t="s">
        <v>1</v>
      </c>
      <c r="N154" s="214" t="s">
        <v>41</v>
      </c>
      <c r="O154" s="87"/>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138</v>
      </c>
      <c r="AT154" s="217" t="s">
        <v>134</v>
      </c>
      <c r="AU154" s="217" t="s">
        <v>84</v>
      </c>
      <c r="AY154" s="13" t="s">
        <v>133</v>
      </c>
      <c r="BE154" s="218">
        <f>IF(N154="základní",J154,0)</f>
        <v>0</v>
      </c>
      <c r="BF154" s="218">
        <f>IF(N154="snížená",J154,0)</f>
        <v>0</v>
      </c>
      <c r="BG154" s="218">
        <f>IF(N154="zákl. přenesená",J154,0)</f>
        <v>0</v>
      </c>
      <c r="BH154" s="218">
        <f>IF(N154="sníž. přenesená",J154,0)</f>
        <v>0</v>
      </c>
      <c r="BI154" s="218">
        <f>IF(N154="nulová",J154,0)</f>
        <v>0</v>
      </c>
      <c r="BJ154" s="13" t="s">
        <v>84</v>
      </c>
      <c r="BK154" s="218">
        <f>ROUND(I154*H154,2)</f>
        <v>0</v>
      </c>
      <c r="BL154" s="13" t="s">
        <v>138</v>
      </c>
      <c r="BM154" s="217" t="s">
        <v>202</v>
      </c>
    </row>
    <row r="155" s="2" customFormat="1">
      <c r="A155" s="34"/>
      <c r="B155" s="35"/>
      <c r="C155" s="36"/>
      <c r="D155" s="219" t="s">
        <v>139</v>
      </c>
      <c r="E155" s="36"/>
      <c r="F155" s="220" t="s">
        <v>201</v>
      </c>
      <c r="G155" s="36"/>
      <c r="H155" s="36"/>
      <c r="I155" s="221"/>
      <c r="J155" s="36"/>
      <c r="K155" s="36"/>
      <c r="L155" s="40"/>
      <c r="M155" s="222"/>
      <c r="N155" s="223"/>
      <c r="O155" s="87"/>
      <c r="P155" s="87"/>
      <c r="Q155" s="87"/>
      <c r="R155" s="87"/>
      <c r="S155" s="87"/>
      <c r="T155" s="88"/>
      <c r="U155" s="34"/>
      <c r="V155" s="34"/>
      <c r="W155" s="34"/>
      <c r="X155" s="34"/>
      <c r="Y155" s="34"/>
      <c r="Z155" s="34"/>
      <c r="AA155" s="34"/>
      <c r="AB155" s="34"/>
      <c r="AC155" s="34"/>
      <c r="AD155" s="34"/>
      <c r="AE155" s="34"/>
      <c r="AT155" s="13" t="s">
        <v>139</v>
      </c>
      <c r="AU155" s="13" t="s">
        <v>84</v>
      </c>
    </row>
    <row r="156" s="11" customFormat="1" ht="25.92" customHeight="1">
      <c r="A156" s="11"/>
      <c r="B156" s="192"/>
      <c r="C156" s="193"/>
      <c r="D156" s="194" t="s">
        <v>75</v>
      </c>
      <c r="E156" s="195" t="s">
        <v>203</v>
      </c>
      <c r="F156" s="195" t="s">
        <v>204</v>
      </c>
      <c r="G156" s="193"/>
      <c r="H156" s="193"/>
      <c r="I156" s="196"/>
      <c r="J156" s="197">
        <f>BK156</f>
        <v>0</v>
      </c>
      <c r="K156" s="193"/>
      <c r="L156" s="198"/>
      <c r="M156" s="199"/>
      <c r="N156" s="200"/>
      <c r="O156" s="200"/>
      <c r="P156" s="201">
        <f>SUM(P157:P172)</f>
        <v>0</v>
      </c>
      <c r="Q156" s="200"/>
      <c r="R156" s="201">
        <f>SUM(R157:R172)</f>
        <v>0</v>
      </c>
      <c r="S156" s="200"/>
      <c r="T156" s="202">
        <f>SUM(T157:T172)</f>
        <v>0</v>
      </c>
      <c r="U156" s="11"/>
      <c r="V156" s="11"/>
      <c r="W156" s="11"/>
      <c r="X156" s="11"/>
      <c r="Y156" s="11"/>
      <c r="Z156" s="11"/>
      <c r="AA156" s="11"/>
      <c r="AB156" s="11"/>
      <c r="AC156" s="11"/>
      <c r="AD156" s="11"/>
      <c r="AE156" s="11"/>
      <c r="AR156" s="203" t="s">
        <v>84</v>
      </c>
      <c r="AT156" s="204" t="s">
        <v>75</v>
      </c>
      <c r="AU156" s="204" t="s">
        <v>76</v>
      </c>
      <c r="AY156" s="203" t="s">
        <v>133</v>
      </c>
      <c r="BK156" s="205">
        <f>SUM(BK157:BK172)</f>
        <v>0</v>
      </c>
    </row>
    <row r="157" s="2" customFormat="1" ht="62.7" customHeight="1">
      <c r="A157" s="34"/>
      <c r="B157" s="35"/>
      <c r="C157" s="206" t="s">
        <v>205</v>
      </c>
      <c r="D157" s="206" t="s">
        <v>134</v>
      </c>
      <c r="E157" s="207" t="s">
        <v>139</v>
      </c>
      <c r="F157" s="208" t="s">
        <v>206</v>
      </c>
      <c r="G157" s="209" t="s">
        <v>137</v>
      </c>
      <c r="H157" s="210">
        <v>4</v>
      </c>
      <c r="I157" s="211"/>
      <c r="J157" s="212">
        <f>ROUND(I157*H157,2)</f>
        <v>0</v>
      </c>
      <c r="K157" s="208" t="s">
        <v>1</v>
      </c>
      <c r="L157" s="40"/>
      <c r="M157" s="213" t="s">
        <v>1</v>
      </c>
      <c r="N157" s="214" t="s">
        <v>41</v>
      </c>
      <c r="O157" s="87"/>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138</v>
      </c>
      <c r="AT157" s="217" t="s">
        <v>134</v>
      </c>
      <c r="AU157" s="217" t="s">
        <v>84</v>
      </c>
      <c r="AY157" s="13" t="s">
        <v>133</v>
      </c>
      <c r="BE157" s="218">
        <f>IF(N157="základní",J157,0)</f>
        <v>0</v>
      </c>
      <c r="BF157" s="218">
        <f>IF(N157="snížená",J157,0)</f>
        <v>0</v>
      </c>
      <c r="BG157" s="218">
        <f>IF(N157="zákl. přenesená",J157,0)</f>
        <v>0</v>
      </c>
      <c r="BH157" s="218">
        <f>IF(N157="sníž. přenesená",J157,0)</f>
        <v>0</v>
      </c>
      <c r="BI157" s="218">
        <f>IF(N157="nulová",J157,0)</f>
        <v>0</v>
      </c>
      <c r="BJ157" s="13" t="s">
        <v>84</v>
      </c>
      <c r="BK157" s="218">
        <f>ROUND(I157*H157,2)</f>
        <v>0</v>
      </c>
      <c r="BL157" s="13" t="s">
        <v>138</v>
      </c>
      <c r="BM157" s="217" t="s">
        <v>207</v>
      </c>
    </row>
    <row r="158" s="2" customFormat="1">
      <c r="A158" s="34"/>
      <c r="B158" s="35"/>
      <c r="C158" s="36"/>
      <c r="D158" s="219" t="s">
        <v>139</v>
      </c>
      <c r="E158" s="36"/>
      <c r="F158" s="220" t="s">
        <v>206</v>
      </c>
      <c r="G158" s="36"/>
      <c r="H158" s="36"/>
      <c r="I158" s="221"/>
      <c r="J158" s="36"/>
      <c r="K158" s="36"/>
      <c r="L158" s="40"/>
      <c r="M158" s="222"/>
      <c r="N158" s="223"/>
      <c r="O158" s="87"/>
      <c r="P158" s="87"/>
      <c r="Q158" s="87"/>
      <c r="R158" s="87"/>
      <c r="S158" s="87"/>
      <c r="T158" s="88"/>
      <c r="U158" s="34"/>
      <c r="V158" s="34"/>
      <c r="W158" s="34"/>
      <c r="X158" s="34"/>
      <c r="Y158" s="34"/>
      <c r="Z158" s="34"/>
      <c r="AA158" s="34"/>
      <c r="AB158" s="34"/>
      <c r="AC158" s="34"/>
      <c r="AD158" s="34"/>
      <c r="AE158" s="34"/>
      <c r="AT158" s="13" t="s">
        <v>139</v>
      </c>
      <c r="AU158" s="13" t="s">
        <v>84</v>
      </c>
    </row>
    <row r="159" s="2" customFormat="1" ht="37.8" customHeight="1">
      <c r="A159" s="34"/>
      <c r="B159" s="35"/>
      <c r="C159" s="206" t="s">
        <v>173</v>
      </c>
      <c r="D159" s="206" t="s">
        <v>134</v>
      </c>
      <c r="E159" s="207" t="s">
        <v>208</v>
      </c>
      <c r="F159" s="208" t="s">
        <v>209</v>
      </c>
      <c r="G159" s="209" t="s">
        <v>137</v>
      </c>
      <c r="H159" s="210">
        <v>3</v>
      </c>
      <c r="I159" s="211"/>
      <c r="J159" s="212">
        <f>ROUND(I159*H159,2)</f>
        <v>0</v>
      </c>
      <c r="K159" s="208" t="s">
        <v>1</v>
      </c>
      <c r="L159" s="40"/>
      <c r="M159" s="213" t="s">
        <v>1</v>
      </c>
      <c r="N159" s="214" t="s">
        <v>41</v>
      </c>
      <c r="O159" s="87"/>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138</v>
      </c>
      <c r="AT159" s="217" t="s">
        <v>134</v>
      </c>
      <c r="AU159" s="217" t="s">
        <v>84</v>
      </c>
      <c r="AY159" s="13" t="s">
        <v>133</v>
      </c>
      <c r="BE159" s="218">
        <f>IF(N159="základní",J159,0)</f>
        <v>0</v>
      </c>
      <c r="BF159" s="218">
        <f>IF(N159="snížená",J159,0)</f>
        <v>0</v>
      </c>
      <c r="BG159" s="218">
        <f>IF(N159="zákl. přenesená",J159,0)</f>
        <v>0</v>
      </c>
      <c r="BH159" s="218">
        <f>IF(N159="sníž. přenesená",J159,0)</f>
        <v>0</v>
      </c>
      <c r="BI159" s="218">
        <f>IF(N159="nulová",J159,0)</f>
        <v>0</v>
      </c>
      <c r="BJ159" s="13" t="s">
        <v>84</v>
      </c>
      <c r="BK159" s="218">
        <f>ROUND(I159*H159,2)</f>
        <v>0</v>
      </c>
      <c r="BL159" s="13" t="s">
        <v>138</v>
      </c>
      <c r="BM159" s="217" t="s">
        <v>210</v>
      </c>
    </row>
    <row r="160" s="2" customFormat="1">
      <c r="A160" s="34"/>
      <c r="B160" s="35"/>
      <c r="C160" s="36"/>
      <c r="D160" s="219" t="s">
        <v>139</v>
      </c>
      <c r="E160" s="36"/>
      <c r="F160" s="220" t="s">
        <v>209</v>
      </c>
      <c r="G160" s="36"/>
      <c r="H160" s="36"/>
      <c r="I160" s="221"/>
      <c r="J160" s="36"/>
      <c r="K160" s="36"/>
      <c r="L160" s="40"/>
      <c r="M160" s="222"/>
      <c r="N160" s="223"/>
      <c r="O160" s="87"/>
      <c r="P160" s="87"/>
      <c r="Q160" s="87"/>
      <c r="R160" s="87"/>
      <c r="S160" s="87"/>
      <c r="T160" s="88"/>
      <c r="U160" s="34"/>
      <c r="V160" s="34"/>
      <c r="W160" s="34"/>
      <c r="X160" s="34"/>
      <c r="Y160" s="34"/>
      <c r="Z160" s="34"/>
      <c r="AA160" s="34"/>
      <c r="AB160" s="34"/>
      <c r="AC160" s="34"/>
      <c r="AD160" s="34"/>
      <c r="AE160" s="34"/>
      <c r="AT160" s="13" t="s">
        <v>139</v>
      </c>
      <c r="AU160" s="13" t="s">
        <v>84</v>
      </c>
    </row>
    <row r="161" s="2" customFormat="1" ht="37.8" customHeight="1">
      <c r="A161" s="34"/>
      <c r="B161" s="35"/>
      <c r="C161" s="206" t="s">
        <v>211</v>
      </c>
      <c r="D161" s="206" t="s">
        <v>134</v>
      </c>
      <c r="E161" s="207" t="s">
        <v>212</v>
      </c>
      <c r="F161" s="208" t="s">
        <v>213</v>
      </c>
      <c r="G161" s="209" t="s">
        <v>137</v>
      </c>
      <c r="H161" s="210">
        <v>2</v>
      </c>
      <c r="I161" s="211"/>
      <c r="J161" s="212">
        <f>ROUND(I161*H161,2)</f>
        <v>0</v>
      </c>
      <c r="K161" s="208" t="s">
        <v>1</v>
      </c>
      <c r="L161" s="40"/>
      <c r="M161" s="213" t="s">
        <v>1</v>
      </c>
      <c r="N161" s="214" t="s">
        <v>41</v>
      </c>
      <c r="O161" s="87"/>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138</v>
      </c>
      <c r="AT161" s="217" t="s">
        <v>134</v>
      </c>
      <c r="AU161" s="217" t="s">
        <v>84</v>
      </c>
      <c r="AY161" s="13" t="s">
        <v>133</v>
      </c>
      <c r="BE161" s="218">
        <f>IF(N161="základní",J161,0)</f>
        <v>0</v>
      </c>
      <c r="BF161" s="218">
        <f>IF(N161="snížená",J161,0)</f>
        <v>0</v>
      </c>
      <c r="BG161" s="218">
        <f>IF(N161="zákl. přenesená",J161,0)</f>
        <v>0</v>
      </c>
      <c r="BH161" s="218">
        <f>IF(N161="sníž. přenesená",J161,0)</f>
        <v>0</v>
      </c>
      <c r="BI161" s="218">
        <f>IF(N161="nulová",J161,0)</f>
        <v>0</v>
      </c>
      <c r="BJ161" s="13" t="s">
        <v>84</v>
      </c>
      <c r="BK161" s="218">
        <f>ROUND(I161*H161,2)</f>
        <v>0</v>
      </c>
      <c r="BL161" s="13" t="s">
        <v>138</v>
      </c>
      <c r="BM161" s="217" t="s">
        <v>214</v>
      </c>
    </row>
    <row r="162" s="2" customFormat="1">
      <c r="A162" s="34"/>
      <c r="B162" s="35"/>
      <c r="C162" s="36"/>
      <c r="D162" s="219" t="s">
        <v>139</v>
      </c>
      <c r="E162" s="36"/>
      <c r="F162" s="220" t="s">
        <v>213</v>
      </c>
      <c r="G162" s="36"/>
      <c r="H162" s="36"/>
      <c r="I162" s="221"/>
      <c r="J162" s="36"/>
      <c r="K162" s="36"/>
      <c r="L162" s="40"/>
      <c r="M162" s="222"/>
      <c r="N162" s="223"/>
      <c r="O162" s="87"/>
      <c r="P162" s="87"/>
      <c r="Q162" s="87"/>
      <c r="R162" s="87"/>
      <c r="S162" s="87"/>
      <c r="T162" s="88"/>
      <c r="U162" s="34"/>
      <c r="V162" s="34"/>
      <c r="W162" s="34"/>
      <c r="X162" s="34"/>
      <c r="Y162" s="34"/>
      <c r="Z162" s="34"/>
      <c r="AA162" s="34"/>
      <c r="AB162" s="34"/>
      <c r="AC162" s="34"/>
      <c r="AD162" s="34"/>
      <c r="AE162" s="34"/>
      <c r="AT162" s="13" t="s">
        <v>139</v>
      </c>
      <c r="AU162" s="13" t="s">
        <v>84</v>
      </c>
    </row>
    <row r="163" s="2" customFormat="1" ht="37.8" customHeight="1">
      <c r="A163" s="34"/>
      <c r="B163" s="35"/>
      <c r="C163" s="206" t="s">
        <v>178</v>
      </c>
      <c r="D163" s="206" t="s">
        <v>134</v>
      </c>
      <c r="E163" s="207" t="s">
        <v>215</v>
      </c>
      <c r="F163" s="208" t="s">
        <v>216</v>
      </c>
      <c r="G163" s="209" t="s">
        <v>137</v>
      </c>
      <c r="H163" s="210">
        <v>3</v>
      </c>
      <c r="I163" s="211"/>
      <c r="J163" s="212">
        <f>ROUND(I163*H163,2)</f>
        <v>0</v>
      </c>
      <c r="K163" s="208" t="s">
        <v>1</v>
      </c>
      <c r="L163" s="40"/>
      <c r="M163" s="213" t="s">
        <v>1</v>
      </c>
      <c r="N163" s="214" t="s">
        <v>41</v>
      </c>
      <c r="O163" s="87"/>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138</v>
      </c>
      <c r="AT163" s="217" t="s">
        <v>134</v>
      </c>
      <c r="AU163" s="217" t="s">
        <v>84</v>
      </c>
      <c r="AY163" s="13" t="s">
        <v>133</v>
      </c>
      <c r="BE163" s="218">
        <f>IF(N163="základní",J163,0)</f>
        <v>0</v>
      </c>
      <c r="BF163" s="218">
        <f>IF(N163="snížená",J163,0)</f>
        <v>0</v>
      </c>
      <c r="BG163" s="218">
        <f>IF(N163="zákl. přenesená",J163,0)</f>
        <v>0</v>
      </c>
      <c r="BH163" s="218">
        <f>IF(N163="sníž. přenesená",J163,0)</f>
        <v>0</v>
      </c>
      <c r="BI163" s="218">
        <f>IF(N163="nulová",J163,0)</f>
        <v>0</v>
      </c>
      <c r="BJ163" s="13" t="s">
        <v>84</v>
      </c>
      <c r="BK163" s="218">
        <f>ROUND(I163*H163,2)</f>
        <v>0</v>
      </c>
      <c r="BL163" s="13" t="s">
        <v>138</v>
      </c>
      <c r="BM163" s="217" t="s">
        <v>217</v>
      </c>
    </row>
    <row r="164" s="2" customFormat="1">
      <c r="A164" s="34"/>
      <c r="B164" s="35"/>
      <c r="C164" s="36"/>
      <c r="D164" s="219" t="s">
        <v>139</v>
      </c>
      <c r="E164" s="36"/>
      <c r="F164" s="220" t="s">
        <v>216</v>
      </c>
      <c r="G164" s="36"/>
      <c r="H164" s="36"/>
      <c r="I164" s="221"/>
      <c r="J164" s="36"/>
      <c r="K164" s="36"/>
      <c r="L164" s="40"/>
      <c r="M164" s="222"/>
      <c r="N164" s="223"/>
      <c r="O164" s="87"/>
      <c r="P164" s="87"/>
      <c r="Q164" s="87"/>
      <c r="R164" s="87"/>
      <c r="S164" s="87"/>
      <c r="T164" s="88"/>
      <c r="U164" s="34"/>
      <c r="V164" s="34"/>
      <c r="W164" s="34"/>
      <c r="X164" s="34"/>
      <c r="Y164" s="34"/>
      <c r="Z164" s="34"/>
      <c r="AA164" s="34"/>
      <c r="AB164" s="34"/>
      <c r="AC164" s="34"/>
      <c r="AD164" s="34"/>
      <c r="AE164" s="34"/>
      <c r="AT164" s="13" t="s">
        <v>139</v>
      </c>
      <c r="AU164" s="13" t="s">
        <v>84</v>
      </c>
    </row>
    <row r="165" s="2" customFormat="1" ht="37.8" customHeight="1">
      <c r="A165" s="34"/>
      <c r="B165" s="35"/>
      <c r="C165" s="206" t="s">
        <v>7</v>
      </c>
      <c r="D165" s="206" t="s">
        <v>134</v>
      </c>
      <c r="E165" s="207" t="s">
        <v>218</v>
      </c>
      <c r="F165" s="208" t="s">
        <v>219</v>
      </c>
      <c r="G165" s="209" t="s">
        <v>137</v>
      </c>
      <c r="H165" s="210">
        <v>6</v>
      </c>
      <c r="I165" s="211"/>
      <c r="J165" s="212">
        <f>ROUND(I165*H165,2)</f>
        <v>0</v>
      </c>
      <c r="K165" s="208" t="s">
        <v>1</v>
      </c>
      <c r="L165" s="40"/>
      <c r="M165" s="213" t="s">
        <v>1</v>
      </c>
      <c r="N165" s="214" t="s">
        <v>41</v>
      </c>
      <c r="O165" s="87"/>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138</v>
      </c>
      <c r="AT165" s="217" t="s">
        <v>134</v>
      </c>
      <c r="AU165" s="217" t="s">
        <v>84</v>
      </c>
      <c r="AY165" s="13" t="s">
        <v>133</v>
      </c>
      <c r="BE165" s="218">
        <f>IF(N165="základní",J165,0)</f>
        <v>0</v>
      </c>
      <c r="BF165" s="218">
        <f>IF(N165="snížená",J165,0)</f>
        <v>0</v>
      </c>
      <c r="BG165" s="218">
        <f>IF(N165="zákl. přenesená",J165,0)</f>
        <v>0</v>
      </c>
      <c r="BH165" s="218">
        <f>IF(N165="sníž. přenesená",J165,0)</f>
        <v>0</v>
      </c>
      <c r="BI165" s="218">
        <f>IF(N165="nulová",J165,0)</f>
        <v>0</v>
      </c>
      <c r="BJ165" s="13" t="s">
        <v>84</v>
      </c>
      <c r="BK165" s="218">
        <f>ROUND(I165*H165,2)</f>
        <v>0</v>
      </c>
      <c r="BL165" s="13" t="s">
        <v>138</v>
      </c>
      <c r="BM165" s="217" t="s">
        <v>220</v>
      </c>
    </row>
    <row r="166" s="2" customFormat="1">
      <c r="A166" s="34"/>
      <c r="B166" s="35"/>
      <c r="C166" s="36"/>
      <c r="D166" s="219" t="s">
        <v>139</v>
      </c>
      <c r="E166" s="36"/>
      <c r="F166" s="220" t="s">
        <v>219</v>
      </c>
      <c r="G166" s="36"/>
      <c r="H166" s="36"/>
      <c r="I166" s="221"/>
      <c r="J166" s="36"/>
      <c r="K166" s="36"/>
      <c r="L166" s="40"/>
      <c r="M166" s="222"/>
      <c r="N166" s="223"/>
      <c r="O166" s="87"/>
      <c r="P166" s="87"/>
      <c r="Q166" s="87"/>
      <c r="R166" s="87"/>
      <c r="S166" s="87"/>
      <c r="T166" s="88"/>
      <c r="U166" s="34"/>
      <c r="V166" s="34"/>
      <c r="W166" s="34"/>
      <c r="X166" s="34"/>
      <c r="Y166" s="34"/>
      <c r="Z166" s="34"/>
      <c r="AA166" s="34"/>
      <c r="AB166" s="34"/>
      <c r="AC166" s="34"/>
      <c r="AD166" s="34"/>
      <c r="AE166" s="34"/>
      <c r="AT166" s="13" t="s">
        <v>139</v>
      </c>
      <c r="AU166" s="13" t="s">
        <v>84</v>
      </c>
    </row>
    <row r="167" s="2" customFormat="1" ht="49.05" customHeight="1">
      <c r="A167" s="34"/>
      <c r="B167" s="35"/>
      <c r="C167" s="206" t="s">
        <v>182</v>
      </c>
      <c r="D167" s="206" t="s">
        <v>134</v>
      </c>
      <c r="E167" s="207" t="s">
        <v>221</v>
      </c>
      <c r="F167" s="208" t="s">
        <v>222</v>
      </c>
      <c r="G167" s="209" t="s">
        <v>137</v>
      </c>
      <c r="H167" s="210">
        <v>2</v>
      </c>
      <c r="I167" s="211"/>
      <c r="J167" s="212">
        <f>ROUND(I167*H167,2)</f>
        <v>0</v>
      </c>
      <c r="K167" s="208" t="s">
        <v>1</v>
      </c>
      <c r="L167" s="40"/>
      <c r="M167" s="213" t="s">
        <v>1</v>
      </c>
      <c r="N167" s="214" t="s">
        <v>41</v>
      </c>
      <c r="O167" s="87"/>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138</v>
      </c>
      <c r="AT167" s="217" t="s">
        <v>134</v>
      </c>
      <c r="AU167" s="217" t="s">
        <v>84</v>
      </c>
      <c r="AY167" s="13" t="s">
        <v>133</v>
      </c>
      <c r="BE167" s="218">
        <f>IF(N167="základní",J167,0)</f>
        <v>0</v>
      </c>
      <c r="BF167" s="218">
        <f>IF(N167="snížená",J167,0)</f>
        <v>0</v>
      </c>
      <c r="BG167" s="218">
        <f>IF(N167="zákl. přenesená",J167,0)</f>
        <v>0</v>
      </c>
      <c r="BH167" s="218">
        <f>IF(N167="sníž. přenesená",J167,0)</f>
        <v>0</v>
      </c>
      <c r="BI167" s="218">
        <f>IF(N167="nulová",J167,0)</f>
        <v>0</v>
      </c>
      <c r="BJ167" s="13" t="s">
        <v>84</v>
      </c>
      <c r="BK167" s="218">
        <f>ROUND(I167*H167,2)</f>
        <v>0</v>
      </c>
      <c r="BL167" s="13" t="s">
        <v>138</v>
      </c>
      <c r="BM167" s="217" t="s">
        <v>223</v>
      </c>
    </row>
    <row r="168" s="2" customFormat="1">
      <c r="A168" s="34"/>
      <c r="B168" s="35"/>
      <c r="C168" s="36"/>
      <c r="D168" s="219" t="s">
        <v>139</v>
      </c>
      <c r="E168" s="36"/>
      <c r="F168" s="220" t="s">
        <v>222</v>
      </c>
      <c r="G168" s="36"/>
      <c r="H168" s="36"/>
      <c r="I168" s="221"/>
      <c r="J168" s="36"/>
      <c r="K168" s="36"/>
      <c r="L168" s="40"/>
      <c r="M168" s="222"/>
      <c r="N168" s="223"/>
      <c r="O168" s="87"/>
      <c r="P168" s="87"/>
      <c r="Q168" s="87"/>
      <c r="R168" s="87"/>
      <c r="S168" s="87"/>
      <c r="T168" s="88"/>
      <c r="U168" s="34"/>
      <c r="V168" s="34"/>
      <c r="W168" s="34"/>
      <c r="X168" s="34"/>
      <c r="Y168" s="34"/>
      <c r="Z168" s="34"/>
      <c r="AA168" s="34"/>
      <c r="AB168" s="34"/>
      <c r="AC168" s="34"/>
      <c r="AD168" s="34"/>
      <c r="AE168" s="34"/>
      <c r="AT168" s="13" t="s">
        <v>139</v>
      </c>
      <c r="AU168" s="13" t="s">
        <v>84</v>
      </c>
    </row>
    <row r="169" s="2" customFormat="1" ht="16.5" customHeight="1">
      <c r="A169" s="34"/>
      <c r="B169" s="35"/>
      <c r="C169" s="206" t="s">
        <v>224</v>
      </c>
      <c r="D169" s="206" t="s">
        <v>134</v>
      </c>
      <c r="E169" s="207" t="s">
        <v>225</v>
      </c>
      <c r="F169" s="208" t="s">
        <v>226</v>
      </c>
      <c r="G169" s="209" t="s">
        <v>137</v>
      </c>
      <c r="H169" s="210">
        <v>1</v>
      </c>
      <c r="I169" s="211"/>
      <c r="J169" s="212">
        <f>ROUND(I169*H169,2)</f>
        <v>0</v>
      </c>
      <c r="K169" s="208" t="s">
        <v>1</v>
      </c>
      <c r="L169" s="40"/>
      <c r="M169" s="213" t="s">
        <v>1</v>
      </c>
      <c r="N169" s="214" t="s">
        <v>41</v>
      </c>
      <c r="O169" s="87"/>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138</v>
      </c>
      <c r="AT169" s="217" t="s">
        <v>134</v>
      </c>
      <c r="AU169" s="217" t="s">
        <v>84</v>
      </c>
      <c r="AY169" s="13" t="s">
        <v>133</v>
      </c>
      <c r="BE169" s="218">
        <f>IF(N169="základní",J169,0)</f>
        <v>0</v>
      </c>
      <c r="BF169" s="218">
        <f>IF(N169="snížená",J169,0)</f>
        <v>0</v>
      </c>
      <c r="BG169" s="218">
        <f>IF(N169="zákl. přenesená",J169,0)</f>
        <v>0</v>
      </c>
      <c r="BH169" s="218">
        <f>IF(N169="sníž. přenesená",J169,0)</f>
        <v>0</v>
      </c>
      <c r="BI169" s="218">
        <f>IF(N169="nulová",J169,0)</f>
        <v>0</v>
      </c>
      <c r="BJ169" s="13" t="s">
        <v>84</v>
      </c>
      <c r="BK169" s="218">
        <f>ROUND(I169*H169,2)</f>
        <v>0</v>
      </c>
      <c r="BL169" s="13" t="s">
        <v>138</v>
      </c>
      <c r="BM169" s="217" t="s">
        <v>227</v>
      </c>
    </row>
    <row r="170" s="2" customFormat="1">
      <c r="A170" s="34"/>
      <c r="B170" s="35"/>
      <c r="C170" s="36"/>
      <c r="D170" s="219" t="s">
        <v>139</v>
      </c>
      <c r="E170" s="36"/>
      <c r="F170" s="220" t="s">
        <v>226</v>
      </c>
      <c r="G170" s="36"/>
      <c r="H170" s="36"/>
      <c r="I170" s="221"/>
      <c r="J170" s="36"/>
      <c r="K170" s="36"/>
      <c r="L170" s="40"/>
      <c r="M170" s="222"/>
      <c r="N170" s="223"/>
      <c r="O170" s="87"/>
      <c r="P170" s="87"/>
      <c r="Q170" s="87"/>
      <c r="R170" s="87"/>
      <c r="S170" s="87"/>
      <c r="T170" s="88"/>
      <c r="U170" s="34"/>
      <c r="V170" s="34"/>
      <c r="W170" s="34"/>
      <c r="X170" s="34"/>
      <c r="Y170" s="34"/>
      <c r="Z170" s="34"/>
      <c r="AA170" s="34"/>
      <c r="AB170" s="34"/>
      <c r="AC170" s="34"/>
      <c r="AD170" s="34"/>
      <c r="AE170" s="34"/>
      <c r="AT170" s="13" t="s">
        <v>139</v>
      </c>
      <c r="AU170" s="13" t="s">
        <v>84</v>
      </c>
    </row>
    <row r="171" s="2" customFormat="1" ht="66.75" customHeight="1">
      <c r="A171" s="34"/>
      <c r="B171" s="35"/>
      <c r="C171" s="206" t="s">
        <v>186</v>
      </c>
      <c r="D171" s="206" t="s">
        <v>134</v>
      </c>
      <c r="E171" s="207" t="s">
        <v>228</v>
      </c>
      <c r="F171" s="208" t="s">
        <v>229</v>
      </c>
      <c r="G171" s="209" t="s">
        <v>137</v>
      </c>
      <c r="H171" s="210">
        <v>2</v>
      </c>
      <c r="I171" s="211"/>
      <c r="J171" s="212">
        <f>ROUND(I171*H171,2)</f>
        <v>0</v>
      </c>
      <c r="K171" s="208" t="s">
        <v>1</v>
      </c>
      <c r="L171" s="40"/>
      <c r="M171" s="213" t="s">
        <v>1</v>
      </c>
      <c r="N171" s="214" t="s">
        <v>41</v>
      </c>
      <c r="O171" s="87"/>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138</v>
      </c>
      <c r="AT171" s="217" t="s">
        <v>134</v>
      </c>
      <c r="AU171" s="217" t="s">
        <v>84</v>
      </c>
      <c r="AY171" s="13" t="s">
        <v>133</v>
      </c>
      <c r="BE171" s="218">
        <f>IF(N171="základní",J171,0)</f>
        <v>0</v>
      </c>
      <c r="BF171" s="218">
        <f>IF(N171="snížená",J171,0)</f>
        <v>0</v>
      </c>
      <c r="BG171" s="218">
        <f>IF(N171="zákl. přenesená",J171,0)</f>
        <v>0</v>
      </c>
      <c r="BH171" s="218">
        <f>IF(N171="sníž. přenesená",J171,0)</f>
        <v>0</v>
      </c>
      <c r="BI171" s="218">
        <f>IF(N171="nulová",J171,0)</f>
        <v>0</v>
      </c>
      <c r="BJ171" s="13" t="s">
        <v>84</v>
      </c>
      <c r="BK171" s="218">
        <f>ROUND(I171*H171,2)</f>
        <v>0</v>
      </c>
      <c r="BL171" s="13" t="s">
        <v>138</v>
      </c>
      <c r="BM171" s="217" t="s">
        <v>230</v>
      </c>
    </row>
    <row r="172" s="2" customFormat="1">
      <c r="A172" s="34"/>
      <c r="B172" s="35"/>
      <c r="C172" s="36"/>
      <c r="D172" s="219" t="s">
        <v>139</v>
      </c>
      <c r="E172" s="36"/>
      <c r="F172" s="220" t="s">
        <v>231</v>
      </c>
      <c r="G172" s="36"/>
      <c r="H172" s="36"/>
      <c r="I172" s="221"/>
      <c r="J172" s="36"/>
      <c r="K172" s="36"/>
      <c r="L172" s="40"/>
      <c r="M172" s="222"/>
      <c r="N172" s="223"/>
      <c r="O172" s="87"/>
      <c r="P172" s="87"/>
      <c r="Q172" s="87"/>
      <c r="R172" s="87"/>
      <c r="S172" s="87"/>
      <c r="T172" s="88"/>
      <c r="U172" s="34"/>
      <c r="V172" s="34"/>
      <c r="W172" s="34"/>
      <c r="X172" s="34"/>
      <c r="Y172" s="34"/>
      <c r="Z172" s="34"/>
      <c r="AA172" s="34"/>
      <c r="AB172" s="34"/>
      <c r="AC172" s="34"/>
      <c r="AD172" s="34"/>
      <c r="AE172" s="34"/>
      <c r="AT172" s="13" t="s">
        <v>139</v>
      </c>
      <c r="AU172" s="13" t="s">
        <v>84</v>
      </c>
    </row>
    <row r="173" s="11" customFormat="1" ht="25.92" customHeight="1">
      <c r="A173" s="11"/>
      <c r="B173" s="192"/>
      <c r="C173" s="193"/>
      <c r="D173" s="194" t="s">
        <v>75</v>
      </c>
      <c r="E173" s="195" t="s">
        <v>232</v>
      </c>
      <c r="F173" s="195" t="s">
        <v>233</v>
      </c>
      <c r="G173" s="193"/>
      <c r="H173" s="193"/>
      <c r="I173" s="196"/>
      <c r="J173" s="197">
        <f>BK173</f>
        <v>0</v>
      </c>
      <c r="K173" s="193"/>
      <c r="L173" s="198"/>
      <c r="M173" s="199"/>
      <c r="N173" s="200"/>
      <c r="O173" s="200"/>
      <c r="P173" s="201">
        <f>SUM(P174:P201)</f>
        <v>0</v>
      </c>
      <c r="Q173" s="200"/>
      <c r="R173" s="201">
        <f>SUM(R174:R201)</f>
        <v>0</v>
      </c>
      <c r="S173" s="200"/>
      <c r="T173" s="202">
        <f>SUM(T174:T201)</f>
        <v>0</v>
      </c>
      <c r="U173" s="11"/>
      <c r="V173" s="11"/>
      <c r="W173" s="11"/>
      <c r="X173" s="11"/>
      <c r="Y173" s="11"/>
      <c r="Z173" s="11"/>
      <c r="AA173" s="11"/>
      <c r="AB173" s="11"/>
      <c r="AC173" s="11"/>
      <c r="AD173" s="11"/>
      <c r="AE173" s="11"/>
      <c r="AR173" s="203" t="s">
        <v>84</v>
      </c>
      <c r="AT173" s="204" t="s">
        <v>75</v>
      </c>
      <c r="AU173" s="204" t="s">
        <v>76</v>
      </c>
      <c r="AY173" s="203" t="s">
        <v>133</v>
      </c>
      <c r="BK173" s="205">
        <f>SUM(BK174:BK201)</f>
        <v>0</v>
      </c>
    </row>
    <row r="174" s="2" customFormat="1" ht="55.5" customHeight="1">
      <c r="A174" s="34"/>
      <c r="B174" s="35"/>
      <c r="C174" s="206" t="s">
        <v>234</v>
      </c>
      <c r="D174" s="206" t="s">
        <v>134</v>
      </c>
      <c r="E174" s="207" t="s">
        <v>235</v>
      </c>
      <c r="F174" s="208" t="s">
        <v>236</v>
      </c>
      <c r="G174" s="209" t="s">
        <v>137</v>
      </c>
      <c r="H174" s="210">
        <v>1</v>
      </c>
      <c r="I174" s="211"/>
      <c r="J174" s="212">
        <f>ROUND(I174*H174,2)</f>
        <v>0</v>
      </c>
      <c r="K174" s="208" t="s">
        <v>1</v>
      </c>
      <c r="L174" s="40"/>
      <c r="M174" s="213" t="s">
        <v>1</v>
      </c>
      <c r="N174" s="214" t="s">
        <v>41</v>
      </c>
      <c r="O174" s="87"/>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138</v>
      </c>
      <c r="AT174" s="217" t="s">
        <v>134</v>
      </c>
      <c r="AU174" s="217" t="s">
        <v>84</v>
      </c>
      <c r="AY174" s="13" t="s">
        <v>133</v>
      </c>
      <c r="BE174" s="218">
        <f>IF(N174="základní",J174,0)</f>
        <v>0</v>
      </c>
      <c r="BF174" s="218">
        <f>IF(N174="snížená",J174,0)</f>
        <v>0</v>
      </c>
      <c r="BG174" s="218">
        <f>IF(N174="zákl. přenesená",J174,0)</f>
        <v>0</v>
      </c>
      <c r="BH174" s="218">
        <f>IF(N174="sníž. přenesená",J174,0)</f>
        <v>0</v>
      </c>
      <c r="BI174" s="218">
        <f>IF(N174="nulová",J174,0)</f>
        <v>0</v>
      </c>
      <c r="BJ174" s="13" t="s">
        <v>84</v>
      </c>
      <c r="BK174" s="218">
        <f>ROUND(I174*H174,2)</f>
        <v>0</v>
      </c>
      <c r="BL174" s="13" t="s">
        <v>138</v>
      </c>
      <c r="BM174" s="217" t="s">
        <v>237</v>
      </c>
    </row>
    <row r="175" s="2" customFormat="1">
      <c r="A175" s="34"/>
      <c r="B175" s="35"/>
      <c r="C175" s="36"/>
      <c r="D175" s="219" t="s">
        <v>139</v>
      </c>
      <c r="E175" s="36"/>
      <c r="F175" s="220" t="s">
        <v>236</v>
      </c>
      <c r="G175" s="36"/>
      <c r="H175" s="36"/>
      <c r="I175" s="221"/>
      <c r="J175" s="36"/>
      <c r="K175" s="36"/>
      <c r="L175" s="40"/>
      <c r="M175" s="222"/>
      <c r="N175" s="223"/>
      <c r="O175" s="87"/>
      <c r="P175" s="87"/>
      <c r="Q175" s="87"/>
      <c r="R175" s="87"/>
      <c r="S175" s="87"/>
      <c r="T175" s="88"/>
      <c r="U175" s="34"/>
      <c r="V175" s="34"/>
      <c r="W175" s="34"/>
      <c r="X175" s="34"/>
      <c r="Y175" s="34"/>
      <c r="Z175" s="34"/>
      <c r="AA175" s="34"/>
      <c r="AB175" s="34"/>
      <c r="AC175" s="34"/>
      <c r="AD175" s="34"/>
      <c r="AE175" s="34"/>
      <c r="AT175" s="13" t="s">
        <v>139</v>
      </c>
      <c r="AU175" s="13" t="s">
        <v>84</v>
      </c>
    </row>
    <row r="176" s="2" customFormat="1" ht="49.05" customHeight="1">
      <c r="A176" s="34"/>
      <c r="B176" s="35"/>
      <c r="C176" s="206" t="s">
        <v>190</v>
      </c>
      <c r="D176" s="206" t="s">
        <v>134</v>
      </c>
      <c r="E176" s="207" t="s">
        <v>238</v>
      </c>
      <c r="F176" s="208" t="s">
        <v>239</v>
      </c>
      <c r="G176" s="209" t="s">
        <v>137</v>
      </c>
      <c r="H176" s="210">
        <v>1</v>
      </c>
      <c r="I176" s="211"/>
      <c r="J176" s="212">
        <f>ROUND(I176*H176,2)</f>
        <v>0</v>
      </c>
      <c r="K176" s="208" t="s">
        <v>1</v>
      </c>
      <c r="L176" s="40"/>
      <c r="M176" s="213" t="s">
        <v>1</v>
      </c>
      <c r="N176" s="214" t="s">
        <v>41</v>
      </c>
      <c r="O176" s="87"/>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138</v>
      </c>
      <c r="AT176" s="217" t="s">
        <v>134</v>
      </c>
      <c r="AU176" s="217" t="s">
        <v>84</v>
      </c>
      <c r="AY176" s="13" t="s">
        <v>133</v>
      </c>
      <c r="BE176" s="218">
        <f>IF(N176="základní",J176,0)</f>
        <v>0</v>
      </c>
      <c r="BF176" s="218">
        <f>IF(N176="snížená",J176,0)</f>
        <v>0</v>
      </c>
      <c r="BG176" s="218">
        <f>IF(N176="zákl. přenesená",J176,0)</f>
        <v>0</v>
      </c>
      <c r="BH176" s="218">
        <f>IF(N176="sníž. přenesená",J176,0)</f>
        <v>0</v>
      </c>
      <c r="BI176" s="218">
        <f>IF(N176="nulová",J176,0)</f>
        <v>0</v>
      </c>
      <c r="BJ176" s="13" t="s">
        <v>84</v>
      </c>
      <c r="BK176" s="218">
        <f>ROUND(I176*H176,2)</f>
        <v>0</v>
      </c>
      <c r="BL176" s="13" t="s">
        <v>138</v>
      </c>
      <c r="BM176" s="217" t="s">
        <v>240</v>
      </c>
    </row>
    <row r="177" s="2" customFormat="1">
      <c r="A177" s="34"/>
      <c r="B177" s="35"/>
      <c r="C177" s="36"/>
      <c r="D177" s="219" t="s">
        <v>139</v>
      </c>
      <c r="E177" s="36"/>
      <c r="F177" s="220" t="s">
        <v>239</v>
      </c>
      <c r="G177" s="36"/>
      <c r="H177" s="36"/>
      <c r="I177" s="221"/>
      <c r="J177" s="36"/>
      <c r="K177" s="36"/>
      <c r="L177" s="40"/>
      <c r="M177" s="222"/>
      <c r="N177" s="223"/>
      <c r="O177" s="87"/>
      <c r="P177" s="87"/>
      <c r="Q177" s="87"/>
      <c r="R177" s="87"/>
      <c r="S177" s="87"/>
      <c r="T177" s="88"/>
      <c r="U177" s="34"/>
      <c r="V177" s="34"/>
      <c r="W177" s="34"/>
      <c r="X177" s="34"/>
      <c r="Y177" s="34"/>
      <c r="Z177" s="34"/>
      <c r="AA177" s="34"/>
      <c r="AB177" s="34"/>
      <c r="AC177" s="34"/>
      <c r="AD177" s="34"/>
      <c r="AE177" s="34"/>
      <c r="AT177" s="13" t="s">
        <v>139</v>
      </c>
      <c r="AU177" s="13" t="s">
        <v>84</v>
      </c>
    </row>
    <row r="178" s="2" customFormat="1" ht="55.5" customHeight="1">
      <c r="A178" s="34"/>
      <c r="B178" s="35"/>
      <c r="C178" s="206" t="s">
        <v>241</v>
      </c>
      <c r="D178" s="206" t="s">
        <v>134</v>
      </c>
      <c r="E178" s="207" t="s">
        <v>242</v>
      </c>
      <c r="F178" s="208" t="s">
        <v>243</v>
      </c>
      <c r="G178" s="209" t="s">
        <v>137</v>
      </c>
      <c r="H178" s="210">
        <v>1</v>
      </c>
      <c r="I178" s="211"/>
      <c r="J178" s="212">
        <f>ROUND(I178*H178,2)</f>
        <v>0</v>
      </c>
      <c r="K178" s="208" t="s">
        <v>1</v>
      </c>
      <c r="L178" s="40"/>
      <c r="M178" s="213" t="s">
        <v>1</v>
      </c>
      <c r="N178" s="214" t="s">
        <v>41</v>
      </c>
      <c r="O178" s="87"/>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138</v>
      </c>
      <c r="AT178" s="217" t="s">
        <v>134</v>
      </c>
      <c r="AU178" s="217" t="s">
        <v>84</v>
      </c>
      <c r="AY178" s="13" t="s">
        <v>133</v>
      </c>
      <c r="BE178" s="218">
        <f>IF(N178="základní",J178,0)</f>
        <v>0</v>
      </c>
      <c r="BF178" s="218">
        <f>IF(N178="snížená",J178,0)</f>
        <v>0</v>
      </c>
      <c r="BG178" s="218">
        <f>IF(N178="zákl. přenesená",J178,0)</f>
        <v>0</v>
      </c>
      <c r="BH178" s="218">
        <f>IF(N178="sníž. přenesená",J178,0)</f>
        <v>0</v>
      </c>
      <c r="BI178" s="218">
        <f>IF(N178="nulová",J178,0)</f>
        <v>0</v>
      </c>
      <c r="BJ178" s="13" t="s">
        <v>84</v>
      </c>
      <c r="BK178" s="218">
        <f>ROUND(I178*H178,2)</f>
        <v>0</v>
      </c>
      <c r="BL178" s="13" t="s">
        <v>138</v>
      </c>
      <c r="BM178" s="217" t="s">
        <v>244</v>
      </c>
    </row>
    <row r="179" s="2" customFormat="1">
      <c r="A179" s="34"/>
      <c r="B179" s="35"/>
      <c r="C179" s="36"/>
      <c r="D179" s="219" t="s">
        <v>139</v>
      </c>
      <c r="E179" s="36"/>
      <c r="F179" s="220" t="s">
        <v>243</v>
      </c>
      <c r="G179" s="36"/>
      <c r="H179" s="36"/>
      <c r="I179" s="221"/>
      <c r="J179" s="36"/>
      <c r="K179" s="36"/>
      <c r="L179" s="40"/>
      <c r="M179" s="222"/>
      <c r="N179" s="223"/>
      <c r="O179" s="87"/>
      <c r="P179" s="87"/>
      <c r="Q179" s="87"/>
      <c r="R179" s="87"/>
      <c r="S179" s="87"/>
      <c r="T179" s="88"/>
      <c r="U179" s="34"/>
      <c r="V179" s="34"/>
      <c r="W179" s="34"/>
      <c r="X179" s="34"/>
      <c r="Y179" s="34"/>
      <c r="Z179" s="34"/>
      <c r="AA179" s="34"/>
      <c r="AB179" s="34"/>
      <c r="AC179" s="34"/>
      <c r="AD179" s="34"/>
      <c r="AE179" s="34"/>
      <c r="AT179" s="13" t="s">
        <v>139</v>
      </c>
      <c r="AU179" s="13" t="s">
        <v>84</v>
      </c>
    </row>
    <row r="180" s="2" customFormat="1" ht="33" customHeight="1">
      <c r="A180" s="34"/>
      <c r="B180" s="35"/>
      <c r="C180" s="206" t="s">
        <v>194</v>
      </c>
      <c r="D180" s="206" t="s">
        <v>134</v>
      </c>
      <c r="E180" s="207" t="s">
        <v>245</v>
      </c>
      <c r="F180" s="208" t="s">
        <v>246</v>
      </c>
      <c r="G180" s="209" t="s">
        <v>137</v>
      </c>
      <c r="H180" s="210">
        <v>1</v>
      </c>
      <c r="I180" s="211"/>
      <c r="J180" s="212">
        <f>ROUND(I180*H180,2)</f>
        <v>0</v>
      </c>
      <c r="K180" s="208" t="s">
        <v>1</v>
      </c>
      <c r="L180" s="40"/>
      <c r="M180" s="213" t="s">
        <v>1</v>
      </c>
      <c r="N180" s="214" t="s">
        <v>41</v>
      </c>
      <c r="O180" s="87"/>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138</v>
      </c>
      <c r="AT180" s="217" t="s">
        <v>134</v>
      </c>
      <c r="AU180" s="217" t="s">
        <v>84</v>
      </c>
      <c r="AY180" s="13" t="s">
        <v>133</v>
      </c>
      <c r="BE180" s="218">
        <f>IF(N180="základní",J180,0)</f>
        <v>0</v>
      </c>
      <c r="BF180" s="218">
        <f>IF(N180="snížená",J180,0)</f>
        <v>0</v>
      </c>
      <c r="BG180" s="218">
        <f>IF(N180="zákl. přenesená",J180,0)</f>
        <v>0</v>
      </c>
      <c r="BH180" s="218">
        <f>IF(N180="sníž. přenesená",J180,0)</f>
        <v>0</v>
      </c>
      <c r="BI180" s="218">
        <f>IF(N180="nulová",J180,0)</f>
        <v>0</v>
      </c>
      <c r="BJ180" s="13" t="s">
        <v>84</v>
      </c>
      <c r="BK180" s="218">
        <f>ROUND(I180*H180,2)</f>
        <v>0</v>
      </c>
      <c r="BL180" s="13" t="s">
        <v>138</v>
      </c>
      <c r="BM180" s="217" t="s">
        <v>247</v>
      </c>
    </row>
    <row r="181" s="2" customFormat="1">
      <c r="A181" s="34"/>
      <c r="B181" s="35"/>
      <c r="C181" s="36"/>
      <c r="D181" s="219" t="s">
        <v>139</v>
      </c>
      <c r="E181" s="36"/>
      <c r="F181" s="220" t="s">
        <v>246</v>
      </c>
      <c r="G181" s="36"/>
      <c r="H181" s="36"/>
      <c r="I181" s="221"/>
      <c r="J181" s="36"/>
      <c r="K181" s="36"/>
      <c r="L181" s="40"/>
      <c r="M181" s="222"/>
      <c r="N181" s="223"/>
      <c r="O181" s="87"/>
      <c r="P181" s="87"/>
      <c r="Q181" s="87"/>
      <c r="R181" s="87"/>
      <c r="S181" s="87"/>
      <c r="T181" s="88"/>
      <c r="U181" s="34"/>
      <c r="V181" s="34"/>
      <c r="W181" s="34"/>
      <c r="X181" s="34"/>
      <c r="Y181" s="34"/>
      <c r="Z181" s="34"/>
      <c r="AA181" s="34"/>
      <c r="AB181" s="34"/>
      <c r="AC181" s="34"/>
      <c r="AD181" s="34"/>
      <c r="AE181" s="34"/>
      <c r="AT181" s="13" t="s">
        <v>139</v>
      </c>
      <c r="AU181" s="13" t="s">
        <v>84</v>
      </c>
    </row>
    <row r="182" s="2" customFormat="1" ht="33" customHeight="1">
      <c r="A182" s="34"/>
      <c r="B182" s="35"/>
      <c r="C182" s="206" t="s">
        <v>248</v>
      </c>
      <c r="D182" s="206" t="s">
        <v>134</v>
      </c>
      <c r="E182" s="207" t="s">
        <v>249</v>
      </c>
      <c r="F182" s="208" t="s">
        <v>250</v>
      </c>
      <c r="G182" s="209" t="s">
        <v>137</v>
      </c>
      <c r="H182" s="210">
        <v>2.3900000000000001</v>
      </c>
      <c r="I182" s="211"/>
      <c r="J182" s="212">
        <f>ROUND(I182*H182,2)</f>
        <v>0</v>
      </c>
      <c r="K182" s="208" t="s">
        <v>1</v>
      </c>
      <c r="L182" s="40"/>
      <c r="M182" s="213" t="s">
        <v>1</v>
      </c>
      <c r="N182" s="214" t="s">
        <v>41</v>
      </c>
      <c r="O182" s="87"/>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138</v>
      </c>
      <c r="AT182" s="217" t="s">
        <v>134</v>
      </c>
      <c r="AU182" s="217" t="s">
        <v>84</v>
      </c>
      <c r="AY182" s="13" t="s">
        <v>133</v>
      </c>
      <c r="BE182" s="218">
        <f>IF(N182="základní",J182,0)</f>
        <v>0</v>
      </c>
      <c r="BF182" s="218">
        <f>IF(N182="snížená",J182,0)</f>
        <v>0</v>
      </c>
      <c r="BG182" s="218">
        <f>IF(N182="zákl. přenesená",J182,0)</f>
        <v>0</v>
      </c>
      <c r="BH182" s="218">
        <f>IF(N182="sníž. přenesená",J182,0)</f>
        <v>0</v>
      </c>
      <c r="BI182" s="218">
        <f>IF(N182="nulová",J182,0)</f>
        <v>0</v>
      </c>
      <c r="BJ182" s="13" t="s">
        <v>84</v>
      </c>
      <c r="BK182" s="218">
        <f>ROUND(I182*H182,2)</f>
        <v>0</v>
      </c>
      <c r="BL182" s="13" t="s">
        <v>138</v>
      </c>
      <c r="BM182" s="217" t="s">
        <v>251</v>
      </c>
    </row>
    <row r="183" s="2" customFormat="1">
      <c r="A183" s="34"/>
      <c r="B183" s="35"/>
      <c r="C183" s="36"/>
      <c r="D183" s="219" t="s">
        <v>139</v>
      </c>
      <c r="E183" s="36"/>
      <c r="F183" s="220" t="s">
        <v>250</v>
      </c>
      <c r="G183" s="36"/>
      <c r="H183" s="36"/>
      <c r="I183" s="221"/>
      <c r="J183" s="36"/>
      <c r="K183" s="36"/>
      <c r="L183" s="40"/>
      <c r="M183" s="222"/>
      <c r="N183" s="223"/>
      <c r="O183" s="87"/>
      <c r="P183" s="87"/>
      <c r="Q183" s="87"/>
      <c r="R183" s="87"/>
      <c r="S183" s="87"/>
      <c r="T183" s="88"/>
      <c r="U183" s="34"/>
      <c r="V183" s="34"/>
      <c r="W183" s="34"/>
      <c r="X183" s="34"/>
      <c r="Y183" s="34"/>
      <c r="Z183" s="34"/>
      <c r="AA183" s="34"/>
      <c r="AB183" s="34"/>
      <c r="AC183" s="34"/>
      <c r="AD183" s="34"/>
      <c r="AE183" s="34"/>
      <c r="AT183" s="13" t="s">
        <v>139</v>
      </c>
      <c r="AU183" s="13" t="s">
        <v>84</v>
      </c>
    </row>
    <row r="184" s="2" customFormat="1" ht="37.8" customHeight="1">
      <c r="A184" s="34"/>
      <c r="B184" s="35"/>
      <c r="C184" s="206" t="s">
        <v>198</v>
      </c>
      <c r="D184" s="206" t="s">
        <v>134</v>
      </c>
      <c r="E184" s="207" t="s">
        <v>252</v>
      </c>
      <c r="F184" s="208" t="s">
        <v>253</v>
      </c>
      <c r="G184" s="209" t="s">
        <v>137</v>
      </c>
      <c r="H184" s="210">
        <v>2.3900000000000001</v>
      </c>
      <c r="I184" s="211"/>
      <c r="J184" s="212">
        <f>ROUND(I184*H184,2)</f>
        <v>0</v>
      </c>
      <c r="K184" s="208" t="s">
        <v>1</v>
      </c>
      <c r="L184" s="40"/>
      <c r="M184" s="213" t="s">
        <v>1</v>
      </c>
      <c r="N184" s="214" t="s">
        <v>41</v>
      </c>
      <c r="O184" s="87"/>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138</v>
      </c>
      <c r="AT184" s="217" t="s">
        <v>134</v>
      </c>
      <c r="AU184" s="217" t="s">
        <v>84</v>
      </c>
      <c r="AY184" s="13" t="s">
        <v>133</v>
      </c>
      <c r="BE184" s="218">
        <f>IF(N184="základní",J184,0)</f>
        <v>0</v>
      </c>
      <c r="BF184" s="218">
        <f>IF(N184="snížená",J184,0)</f>
        <v>0</v>
      </c>
      <c r="BG184" s="218">
        <f>IF(N184="zákl. přenesená",J184,0)</f>
        <v>0</v>
      </c>
      <c r="BH184" s="218">
        <f>IF(N184="sníž. přenesená",J184,0)</f>
        <v>0</v>
      </c>
      <c r="BI184" s="218">
        <f>IF(N184="nulová",J184,0)</f>
        <v>0</v>
      </c>
      <c r="BJ184" s="13" t="s">
        <v>84</v>
      </c>
      <c r="BK184" s="218">
        <f>ROUND(I184*H184,2)</f>
        <v>0</v>
      </c>
      <c r="BL184" s="13" t="s">
        <v>138</v>
      </c>
      <c r="BM184" s="217" t="s">
        <v>254</v>
      </c>
    </row>
    <row r="185" s="2" customFormat="1">
      <c r="A185" s="34"/>
      <c r="B185" s="35"/>
      <c r="C185" s="36"/>
      <c r="D185" s="219" t="s">
        <v>139</v>
      </c>
      <c r="E185" s="36"/>
      <c r="F185" s="220" t="s">
        <v>253</v>
      </c>
      <c r="G185" s="36"/>
      <c r="H185" s="36"/>
      <c r="I185" s="221"/>
      <c r="J185" s="36"/>
      <c r="K185" s="36"/>
      <c r="L185" s="40"/>
      <c r="M185" s="222"/>
      <c r="N185" s="223"/>
      <c r="O185" s="87"/>
      <c r="P185" s="87"/>
      <c r="Q185" s="87"/>
      <c r="R185" s="87"/>
      <c r="S185" s="87"/>
      <c r="T185" s="88"/>
      <c r="U185" s="34"/>
      <c r="V185" s="34"/>
      <c r="W185" s="34"/>
      <c r="X185" s="34"/>
      <c r="Y185" s="34"/>
      <c r="Z185" s="34"/>
      <c r="AA185" s="34"/>
      <c r="AB185" s="34"/>
      <c r="AC185" s="34"/>
      <c r="AD185" s="34"/>
      <c r="AE185" s="34"/>
      <c r="AT185" s="13" t="s">
        <v>139</v>
      </c>
      <c r="AU185" s="13" t="s">
        <v>84</v>
      </c>
    </row>
    <row r="186" s="2" customFormat="1" ht="24.15" customHeight="1">
      <c r="A186" s="34"/>
      <c r="B186" s="35"/>
      <c r="C186" s="206" t="s">
        <v>255</v>
      </c>
      <c r="D186" s="206" t="s">
        <v>134</v>
      </c>
      <c r="E186" s="207" t="s">
        <v>256</v>
      </c>
      <c r="F186" s="208" t="s">
        <v>257</v>
      </c>
      <c r="G186" s="209" t="s">
        <v>137</v>
      </c>
      <c r="H186" s="210">
        <v>3.02</v>
      </c>
      <c r="I186" s="211"/>
      <c r="J186" s="212">
        <f>ROUND(I186*H186,2)</f>
        <v>0</v>
      </c>
      <c r="K186" s="208" t="s">
        <v>1</v>
      </c>
      <c r="L186" s="40"/>
      <c r="M186" s="213" t="s">
        <v>1</v>
      </c>
      <c r="N186" s="214" t="s">
        <v>41</v>
      </c>
      <c r="O186" s="87"/>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138</v>
      </c>
      <c r="AT186" s="217" t="s">
        <v>134</v>
      </c>
      <c r="AU186" s="217" t="s">
        <v>84</v>
      </c>
      <c r="AY186" s="13" t="s">
        <v>133</v>
      </c>
      <c r="BE186" s="218">
        <f>IF(N186="základní",J186,0)</f>
        <v>0</v>
      </c>
      <c r="BF186" s="218">
        <f>IF(N186="snížená",J186,0)</f>
        <v>0</v>
      </c>
      <c r="BG186" s="218">
        <f>IF(N186="zákl. přenesená",J186,0)</f>
        <v>0</v>
      </c>
      <c r="BH186" s="218">
        <f>IF(N186="sníž. přenesená",J186,0)</f>
        <v>0</v>
      </c>
      <c r="BI186" s="218">
        <f>IF(N186="nulová",J186,0)</f>
        <v>0</v>
      </c>
      <c r="BJ186" s="13" t="s">
        <v>84</v>
      </c>
      <c r="BK186" s="218">
        <f>ROUND(I186*H186,2)</f>
        <v>0</v>
      </c>
      <c r="BL186" s="13" t="s">
        <v>138</v>
      </c>
      <c r="BM186" s="217" t="s">
        <v>258</v>
      </c>
    </row>
    <row r="187" s="2" customFormat="1">
      <c r="A187" s="34"/>
      <c r="B187" s="35"/>
      <c r="C187" s="36"/>
      <c r="D187" s="219" t="s">
        <v>139</v>
      </c>
      <c r="E187" s="36"/>
      <c r="F187" s="220" t="s">
        <v>257</v>
      </c>
      <c r="G187" s="36"/>
      <c r="H187" s="36"/>
      <c r="I187" s="221"/>
      <c r="J187" s="36"/>
      <c r="K187" s="36"/>
      <c r="L187" s="40"/>
      <c r="M187" s="222"/>
      <c r="N187" s="223"/>
      <c r="O187" s="87"/>
      <c r="P187" s="87"/>
      <c r="Q187" s="87"/>
      <c r="R187" s="87"/>
      <c r="S187" s="87"/>
      <c r="T187" s="88"/>
      <c r="U187" s="34"/>
      <c r="V187" s="34"/>
      <c r="W187" s="34"/>
      <c r="X187" s="34"/>
      <c r="Y187" s="34"/>
      <c r="Z187" s="34"/>
      <c r="AA187" s="34"/>
      <c r="AB187" s="34"/>
      <c r="AC187" s="34"/>
      <c r="AD187" s="34"/>
      <c r="AE187" s="34"/>
      <c r="AT187" s="13" t="s">
        <v>139</v>
      </c>
      <c r="AU187" s="13" t="s">
        <v>84</v>
      </c>
    </row>
    <row r="188" s="2" customFormat="1" ht="44.25" customHeight="1">
      <c r="A188" s="34"/>
      <c r="B188" s="35"/>
      <c r="C188" s="206" t="s">
        <v>202</v>
      </c>
      <c r="D188" s="206" t="s">
        <v>134</v>
      </c>
      <c r="E188" s="207" t="s">
        <v>259</v>
      </c>
      <c r="F188" s="208" t="s">
        <v>260</v>
      </c>
      <c r="G188" s="209" t="s">
        <v>137</v>
      </c>
      <c r="H188" s="210">
        <v>1</v>
      </c>
      <c r="I188" s="211"/>
      <c r="J188" s="212">
        <f>ROUND(I188*H188,2)</f>
        <v>0</v>
      </c>
      <c r="K188" s="208" t="s">
        <v>1</v>
      </c>
      <c r="L188" s="40"/>
      <c r="M188" s="213" t="s">
        <v>1</v>
      </c>
      <c r="N188" s="214" t="s">
        <v>41</v>
      </c>
      <c r="O188" s="87"/>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138</v>
      </c>
      <c r="AT188" s="217" t="s">
        <v>134</v>
      </c>
      <c r="AU188" s="217" t="s">
        <v>84</v>
      </c>
      <c r="AY188" s="13" t="s">
        <v>133</v>
      </c>
      <c r="BE188" s="218">
        <f>IF(N188="základní",J188,0)</f>
        <v>0</v>
      </c>
      <c r="BF188" s="218">
        <f>IF(N188="snížená",J188,0)</f>
        <v>0</v>
      </c>
      <c r="BG188" s="218">
        <f>IF(N188="zákl. přenesená",J188,0)</f>
        <v>0</v>
      </c>
      <c r="BH188" s="218">
        <f>IF(N188="sníž. přenesená",J188,0)</f>
        <v>0</v>
      </c>
      <c r="BI188" s="218">
        <f>IF(N188="nulová",J188,0)</f>
        <v>0</v>
      </c>
      <c r="BJ188" s="13" t="s">
        <v>84</v>
      </c>
      <c r="BK188" s="218">
        <f>ROUND(I188*H188,2)</f>
        <v>0</v>
      </c>
      <c r="BL188" s="13" t="s">
        <v>138</v>
      </c>
      <c r="BM188" s="217" t="s">
        <v>261</v>
      </c>
    </row>
    <row r="189" s="2" customFormat="1">
      <c r="A189" s="34"/>
      <c r="B189" s="35"/>
      <c r="C189" s="36"/>
      <c r="D189" s="219" t="s">
        <v>139</v>
      </c>
      <c r="E189" s="36"/>
      <c r="F189" s="220" t="s">
        <v>260</v>
      </c>
      <c r="G189" s="36"/>
      <c r="H189" s="36"/>
      <c r="I189" s="221"/>
      <c r="J189" s="36"/>
      <c r="K189" s="36"/>
      <c r="L189" s="40"/>
      <c r="M189" s="222"/>
      <c r="N189" s="223"/>
      <c r="O189" s="87"/>
      <c r="P189" s="87"/>
      <c r="Q189" s="87"/>
      <c r="R189" s="87"/>
      <c r="S189" s="87"/>
      <c r="T189" s="88"/>
      <c r="U189" s="34"/>
      <c r="V189" s="34"/>
      <c r="W189" s="34"/>
      <c r="X189" s="34"/>
      <c r="Y189" s="34"/>
      <c r="Z189" s="34"/>
      <c r="AA189" s="34"/>
      <c r="AB189" s="34"/>
      <c r="AC189" s="34"/>
      <c r="AD189" s="34"/>
      <c r="AE189" s="34"/>
      <c r="AT189" s="13" t="s">
        <v>139</v>
      </c>
      <c r="AU189" s="13" t="s">
        <v>84</v>
      </c>
    </row>
    <row r="190" s="2" customFormat="1" ht="62.7" customHeight="1">
      <c r="A190" s="34"/>
      <c r="B190" s="35"/>
      <c r="C190" s="206" t="s">
        <v>262</v>
      </c>
      <c r="D190" s="206" t="s">
        <v>134</v>
      </c>
      <c r="E190" s="207" t="s">
        <v>263</v>
      </c>
      <c r="F190" s="208" t="s">
        <v>264</v>
      </c>
      <c r="G190" s="209" t="s">
        <v>137</v>
      </c>
      <c r="H190" s="210">
        <v>4</v>
      </c>
      <c r="I190" s="211"/>
      <c r="J190" s="212">
        <f>ROUND(I190*H190,2)</f>
        <v>0</v>
      </c>
      <c r="K190" s="208" t="s">
        <v>1</v>
      </c>
      <c r="L190" s="40"/>
      <c r="M190" s="213" t="s">
        <v>1</v>
      </c>
      <c r="N190" s="214" t="s">
        <v>41</v>
      </c>
      <c r="O190" s="87"/>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138</v>
      </c>
      <c r="AT190" s="217" t="s">
        <v>134</v>
      </c>
      <c r="AU190" s="217" t="s">
        <v>84</v>
      </c>
      <c r="AY190" s="13" t="s">
        <v>133</v>
      </c>
      <c r="BE190" s="218">
        <f>IF(N190="základní",J190,0)</f>
        <v>0</v>
      </c>
      <c r="BF190" s="218">
        <f>IF(N190="snížená",J190,0)</f>
        <v>0</v>
      </c>
      <c r="BG190" s="218">
        <f>IF(N190="zákl. přenesená",J190,0)</f>
        <v>0</v>
      </c>
      <c r="BH190" s="218">
        <f>IF(N190="sníž. přenesená",J190,0)</f>
        <v>0</v>
      </c>
      <c r="BI190" s="218">
        <f>IF(N190="nulová",J190,0)</f>
        <v>0</v>
      </c>
      <c r="BJ190" s="13" t="s">
        <v>84</v>
      </c>
      <c r="BK190" s="218">
        <f>ROUND(I190*H190,2)</f>
        <v>0</v>
      </c>
      <c r="BL190" s="13" t="s">
        <v>138</v>
      </c>
      <c r="BM190" s="217" t="s">
        <v>265</v>
      </c>
    </row>
    <row r="191" s="2" customFormat="1">
      <c r="A191" s="34"/>
      <c r="B191" s="35"/>
      <c r="C191" s="36"/>
      <c r="D191" s="219" t="s">
        <v>139</v>
      </c>
      <c r="E191" s="36"/>
      <c r="F191" s="220" t="s">
        <v>264</v>
      </c>
      <c r="G191" s="36"/>
      <c r="H191" s="36"/>
      <c r="I191" s="221"/>
      <c r="J191" s="36"/>
      <c r="K191" s="36"/>
      <c r="L191" s="40"/>
      <c r="M191" s="222"/>
      <c r="N191" s="223"/>
      <c r="O191" s="87"/>
      <c r="P191" s="87"/>
      <c r="Q191" s="87"/>
      <c r="R191" s="87"/>
      <c r="S191" s="87"/>
      <c r="T191" s="88"/>
      <c r="U191" s="34"/>
      <c r="V191" s="34"/>
      <c r="W191" s="34"/>
      <c r="X191" s="34"/>
      <c r="Y191" s="34"/>
      <c r="Z191" s="34"/>
      <c r="AA191" s="34"/>
      <c r="AB191" s="34"/>
      <c r="AC191" s="34"/>
      <c r="AD191" s="34"/>
      <c r="AE191" s="34"/>
      <c r="AT191" s="13" t="s">
        <v>139</v>
      </c>
      <c r="AU191" s="13" t="s">
        <v>84</v>
      </c>
    </row>
    <row r="192" s="2" customFormat="1" ht="33" customHeight="1">
      <c r="A192" s="34"/>
      <c r="B192" s="35"/>
      <c r="C192" s="206" t="s">
        <v>207</v>
      </c>
      <c r="D192" s="206" t="s">
        <v>134</v>
      </c>
      <c r="E192" s="207" t="s">
        <v>266</v>
      </c>
      <c r="F192" s="208" t="s">
        <v>267</v>
      </c>
      <c r="G192" s="209" t="s">
        <v>137</v>
      </c>
      <c r="H192" s="210">
        <v>1</v>
      </c>
      <c r="I192" s="211"/>
      <c r="J192" s="212">
        <f>ROUND(I192*H192,2)</f>
        <v>0</v>
      </c>
      <c r="K192" s="208" t="s">
        <v>1</v>
      </c>
      <c r="L192" s="40"/>
      <c r="M192" s="213" t="s">
        <v>1</v>
      </c>
      <c r="N192" s="214" t="s">
        <v>41</v>
      </c>
      <c r="O192" s="87"/>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138</v>
      </c>
      <c r="AT192" s="217" t="s">
        <v>134</v>
      </c>
      <c r="AU192" s="217" t="s">
        <v>84</v>
      </c>
      <c r="AY192" s="13" t="s">
        <v>133</v>
      </c>
      <c r="BE192" s="218">
        <f>IF(N192="základní",J192,0)</f>
        <v>0</v>
      </c>
      <c r="BF192" s="218">
        <f>IF(N192="snížená",J192,0)</f>
        <v>0</v>
      </c>
      <c r="BG192" s="218">
        <f>IF(N192="zákl. přenesená",J192,0)</f>
        <v>0</v>
      </c>
      <c r="BH192" s="218">
        <f>IF(N192="sníž. přenesená",J192,0)</f>
        <v>0</v>
      </c>
      <c r="BI192" s="218">
        <f>IF(N192="nulová",J192,0)</f>
        <v>0</v>
      </c>
      <c r="BJ192" s="13" t="s">
        <v>84</v>
      </c>
      <c r="BK192" s="218">
        <f>ROUND(I192*H192,2)</f>
        <v>0</v>
      </c>
      <c r="BL192" s="13" t="s">
        <v>138</v>
      </c>
      <c r="BM192" s="217" t="s">
        <v>268</v>
      </c>
    </row>
    <row r="193" s="2" customFormat="1">
      <c r="A193" s="34"/>
      <c r="B193" s="35"/>
      <c r="C193" s="36"/>
      <c r="D193" s="219" t="s">
        <v>139</v>
      </c>
      <c r="E193" s="36"/>
      <c r="F193" s="220" t="s">
        <v>267</v>
      </c>
      <c r="G193" s="36"/>
      <c r="H193" s="36"/>
      <c r="I193" s="221"/>
      <c r="J193" s="36"/>
      <c r="K193" s="36"/>
      <c r="L193" s="40"/>
      <c r="M193" s="222"/>
      <c r="N193" s="223"/>
      <c r="O193" s="87"/>
      <c r="P193" s="87"/>
      <c r="Q193" s="87"/>
      <c r="R193" s="87"/>
      <c r="S193" s="87"/>
      <c r="T193" s="88"/>
      <c r="U193" s="34"/>
      <c r="V193" s="34"/>
      <c r="W193" s="34"/>
      <c r="X193" s="34"/>
      <c r="Y193" s="34"/>
      <c r="Z193" s="34"/>
      <c r="AA193" s="34"/>
      <c r="AB193" s="34"/>
      <c r="AC193" s="34"/>
      <c r="AD193" s="34"/>
      <c r="AE193" s="34"/>
      <c r="AT193" s="13" t="s">
        <v>139</v>
      </c>
      <c r="AU193" s="13" t="s">
        <v>84</v>
      </c>
    </row>
    <row r="194" s="2" customFormat="1" ht="24.15" customHeight="1">
      <c r="A194" s="34"/>
      <c r="B194" s="35"/>
      <c r="C194" s="206" t="s">
        <v>269</v>
      </c>
      <c r="D194" s="206" t="s">
        <v>134</v>
      </c>
      <c r="E194" s="207" t="s">
        <v>270</v>
      </c>
      <c r="F194" s="208" t="s">
        <v>271</v>
      </c>
      <c r="G194" s="209" t="s">
        <v>137</v>
      </c>
      <c r="H194" s="210">
        <v>1</v>
      </c>
      <c r="I194" s="211"/>
      <c r="J194" s="212">
        <f>ROUND(I194*H194,2)</f>
        <v>0</v>
      </c>
      <c r="K194" s="208" t="s">
        <v>1</v>
      </c>
      <c r="L194" s="40"/>
      <c r="M194" s="213" t="s">
        <v>1</v>
      </c>
      <c r="N194" s="214" t="s">
        <v>41</v>
      </c>
      <c r="O194" s="87"/>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138</v>
      </c>
      <c r="AT194" s="217" t="s">
        <v>134</v>
      </c>
      <c r="AU194" s="217" t="s">
        <v>84</v>
      </c>
      <c r="AY194" s="13" t="s">
        <v>133</v>
      </c>
      <c r="BE194" s="218">
        <f>IF(N194="základní",J194,0)</f>
        <v>0</v>
      </c>
      <c r="BF194" s="218">
        <f>IF(N194="snížená",J194,0)</f>
        <v>0</v>
      </c>
      <c r="BG194" s="218">
        <f>IF(N194="zákl. přenesená",J194,0)</f>
        <v>0</v>
      </c>
      <c r="BH194" s="218">
        <f>IF(N194="sníž. přenesená",J194,0)</f>
        <v>0</v>
      </c>
      <c r="BI194" s="218">
        <f>IF(N194="nulová",J194,0)</f>
        <v>0</v>
      </c>
      <c r="BJ194" s="13" t="s">
        <v>84</v>
      </c>
      <c r="BK194" s="218">
        <f>ROUND(I194*H194,2)</f>
        <v>0</v>
      </c>
      <c r="BL194" s="13" t="s">
        <v>138</v>
      </c>
      <c r="BM194" s="217" t="s">
        <v>272</v>
      </c>
    </row>
    <row r="195" s="2" customFormat="1">
      <c r="A195" s="34"/>
      <c r="B195" s="35"/>
      <c r="C195" s="36"/>
      <c r="D195" s="219" t="s">
        <v>139</v>
      </c>
      <c r="E195" s="36"/>
      <c r="F195" s="220" t="s">
        <v>271</v>
      </c>
      <c r="G195" s="36"/>
      <c r="H195" s="36"/>
      <c r="I195" s="221"/>
      <c r="J195" s="36"/>
      <c r="K195" s="36"/>
      <c r="L195" s="40"/>
      <c r="M195" s="222"/>
      <c r="N195" s="223"/>
      <c r="O195" s="87"/>
      <c r="P195" s="87"/>
      <c r="Q195" s="87"/>
      <c r="R195" s="87"/>
      <c r="S195" s="87"/>
      <c r="T195" s="88"/>
      <c r="U195" s="34"/>
      <c r="V195" s="34"/>
      <c r="W195" s="34"/>
      <c r="X195" s="34"/>
      <c r="Y195" s="34"/>
      <c r="Z195" s="34"/>
      <c r="AA195" s="34"/>
      <c r="AB195" s="34"/>
      <c r="AC195" s="34"/>
      <c r="AD195" s="34"/>
      <c r="AE195" s="34"/>
      <c r="AT195" s="13" t="s">
        <v>139</v>
      </c>
      <c r="AU195" s="13" t="s">
        <v>84</v>
      </c>
    </row>
    <row r="196" s="2" customFormat="1" ht="33" customHeight="1">
      <c r="A196" s="34"/>
      <c r="B196" s="35"/>
      <c r="C196" s="206" t="s">
        <v>210</v>
      </c>
      <c r="D196" s="206" t="s">
        <v>134</v>
      </c>
      <c r="E196" s="207" t="s">
        <v>273</v>
      </c>
      <c r="F196" s="208" t="s">
        <v>274</v>
      </c>
      <c r="G196" s="209" t="s">
        <v>137</v>
      </c>
      <c r="H196" s="210">
        <v>1</v>
      </c>
      <c r="I196" s="211"/>
      <c r="J196" s="212">
        <f>ROUND(I196*H196,2)</f>
        <v>0</v>
      </c>
      <c r="K196" s="208" t="s">
        <v>1</v>
      </c>
      <c r="L196" s="40"/>
      <c r="M196" s="213" t="s">
        <v>1</v>
      </c>
      <c r="N196" s="214" t="s">
        <v>41</v>
      </c>
      <c r="O196" s="87"/>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138</v>
      </c>
      <c r="AT196" s="217" t="s">
        <v>134</v>
      </c>
      <c r="AU196" s="217" t="s">
        <v>84</v>
      </c>
      <c r="AY196" s="13" t="s">
        <v>133</v>
      </c>
      <c r="BE196" s="218">
        <f>IF(N196="základní",J196,0)</f>
        <v>0</v>
      </c>
      <c r="BF196" s="218">
        <f>IF(N196="snížená",J196,0)</f>
        <v>0</v>
      </c>
      <c r="BG196" s="218">
        <f>IF(N196="zákl. přenesená",J196,0)</f>
        <v>0</v>
      </c>
      <c r="BH196" s="218">
        <f>IF(N196="sníž. přenesená",J196,0)</f>
        <v>0</v>
      </c>
      <c r="BI196" s="218">
        <f>IF(N196="nulová",J196,0)</f>
        <v>0</v>
      </c>
      <c r="BJ196" s="13" t="s">
        <v>84</v>
      </c>
      <c r="BK196" s="218">
        <f>ROUND(I196*H196,2)</f>
        <v>0</v>
      </c>
      <c r="BL196" s="13" t="s">
        <v>138</v>
      </c>
      <c r="BM196" s="217" t="s">
        <v>275</v>
      </c>
    </row>
    <row r="197" s="2" customFormat="1">
      <c r="A197" s="34"/>
      <c r="B197" s="35"/>
      <c r="C197" s="36"/>
      <c r="D197" s="219" t="s">
        <v>139</v>
      </c>
      <c r="E197" s="36"/>
      <c r="F197" s="220" t="s">
        <v>274</v>
      </c>
      <c r="G197" s="36"/>
      <c r="H197" s="36"/>
      <c r="I197" s="221"/>
      <c r="J197" s="36"/>
      <c r="K197" s="36"/>
      <c r="L197" s="40"/>
      <c r="M197" s="222"/>
      <c r="N197" s="223"/>
      <c r="O197" s="87"/>
      <c r="P197" s="87"/>
      <c r="Q197" s="87"/>
      <c r="R197" s="87"/>
      <c r="S197" s="87"/>
      <c r="T197" s="88"/>
      <c r="U197" s="34"/>
      <c r="V197" s="34"/>
      <c r="W197" s="34"/>
      <c r="X197" s="34"/>
      <c r="Y197" s="34"/>
      <c r="Z197" s="34"/>
      <c r="AA197" s="34"/>
      <c r="AB197" s="34"/>
      <c r="AC197" s="34"/>
      <c r="AD197" s="34"/>
      <c r="AE197" s="34"/>
      <c r="AT197" s="13" t="s">
        <v>139</v>
      </c>
      <c r="AU197" s="13" t="s">
        <v>84</v>
      </c>
    </row>
    <row r="198" s="2" customFormat="1" ht="33" customHeight="1">
      <c r="A198" s="34"/>
      <c r="B198" s="35"/>
      <c r="C198" s="206" t="s">
        <v>276</v>
      </c>
      <c r="D198" s="206" t="s">
        <v>134</v>
      </c>
      <c r="E198" s="207" t="s">
        <v>277</v>
      </c>
      <c r="F198" s="208" t="s">
        <v>278</v>
      </c>
      <c r="G198" s="209" t="s">
        <v>137</v>
      </c>
      <c r="H198" s="210">
        <v>1</v>
      </c>
      <c r="I198" s="211"/>
      <c r="J198" s="212">
        <f>ROUND(I198*H198,2)</f>
        <v>0</v>
      </c>
      <c r="K198" s="208" t="s">
        <v>1</v>
      </c>
      <c r="L198" s="40"/>
      <c r="M198" s="213" t="s">
        <v>1</v>
      </c>
      <c r="N198" s="214" t="s">
        <v>41</v>
      </c>
      <c r="O198" s="87"/>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138</v>
      </c>
      <c r="AT198" s="217" t="s">
        <v>134</v>
      </c>
      <c r="AU198" s="217" t="s">
        <v>84</v>
      </c>
      <c r="AY198" s="13" t="s">
        <v>133</v>
      </c>
      <c r="BE198" s="218">
        <f>IF(N198="základní",J198,0)</f>
        <v>0</v>
      </c>
      <c r="BF198" s="218">
        <f>IF(N198="snížená",J198,0)</f>
        <v>0</v>
      </c>
      <c r="BG198" s="218">
        <f>IF(N198="zákl. přenesená",J198,0)</f>
        <v>0</v>
      </c>
      <c r="BH198" s="218">
        <f>IF(N198="sníž. přenesená",J198,0)</f>
        <v>0</v>
      </c>
      <c r="BI198" s="218">
        <f>IF(N198="nulová",J198,0)</f>
        <v>0</v>
      </c>
      <c r="BJ198" s="13" t="s">
        <v>84</v>
      </c>
      <c r="BK198" s="218">
        <f>ROUND(I198*H198,2)</f>
        <v>0</v>
      </c>
      <c r="BL198" s="13" t="s">
        <v>138</v>
      </c>
      <c r="BM198" s="217" t="s">
        <v>279</v>
      </c>
    </row>
    <row r="199" s="2" customFormat="1">
      <c r="A199" s="34"/>
      <c r="B199" s="35"/>
      <c r="C199" s="36"/>
      <c r="D199" s="219" t="s">
        <v>139</v>
      </c>
      <c r="E199" s="36"/>
      <c r="F199" s="220" t="s">
        <v>278</v>
      </c>
      <c r="G199" s="36"/>
      <c r="H199" s="36"/>
      <c r="I199" s="221"/>
      <c r="J199" s="36"/>
      <c r="K199" s="36"/>
      <c r="L199" s="40"/>
      <c r="M199" s="222"/>
      <c r="N199" s="223"/>
      <c r="O199" s="87"/>
      <c r="P199" s="87"/>
      <c r="Q199" s="87"/>
      <c r="R199" s="87"/>
      <c r="S199" s="87"/>
      <c r="T199" s="88"/>
      <c r="U199" s="34"/>
      <c r="V199" s="34"/>
      <c r="W199" s="34"/>
      <c r="X199" s="34"/>
      <c r="Y199" s="34"/>
      <c r="Z199" s="34"/>
      <c r="AA199" s="34"/>
      <c r="AB199" s="34"/>
      <c r="AC199" s="34"/>
      <c r="AD199" s="34"/>
      <c r="AE199" s="34"/>
      <c r="AT199" s="13" t="s">
        <v>139</v>
      </c>
      <c r="AU199" s="13" t="s">
        <v>84</v>
      </c>
    </row>
    <row r="200" s="2" customFormat="1" ht="16.5" customHeight="1">
      <c r="A200" s="34"/>
      <c r="B200" s="35"/>
      <c r="C200" s="206" t="s">
        <v>214</v>
      </c>
      <c r="D200" s="206" t="s">
        <v>134</v>
      </c>
      <c r="E200" s="207" t="s">
        <v>280</v>
      </c>
      <c r="F200" s="208" t="s">
        <v>281</v>
      </c>
      <c r="G200" s="209" t="s">
        <v>137</v>
      </c>
      <c r="H200" s="210">
        <v>0.17999999999999999</v>
      </c>
      <c r="I200" s="211"/>
      <c r="J200" s="212">
        <f>ROUND(I200*H200,2)</f>
        <v>0</v>
      </c>
      <c r="K200" s="208" t="s">
        <v>1</v>
      </c>
      <c r="L200" s="40"/>
      <c r="M200" s="213" t="s">
        <v>1</v>
      </c>
      <c r="N200" s="214" t="s">
        <v>41</v>
      </c>
      <c r="O200" s="87"/>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138</v>
      </c>
      <c r="AT200" s="217" t="s">
        <v>134</v>
      </c>
      <c r="AU200" s="217" t="s">
        <v>84</v>
      </c>
      <c r="AY200" s="13" t="s">
        <v>133</v>
      </c>
      <c r="BE200" s="218">
        <f>IF(N200="základní",J200,0)</f>
        <v>0</v>
      </c>
      <c r="BF200" s="218">
        <f>IF(N200="snížená",J200,0)</f>
        <v>0</v>
      </c>
      <c r="BG200" s="218">
        <f>IF(N200="zákl. přenesená",J200,0)</f>
        <v>0</v>
      </c>
      <c r="BH200" s="218">
        <f>IF(N200="sníž. přenesená",J200,0)</f>
        <v>0</v>
      </c>
      <c r="BI200" s="218">
        <f>IF(N200="nulová",J200,0)</f>
        <v>0</v>
      </c>
      <c r="BJ200" s="13" t="s">
        <v>84</v>
      </c>
      <c r="BK200" s="218">
        <f>ROUND(I200*H200,2)</f>
        <v>0</v>
      </c>
      <c r="BL200" s="13" t="s">
        <v>138</v>
      </c>
      <c r="BM200" s="217" t="s">
        <v>282</v>
      </c>
    </row>
    <row r="201" s="2" customFormat="1">
      <c r="A201" s="34"/>
      <c r="B201" s="35"/>
      <c r="C201" s="36"/>
      <c r="D201" s="219" t="s">
        <v>139</v>
      </c>
      <c r="E201" s="36"/>
      <c r="F201" s="220" t="s">
        <v>281</v>
      </c>
      <c r="G201" s="36"/>
      <c r="H201" s="36"/>
      <c r="I201" s="221"/>
      <c r="J201" s="36"/>
      <c r="K201" s="36"/>
      <c r="L201" s="40"/>
      <c r="M201" s="222"/>
      <c r="N201" s="223"/>
      <c r="O201" s="87"/>
      <c r="P201" s="87"/>
      <c r="Q201" s="87"/>
      <c r="R201" s="87"/>
      <c r="S201" s="87"/>
      <c r="T201" s="88"/>
      <c r="U201" s="34"/>
      <c r="V201" s="34"/>
      <c r="W201" s="34"/>
      <c r="X201" s="34"/>
      <c r="Y201" s="34"/>
      <c r="Z201" s="34"/>
      <c r="AA201" s="34"/>
      <c r="AB201" s="34"/>
      <c r="AC201" s="34"/>
      <c r="AD201" s="34"/>
      <c r="AE201" s="34"/>
      <c r="AT201" s="13" t="s">
        <v>139</v>
      </c>
      <c r="AU201" s="13" t="s">
        <v>84</v>
      </c>
    </row>
    <row r="202" s="11" customFormat="1" ht="25.92" customHeight="1">
      <c r="A202" s="11"/>
      <c r="B202" s="192"/>
      <c r="C202" s="193"/>
      <c r="D202" s="194" t="s">
        <v>75</v>
      </c>
      <c r="E202" s="195" t="s">
        <v>283</v>
      </c>
      <c r="F202" s="195" t="s">
        <v>284</v>
      </c>
      <c r="G202" s="193"/>
      <c r="H202" s="193"/>
      <c r="I202" s="196"/>
      <c r="J202" s="197">
        <f>BK202</f>
        <v>0</v>
      </c>
      <c r="K202" s="193"/>
      <c r="L202" s="198"/>
      <c r="M202" s="199"/>
      <c r="N202" s="200"/>
      <c r="O202" s="200"/>
      <c r="P202" s="201">
        <f>SUM(P203:P228)</f>
        <v>0</v>
      </c>
      <c r="Q202" s="200"/>
      <c r="R202" s="201">
        <f>SUM(R203:R228)</f>
        <v>0</v>
      </c>
      <c r="S202" s="200"/>
      <c r="T202" s="202">
        <f>SUM(T203:T228)</f>
        <v>0</v>
      </c>
      <c r="U202" s="11"/>
      <c r="V202" s="11"/>
      <c r="W202" s="11"/>
      <c r="X202" s="11"/>
      <c r="Y202" s="11"/>
      <c r="Z202" s="11"/>
      <c r="AA202" s="11"/>
      <c r="AB202" s="11"/>
      <c r="AC202" s="11"/>
      <c r="AD202" s="11"/>
      <c r="AE202" s="11"/>
      <c r="AR202" s="203" t="s">
        <v>84</v>
      </c>
      <c r="AT202" s="204" t="s">
        <v>75</v>
      </c>
      <c r="AU202" s="204" t="s">
        <v>76</v>
      </c>
      <c r="AY202" s="203" t="s">
        <v>133</v>
      </c>
      <c r="BK202" s="205">
        <f>SUM(BK203:BK228)</f>
        <v>0</v>
      </c>
    </row>
    <row r="203" s="2" customFormat="1" ht="55.5" customHeight="1">
      <c r="A203" s="34"/>
      <c r="B203" s="35"/>
      <c r="C203" s="206" t="s">
        <v>285</v>
      </c>
      <c r="D203" s="206" t="s">
        <v>134</v>
      </c>
      <c r="E203" s="207" t="s">
        <v>286</v>
      </c>
      <c r="F203" s="208" t="s">
        <v>287</v>
      </c>
      <c r="G203" s="209" t="s">
        <v>137</v>
      </c>
      <c r="H203" s="210">
        <v>1</v>
      </c>
      <c r="I203" s="211"/>
      <c r="J203" s="212">
        <f>ROUND(I203*H203,2)</f>
        <v>0</v>
      </c>
      <c r="K203" s="208" t="s">
        <v>1</v>
      </c>
      <c r="L203" s="40"/>
      <c r="M203" s="213" t="s">
        <v>1</v>
      </c>
      <c r="N203" s="214" t="s">
        <v>41</v>
      </c>
      <c r="O203" s="87"/>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138</v>
      </c>
      <c r="AT203" s="217" t="s">
        <v>134</v>
      </c>
      <c r="AU203" s="217" t="s">
        <v>84</v>
      </c>
      <c r="AY203" s="13" t="s">
        <v>133</v>
      </c>
      <c r="BE203" s="218">
        <f>IF(N203="základní",J203,0)</f>
        <v>0</v>
      </c>
      <c r="BF203" s="218">
        <f>IF(N203="snížená",J203,0)</f>
        <v>0</v>
      </c>
      <c r="BG203" s="218">
        <f>IF(N203="zákl. přenesená",J203,0)</f>
        <v>0</v>
      </c>
      <c r="BH203" s="218">
        <f>IF(N203="sníž. přenesená",J203,0)</f>
        <v>0</v>
      </c>
      <c r="BI203" s="218">
        <f>IF(N203="nulová",J203,0)</f>
        <v>0</v>
      </c>
      <c r="BJ203" s="13" t="s">
        <v>84</v>
      </c>
      <c r="BK203" s="218">
        <f>ROUND(I203*H203,2)</f>
        <v>0</v>
      </c>
      <c r="BL203" s="13" t="s">
        <v>138</v>
      </c>
      <c r="BM203" s="217" t="s">
        <v>288</v>
      </c>
    </row>
    <row r="204" s="2" customFormat="1">
      <c r="A204" s="34"/>
      <c r="B204" s="35"/>
      <c r="C204" s="36"/>
      <c r="D204" s="219" t="s">
        <v>139</v>
      </c>
      <c r="E204" s="36"/>
      <c r="F204" s="220" t="s">
        <v>287</v>
      </c>
      <c r="G204" s="36"/>
      <c r="H204" s="36"/>
      <c r="I204" s="221"/>
      <c r="J204" s="36"/>
      <c r="K204" s="36"/>
      <c r="L204" s="40"/>
      <c r="M204" s="222"/>
      <c r="N204" s="223"/>
      <c r="O204" s="87"/>
      <c r="P204" s="87"/>
      <c r="Q204" s="87"/>
      <c r="R204" s="87"/>
      <c r="S204" s="87"/>
      <c r="T204" s="88"/>
      <c r="U204" s="34"/>
      <c r="V204" s="34"/>
      <c r="W204" s="34"/>
      <c r="X204" s="34"/>
      <c r="Y204" s="34"/>
      <c r="Z204" s="34"/>
      <c r="AA204" s="34"/>
      <c r="AB204" s="34"/>
      <c r="AC204" s="34"/>
      <c r="AD204" s="34"/>
      <c r="AE204" s="34"/>
      <c r="AT204" s="13" t="s">
        <v>139</v>
      </c>
      <c r="AU204" s="13" t="s">
        <v>84</v>
      </c>
    </row>
    <row r="205" s="2" customFormat="1" ht="55.5" customHeight="1">
      <c r="A205" s="34"/>
      <c r="B205" s="35"/>
      <c r="C205" s="206" t="s">
        <v>217</v>
      </c>
      <c r="D205" s="206" t="s">
        <v>134</v>
      </c>
      <c r="E205" s="207" t="s">
        <v>289</v>
      </c>
      <c r="F205" s="208" t="s">
        <v>290</v>
      </c>
      <c r="G205" s="209" t="s">
        <v>137</v>
      </c>
      <c r="H205" s="210">
        <v>1</v>
      </c>
      <c r="I205" s="211"/>
      <c r="J205" s="212">
        <f>ROUND(I205*H205,2)</f>
        <v>0</v>
      </c>
      <c r="K205" s="208" t="s">
        <v>1</v>
      </c>
      <c r="L205" s="40"/>
      <c r="M205" s="213" t="s">
        <v>1</v>
      </c>
      <c r="N205" s="214" t="s">
        <v>41</v>
      </c>
      <c r="O205" s="87"/>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138</v>
      </c>
      <c r="AT205" s="217" t="s">
        <v>134</v>
      </c>
      <c r="AU205" s="217" t="s">
        <v>84</v>
      </c>
      <c r="AY205" s="13" t="s">
        <v>133</v>
      </c>
      <c r="BE205" s="218">
        <f>IF(N205="základní",J205,0)</f>
        <v>0</v>
      </c>
      <c r="BF205" s="218">
        <f>IF(N205="snížená",J205,0)</f>
        <v>0</v>
      </c>
      <c r="BG205" s="218">
        <f>IF(N205="zákl. přenesená",J205,0)</f>
        <v>0</v>
      </c>
      <c r="BH205" s="218">
        <f>IF(N205="sníž. přenesená",J205,0)</f>
        <v>0</v>
      </c>
      <c r="BI205" s="218">
        <f>IF(N205="nulová",J205,0)</f>
        <v>0</v>
      </c>
      <c r="BJ205" s="13" t="s">
        <v>84</v>
      </c>
      <c r="BK205" s="218">
        <f>ROUND(I205*H205,2)</f>
        <v>0</v>
      </c>
      <c r="BL205" s="13" t="s">
        <v>138</v>
      </c>
      <c r="BM205" s="217" t="s">
        <v>291</v>
      </c>
    </row>
    <row r="206" s="2" customFormat="1">
      <c r="A206" s="34"/>
      <c r="B206" s="35"/>
      <c r="C206" s="36"/>
      <c r="D206" s="219" t="s">
        <v>139</v>
      </c>
      <c r="E206" s="36"/>
      <c r="F206" s="220" t="s">
        <v>290</v>
      </c>
      <c r="G206" s="36"/>
      <c r="H206" s="36"/>
      <c r="I206" s="221"/>
      <c r="J206" s="36"/>
      <c r="K206" s="36"/>
      <c r="L206" s="40"/>
      <c r="M206" s="222"/>
      <c r="N206" s="223"/>
      <c r="O206" s="87"/>
      <c r="P206" s="87"/>
      <c r="Q206" s="87"/>
      <c r="R206" s="87"/>
      <c r="S206" s="87"/>
      <c r="T206" s="88"/>
      <c r="U206" s="34"/>
      <c r="V206" s="34"/>
      <c r="W206" s="34"/>
      <c r="X206" s="34"/>
      <c r="Y206" s="34"/>
      <c r="Z206" s="34"/>
      <c r="AA206" s="34"/>
      <c r="AB206" s="34"/>
      <c r="AC206" s="34"/>
      <c r="AD206" s="34"/>
      <c r="AE206" s="34"/>
      <c r="AT206" s="13" t="s">
        <v>139</v>
      </c>
      <c r="AU206" s="13" t="s">
        <v>84</v>
      </c>
    </row>
    <row r="207" s="2" customFormat="1" ht="55.5" customHeight="1">
      <c r="A207" s="34"/>
      <c r="B207" s="35"/>
      <c r="C207" s="206" t="s">
        <v>292</v>
      </c>
      <c r="D207" s="206" t="s">
        <v>134</v>
      </c>
      <c r="E207" s="207" t="s">
        <v>293</v>
      </c>
      <c r="F207" s="208" t="s">
        <v>294</v>
      </c>
      <c r="G207" s="209" t="s">
        <v>137</v>
      </c>
      <c r="H207" s="210">
        <v>1</v>
      </c>
      <c r="I207" s="211"/>
      <c r="J207" s="212">
        <f>ROUND(I207*H207,2)</f>
        <v>0</v>
      </c>
      <c r="K207" s="208" t="s">
        <v>1</v>
      </c>
      <c r="L207" s="40"/>
      <c r="M207" s="213" t="s">
        <v>1</v>
      </c>
      <c r="N207" s="214" t="s">
        <v>41</v>
      </c>
      <c r="O207" s="87"/>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138</v>
      </c>
      <c r="AT207" s="217" t="s">
        <v>134</v>
      </c>
      <c r="AU207" s="217" t="s">
        <v>84</v>
      </c>
      <c r="AY207" s="13" t="s">
        <v>133</v>
      </c>
      <c r="BE207" s="218">
        <f>IF(N207="základní",J207,0)</f>
        <v>0</v>
      </c>
      <c r="BF207" s="218">
        <f>IF(N207="snížená",J207,0)</f>
        <v>0</v>
      </c>
      <c r="BG207" s="218">
        <f>IF(N207="zákl. přenesená",J207,0)</f>
        <v>0</v>
      </c>
      <c r="BH207" s="218">
        <f>IF(N207="sníž. přenesená",J207,0)</f>
        <v>0</v>
      </c>
      <c r="BI207" s="218">
        <f>IF(N207="nulová",J207,0)</f>
        <v>0</v>
      </c>
      <c r="BJ207" s="13" t="s">
        <v>84</v>
      </c>
      <c r="BK207" s="218">
        <f>ROUND(I207*H207,2)</f>
        <v>0</v>
      </c>
      <c r="BL207" s="13" t="s">
        <v>138</v>
      </c>
      <c r="BM207" s="217" t="s">
        <v>295</v>
      </c>
    </row>
    <row r="208" s="2" customFormat="1">
      <c r="A208" s="34"/>
      <c r="B208" s="35"/>
      <c r="C208" s="36"/>
      <c r="D208" s="219" t="s">
        <v>139</v>
      </c>
      <c r="E208" s="36"/>
      <c r="F208" s="220" t="s">
        <v>294</v>
      </c>
      <c r="G208" s="36"/>
      <c r="H208" s="36"/>
      <c r="I208" s="221"/>
      <c r="J208" s="36"/>
      <c r="K208" s="36"/>
      <c r="L208" s="40"/>
      <c r="M208" s="222"/>
      <c r="N208" s="223"/>
      <c r="O208" s="87"/>
      <c r="P208" s="87"/>
      <c r="Q208" s="87"/>
      <c r="R208" s="87"/>
      <c r="S208" s="87"/>
      <c r="T208" s="88"/>
      <c r="U208" s="34"/>
      <c r="V208" s="34"/>
      <c r="W208" s="34"/>
      <c r="X208" s="34"/>
      <c r="Y208" s="34"/>
      <c r="Z208" s="34"/>
      <c r="AA208" s="34"/>
      <c r="AB208" s="34"/>
      <c r="AC208" s="34"/>
      <c r="AD208" s="34"/>
      <c r="AE208" s="34"/>
      <c r="AT208" s="13" t="s">
        <v>139</v>
      </c>
      <c r="AU208" s="13" t="s">
        <v>84</v>
      </c>
    </row>
    <row r="209" s="2" customFormat="1" ht="33" customHeight="1">
      <c r="A209" s="34"/>
      <c r="B209" s="35"/>
      <c r="C209" s="206" t="s">
        <v>220</v>
      </c>
      <c r="D209" s="206" t="s">
        <v>134</v>
      </c>
      <c r="E209" s="207" t="s">
        <v>296</v>
      </c>
      <c r="F209" s="208" t="s">
        <v>297</v>
      </c>
      <c r="G209" s="209" t="s">
        <v>137</v>
      </c>
      <c r="H209" s="210">
        <v>1</v>
      </c>
      <c r="I209" s="211"/>
      <c r="J209" s="212">
        <f>ROUND(I209*H209,2)</f>
        <v>0</v>
      </c>
      <c r="K209" s="208" t="s">
        <v>1</v>
      </c>
      <c r="L209" s="40"/>
      <c r="M209" s="213" t="s">
        <v>1</v>
      </c>
      <c r="N209" s="214" t="s">
        <v>41</v>
      </c>
      <c r="O209" s="87"/>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138</v>
      </c>
      <c r="AT209" s="217" t="s">
        <v>134</v>
      </c>
      <c r="AU209" s="217" t="s">
        <v>84</v>
      </c>
      <c r="AY209" s="13" t="s">
        <v>133</v>
      </c>
      <c r="BE209" s="218">
        <f>IF(N209="základní",J209,0)</f>
        <v>0</v>
      </c>
      <c r="BF209" s="218">
        <f>IF(N209="snížená",J209,0)</f>
        <v>0</v>
      </c>
      <c r="BG209" s="218">
        <f>IF(N209="zákl. přenesená",J209,0)</f>
        <v>0</v>
      </c>
      <c r="BH209" s="218">
        <f>IF(N209="sníž. přenesená",J209,0)</f>
        <v>0</v>
      </c>
      <c r="BI209" s="218">
        <f>IF(N209="nulová",J209,0)</f>
        <v>0</v>
      </c>
      <c r="BJ209" s="13" t="s">
        <v>84</v>
      </c>
      <c r="BK209" s="218">
        <f>ROUND(I209*H209,2)</f>
        <v>0</v>
      </c>
      <c r="BL209" s="13" t="s">
        <v>138</v>
      </c>
      <c r="BM209" s="217" t="s">
        <v>298</v>
      </c>
    </row>
    <row r="210" s="2" customFormat="1">
      <c r="A210" s="34"/>
      <c r="B210" s="35"/>
      <c r="C210" s="36"/>
      <c r="D210" s="219" t="s">
        <v>139</v>
      </c>
      <c r="E210" s="36"/>
      <c r="F210" s="220" t="s">
        <v>297</v>
      </c>
      <c r="G210" s="36"/>
      <c r="H210" s="36"/>
      <c r="I210" s="221"/>
      <c r="J210" s="36"/>
      <c r="K210" s="36"/>
      <c r="L210" s="40"/>
      <c r="M210" s="222"/>
      <c r="N210" s="223"/>
      <c r="O210" s="87"/>
      <c r="P210" s="87"/>
      <c r="Q210" s="87"/>
      <c r="R210" s="87"/>
      <c r="S210" s="87"/>
      <c r="T210" s="88"/>
      <c r="U210" s="34"/>
      <c r="V210" s="34"/>
      <c r="W210" s="34"/>
      <c r="X210" s="34"/>
      <c r="Y210" s="34"/>
      <c r="Z210" s="34"/>
      <c r="AA210" s="34"/>
      <c r="AB210" s="34"/>
      <c r="AC210" s="34"/>
      <c r="AD210" s="34"/>
      <c r="AE210" s="34"/>
      <c r="AT210" s="13" t="s">
        <v>139</v>
      </c>
      <c r="AU210" s="13" t="s">
        <v>84</v>
      </c>
    </row>
    <row r="211" s="2" customFormat="1" ht="33" customHeight="1">
      <c r="A211" s="34"/>
      <c r="B211" s="35"/>
      <c r="C211" s="206" t="s">
        <v>299</v>
      </c>
      <c r="D211" s="206" t="s">
        <v>134</v>
      </c>
      <c r="E211" s="207" t="s">
        <v>300</v>
      </c>
      <c r="F211" s="208" t="s">
        <v>301</v>
      </c>
      <c r="G211" s="209" t="s">
        <v>137</v>
      </c>
      <c r="H211" s="210">
        <v>2.4199999999999999</v>
      </c>
      <c r="I211" s="211"/>
      <c r="J211" s="212">
        <f>ROUND(I211*H211,2)</f>
        <v>0</v>
      </c>
      <c r="K211" s="208" t="s">
        <v>1</v>
      </c>
      <c r="L211" s="40"/>
      <c r="M211" s="213" t="s">
        <v>1</v>
      </c>
      <c r="N211" s="214" t="s">
        <v>41</v>
      </c>
      <c r="O211" s="87"/>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138</v>
      </c>
      <c r="AT211" s="217" t="s">
        <v>134</v>
      </c>
      <c r="AU211" s="217" t="s">
        <v>84</v>
      </c>
      <c r="AY211" s="13" t="s">
        <v>133</v>
      </c>
      <c r="BE211" s="218">
        <f>IF(N211="základní",J211,0)</f>
        <v>0</v>
      </c>
      <c r="BF211" s="218">
        <f>IF(N211="snížená",J211,0)</f>
        <v>0</v>
      </c>
      <c r="BG211" s="218">
        <f>IF(N211="zákl. přenesená",J211,0)</f>
        <v>0</v>
      </c>
      <c r="BH211" s="218">
        <f>IF(N211="sníž. přenesená",J211,0)</f>
        <v>0</v>
      </c>
      <c r="BI211" s="218">
        <f>IF(N211="nulová",J211,0)</f>
        <v>0</v>
      </c>
      <c r="BJ211" s="13" t="s">
        <v>84</v>
      </c>
      <c r="BK211" s="218">
        <f>ROUND(I211*H211,2)</f>
        <v>0</v>
      </c>
      <c r="BL211" s="13" t="s">
        <v>138</v>
      </c>
      <c r="BM211" s="217" t="s">
        <v>302</v>
      </c>
    </row>
    <row r="212" s="2" customFormat="1">
      <c r="A212" s="34"/>
      <c r="B212" s="35"/>
      <c r="C212" s="36"/>
      <c r="D212" s="219" t="s">
        <v>139</v>
      </c>
      <c r="E212" s="36"/>
      <c r="F212" s="220" t="s">
        <v>301</v>
      </c>
      <c r="G212" s="36"/>
      <c r="H212" s="36"/>
      <c r="I212" s="221"/>
      <c r="J212" s="36"/>
      <c r="K212" s="36"/>
      <c r="L212" s="40"/>
      <c r="M212" s="222"/>
      <c r="N212" s="223"/>
      <c r="O212" s="87"/>
      <c r="P212" s="87"/>
      <c r="Q212" s="87"/>
      <c r="R212" s="87"/>
      <c r="S212" s="87"/>
      <c r="T212" s="88"/>
      <c r="U212" s="34"/>
      <c r="V212" s="34"/>
      <c r="W212" s="34"/>
      <c r="X212" s="34"/>
      <c r="Y212" s="34"/>
      <c r="Z212" s="34"/>
      <c r="AA212" s="34"/>
      <c r="AB212" s="34"/>
      <c r="AC212" s="34"/>
      <c r="AD212" s="34"/>
      <c r="AE212" s="34"/>
      <c r="AT212" s="13" t="s">
        <v>139</v>
      </c>
      <c r="AU212" s="13" t="s">
        <v>84</v>
      </c>
    </row>
    <row r="213" s="2" customFormat="1" ht="37.8" customHeight="1">
      <c r="A213" s="34"/>
      <c r="B213" s="35"/>
      <c r="C213" s="206" t="s">
        <v>223</v>
      </c>
      <c r="D213" s="206" t="s">
        <v>134</v>
      </c>
      <c r="E213" s="207" t="s">
        <v>303</v>
      </c>
      <c r="F213" s="208" t="s">
        <v>304</v>
      </c>
      <c r="G213" s="209" t="s">
        <v>137</v>
      </c>
      <c r="H213" s="210">
        <v>2.4399999999999999</v>
      </c>
      <c r="I213" s="211"/>
      <c r="J213" s="212">
        <f>ROUND(I213*H213,2)</f>
        <v>0</v>
      </c>
      <c r="K213" s="208" t="s">
        <v>1</v>
      </c>
      <c r="L213" s="40"/>
      <c r="M213" s="213" t="s">
        <v>1</v>
      </c>
      <c r="N213" s="214" t="s">
        <v>41</v>
      </c>
      <c r="O213" s="87"/>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138</v>
      </c>
      <c r="AT213" s="217" t="s">
        <v>134</v>
      </c>
      <c r="AU213" s="217" t="s">
        <v>84</v>
      </c>
      <c r="AY213" s="13" t="s">
        <v>133</v>
      </c>
      <c r="BE213" s="218">
        <f>IF(N213="základní",J213,0)</f>
        <v>0</v>
      </c>
      <c r="BF213" s="218">
        <f>IF(N213="snížená",J213,0)</f>
        <v>0</v>
      </c>
      <c r="BG213" s="218">
        <f>IF(N213="zákl. přenesená",J213,0)</f>
        <v>0</v>
      </c>
      <c r="BH213" s="218">
        <f>IF(N213="sníž. přenesená",J213,0)</f>
        <v>0</v>
      </c>
      <c r="BI213" s="218">
        <f>IF(N213="nulová",J213,0)</f>
        <v>0</v>
      </c>
      <c r="BJ213" s="13" t="s">
        <v>84</v>
      </c>
      <c r="BK213" s="218">
        <f>ROUND(I213*H213,2)</f>
        <v>0</v>
      </c>
      <c r="BL213" s="13" t="s">
        <v>138</v>
      </c>
      <c r="BM213" s="217" t="s">
        <v>305</v>
      </c>
    </row>
    <row r="214" s="2" customFormat="1">
      <c r="A214" s="34"/>
      <c r="B214" s="35"/>
      <c r="C214" s="36"/>
      <c r="D214" s="219" t="s">
        <v>139</v>
      </c>
      <c r="E214" s="36"/>
      <c r="F214" s="220" t="s">
        <v>304</v>
      </c>
      <c r="G214" s="36"/>
      <c r="H214" s="36"/>
      <c r="I214" s="221"/>
      <c r="J214" s="36"/>
      <c r="K214" s="36"/>
      <c r="L214" s="40"/>
      <c r="M214" s="222"/>
      <c r="N214" s="223"/>
      <c r="O214" s="87"/>
      <c r="P214" s="87"/>
      <c r="Q214" s="87"/>
      <c r="R214" s="87"/>
      <c r="S214" s="87"/>
      <c r="T214" s="88"/>
      <c r="U214" s="34"/>
      <c r="V214" s="34"/>
      <c r="W214" s="34"/>
      <c r="X214" s="34"/>
      <c r="Y214" s="34"/>
      <c r="Z214" s="34"/>
      <c r="AA214" s="34"/>
      <c r="AB214" s="34"/>
      <c r="AC214" s="34"/>
      <c r="AD214" s="34"/>
      <c r="AE214" s="34"/>
      <c r="AT214" s="13" t="s">
        <v>139</v>
      </c>
      <c r="AU214" s="13" t="s">
        <v>84</v>
      </c>
    </row>
    <row r="215" s="2" customFormat="1" ht="24.15" customHeight="1">
      <c r="A215" s="34"/>
      <c r="B215" s="35"/>
      <c r="C215" s="206" t="s">
        <v>306</v>
      </c>
      <c r="D215" s="206" t="s">
        <v>134</v>
      </c>
      <c r="E215" s="207" t="s">
        <v>307</v>
      </c>
      <c r="F215" s="208" t="s">
        <v>308</v>
      </c>
      <c r="G215" s="209" t="s">
        <v>137</v>
      </c>
      <c r="H215" s="210">
        <v>3.0699999999999998</v>
      </c>
      <c r="I215" s="211"/>
      <c r="J215" s="212">
        <f>ROUND(I215*H215,2)</f>
        <v>0</v>
      </c>
      <c r="K215" s="208" t="s">
        <v>1</v>
      </c>
      <c r="L215" s="40"/>
      <c r="M215" s="213" t="s">
        <v>1</v>
      </c>
      <c r="N215" s="214" t="s">
        <v>41</v>
      </c>
      <c r="O215" s="87"/>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138</v>
      </c>
      <c r="AT215" s="217" t="s">
        <v>134</v>
      </c>
      <c r="AU215" s="217" t="s">
        <v>84</v>
      </c>
      <c r="AY215" s="13" t="s">
        <v>133</v>
      </c>
      <c r="BE215" s="218">
        <f>IF(N215="základní",J215,0)</f>
        <v>0</v>
      </c>
      <c r="BF215" s="218">
        <f>IF(N215="snížená",J215,0)</f>
        <v>0</v>
      </c>
      <c r="BG215" s="218">
        <f>IF(N215="zákl. přenesená",J215,0)</f>
        <v>0</v>
      </c>
      <c r="BH215" s="218">
        <f>IF(N215="sníž. přenesená",J215,0)</f>
        <v>0</v>
      </c>
      <c r="BI215" s="218">
        <f>IF(N215="nulová",J215,0)</f>
        <v>0</v>
      </c>
      <c r="BJ215" s="13" t="s">
        <v>84</v>
      </c>
      <c r="BK215" s="218">
        <f>ROUND(I215*H215,2)</f>
        <v>0</v>
      </c>
      <c r="BL215" s="13" t="s">
        <v>138</v>
      </c>
      <c r="BM215" s="217" t="s">
        <v>309</v>
      </c>
    </row>
    <row r="216" s="2" customFormat="1">
      <c r="A216" s="34"/>
      <c r="B216" s="35"/>
      <c r="C216" s="36"/>
      <c r="D216" s="219" t="s">
        <v>139</v>
      </c>
      <c r="E216" s="36"/>
      <c r="F216" s="220" t="s">
        <v>308</v>
      </c>
      <c r="G216" s="36"/>
      <c r="H216" s="36"/>
      <c r="I216" s="221"/>
      <c r="J216" s="36"/>
      <c r="K216" s="36"/>
      <c r="L216" s="40"/>
      <c r="M216" s="222"/>
      <c r="N216" s="223"/>
      <c r="O216" s="87"/>
      <c r="P216" s="87"/>
      <c r="Q216" s="87"/>
      <c r="R216" s="87"/>
      <c r="S216" s="87"/>
      <c r="T216" s="88"/>
      <c r="U216" s="34"/>
      <c r="V216" s="34"/>
      <c r="W216" s="34"/>
      <c r="X216" s="34"/>
      <c r="Y216" s="34"/>
      <c r="Z216" s="34"/>
      <c r="AA216" s="34"/>
      <c r="AB216" s="34"/>
      <c r="AC216" s="34"/>
      <c r="AD216" s="34"/>
      <c r="AE216" s="34"/>
      <c r="AT216" s="13" t="s">
        <v>139</v>
      </c>
      <c r="AU216" s="13" t="s">
        <v>84</v>
      </c>
    </row>
    <row r="217" s="2" customFormat="1" ht="62.7" customHeight="1">
      <c r="A217" s="34"/>
      <c r="B217" s="35"/>
      <c r="C217" s="206" t="s">
        <v>227</v>
      </c>
      <c r="D217" s="206" t="s">
        <v>134</v>
      </c>
      <c r="E217" s="207" t="s">
        <v>310</v>
      </c>
      <c r="F217" s="208" t="s">
        <v>264</v>
      </c>
      <c r="G217" s="209" t="s">
        <v>137</v>
      </c>
      <c r="H217" s="210">
        <v>4</v>
      </c>
      <c r="I217" s="211"/>
      <c r="J217" s="212">
        <f>ROUND(I217*H217,2)</f>
        <v>0</v>
      </c>
      <c r="K217" s="208" t="s">
        <v>1</v>
      </c>
      <c r="L217" s="40"/>
      <c r="M217" s="213" t="s">
        <v>1</v>
      </c>
      <c r="N217" s="214" t="s">
        <v>41</v>
      </c>
      <c r="O217" s="87"/>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138</v>
      </c>
      <c r="AT217" s="217" t="s">
        <v>134</v>
      </c>
      <c r="AU217" s="217" t="s">
        <v>84</v>
      </c>
      <c r="AY217" s="13" t="s">
        <v>133</v>
      </c>
      <c r="BE217" s="218">
        <f>IF(N217="základní",J217,0)</f>
        <v>0</v>
      </c>
      <c r="BF217" s="218">
        <f>IF(N217="snížená",J217,0)</f>
        <v>0</v>
      </c>
      <c r="BG217" s="218">
        <f>IF(N217="zákl. přenesená",J217,0)</f>
        <v>0</v>
      </c>
      <c r="BH217" s="218">
        <f>IF(N217="sníž. přenesená",J217,0)</f>
        <v>0</v>
      </c>
      <c r="BI217" s="218">
        <f>IF(N217="nulová",J217,0)</f>
        <v>0</v>
      </c>
      <c r="BJ217" s="13" t="s">
        <v>84</v>
      </c>
      <c r="BK217" s="218">
        <f>ROUND(I217*H217,2)</f>
        <v>0</v>
      </c>
      <c r="BL217" s="13" t="s">
        <v>138</v>
      </c>
      <c r="BM217" s="217" t="s">
        <v>311</v>
      </c>
    </row>
    <row r="218" s="2" customFormat="1">
      <c r="A218" s="34"/>
      <c r="B218" s="35"/>
      <c r="C218" s="36"/>
      <c r="D218" s="219" t="s">
        <v>139</v>
      </c>
      <c r="E218" s="36"/>
      <c r="F218" s="220" t="s">
        <v>312</v>
      </c>
      <c r="G218" s="36"/>
      <c r="H218" s="36"/>
      <c r="I218" s="221"/>
      <c r="J218" s="36"/>
      <c r="K218" s="36"/>
      <c r="L218" s="40"/>
      <c r="M218" s="222"/>
      <c r="N218" s="223"/>
      <c r="O218" s="87"/>
      <c r="P218" s="87"/>
      <c r="Q218" s="87"/>
      <c r="R218" s="87"/>
      <c r="S218" s="87"/>
      <c r="T218" s="88"/>
      <c r="U218" s="34"/>
      <c r="V218" s="34"/>
      <c r="W218" s="34"/>
      <c r="X218" s="34"/>
      <c r="Y218" s="34"/>
      <c r="Z218" s="34"/>
      <c r="AA218" s="34"/>
      <c r="AB218" s="34"/>
      <c r="AC218" s="34"/>
      <c r="AD218" s="34"/>
      <c r="AE218" s="34"/>
      <c r="AT218" s="13" t="s">
        <v>139</v>
      </c>
      <c r="AU218" s="13" t="s">
        <v>84</v>
      </c>
    </row>
    <row r="219" s="2" customFormat="1" ht="44.25" customHeight="1">
      <c r="A219" s="34"/>
      <c r="B219" s="35"/>
      <c r="C219" s="206" t="s">
        <v>313</v>
      </c>
      <c r="D219" s="206" t="s">
        <v>134</v>
      </c>
      <c r="E219" s="207" t="s">
        <v>314</v>
      </c>
      <c r="F219" s="208" t="s">
        <v>315</v>
      </c>
      <c r="G219" s="209" t="s">
        <v>137</v>
      </c>
      <c r="H219" s="210">
        <v>1</v>
      </c>
      <c r="I219" s="211"/>
      <c r="J219" s="212">
        <f>ROUND(I219*H219,2)</f>
        <v>0</v>
      </c>
      <c r="K219" s="208" t="s">
        <v>1</v>
      </c>
      <c r="L219" s="40"/>
      <c r="M219" s="213" t="s">
        <v>1</v>
      </c>
      <c r="N219" s="214" t="s">
        <v>41</v>
      </c>
      <c r="O219" s="87"/>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138</v>
      </c>
      <c r="AT219" s="217" t="s">
        <v>134</v>
      </c>
      <c r="AU219" s="217" t="s">
        <v>84</v>
      </c>
      <c r="AY219" s="13" t="s">
        <v>133</v>
      </c>
      <c r="BE219" s="218">
        <f>IF(N219="základní",J219,0)</f>
        <v>0</v>
      </c>
      <c r="BF219" s="218">
        <f>IF(N219="snížená",J219,0)</f>
        <v>0</v>
      </c>
      <c r="BG219" s="218">
        <f>IF(N219="zákl. přenesená",J219,0)</f>
        <v>0</v>
      </c>
      <c r="BH219" s="218">
        <f>IF(N219="sníž. přenesená",J219,0)</f>
        <v>0</v>
      </c>
      <c r="BI219" s="218">
        <f>IF(N219="nulová",J219,0)</f>
        <v>0</v>
      </c>
      <c r="BJ219" s="13" t="s">
        <v>84</v>
      </c>
      <c r="BK219" s="218">
        <f>ROUND(I219*H219,2)</f>
        <v>0</v>
      </c>
      <c r="BL219" s="13" t="s">
        <v>138</v>
      </c>
      <c r="BM219" s="217" t="s">
        <v>316</v>
      </c>
    </row>
    <row r="220" s="2" customFormat="1">
      <c r="A220" s="34"/>
      <c r="B220" s="35"/>
      <c r="C220" s="36"/>
      <c r="D220" s="219" t="s">
        <v>139</v>
      </c>
      <c r="E220" s="36"/>
      <c r="F220" s="220" t="s">
        <v>315</v>
      </c>
      <c r="G220" s="36"/>
      <c r="H220" s="36"/>
      <c r="I220" s="221"/>
      <c r="J220" s="36"/>
      <c r="K220" s="36"/>
      <c r="L220" s="40"/>
      <c r="M220" s="222"/>
      <c r="N220" s="223"/>
      <c r="O220" s="87"/>
      <c r="P220" s="87"/>
      <c r="Q220" s="87"/>
      <c r="R220" s="87"/>
      <c r="S220" s="87"/>
      <c r="T220" s="88"/>
      <c r="U220" s="34"/>
      <c r="V220" s="34"/>
      <c r="W220" s="34"/>
      <c r="X220" s="34"/>
      <c r="Y220" s="34"/>
      <c r="Z220" s="34"/>
      <c r="AA220" s="34"/>
      <c r="AB220" s="34"/>
      <c r="AC220" s="34"/>
      <c r="AD220" s="34"/>
      <c r="AE220" s="34"/>
      <c r="AT220" s="13" t="s">
        <v>139</v>
      </c>
      <c r="AU220" s="13" t="s">
        <v>84</v>
      </c>
    </row>
    <row r="221" s="2" customFormat="1" ht="24.15" customHeight="1">
      <c r="A221" s="34"/>
      <c r="B221" s="35"/>
      <c r="C221" s="206" t="s">
        <v>230</v>
      </c>
      <c r="D221" s="206" t="s">
        <v>134</v>
      </c>
      <c r="E221" s="207" t="s">
        <v>270</v>
      </c>
      <c r="F221" s="208" t="s">
        <v>271</v>
      </c>
      <c r="G221" s="209" t="s">
        <v>137</v>
      </c>
      <c r="H221" s="210">
        <v>1</v>
      </c>
      <c r="I221" s="211"/>
      <c r="J221" s="212">
        <f>ROUND(I221*H221,2)</f>
        <v>0</v>
      </c>
      <c r="K221" s="208" t="s">
        <v>1</v>
      </c>
      <c r="L221" s="40"/>
      <c r="M221" s="213" t="s">
        <v>1</v>
      </c>
      <c r="N221" s="214" t="s">
        <v>41</v>
      </c>
      <c r="O221" s="87"/>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138</v>
      </c>
      <c r="AT221" s="217" t="s">
        <v>134</v>
      </c>
      <c r="AU221" s="217" t="s">
        <v>84</v>
      </c>
      <c r="AY221" s="13" t="s">
        <v>133</v>
      </c>
      <c r="BE221" s="218">
        <f>IF(N221="základní",J221,0)</f>
        <v>0</v>
      </c>
      <c r="BF221" s="218">
        <f>IF(N221="snížená",J221,0)</f>
        <v>0</v>
      </c>
      <c r="BG221" s="218">
        <f>IF(N221="zákl. přenesená",J221,0)</f>
        <v>0</v>
      </c>
      <c r="BH221" s="218">
        <f>IF(N221="sníž. přenesená",J221,0)</f>
        <v>0</v>
      </c>
      <c r="BI221" s="218">
        <f>IF(N221="nulová",J221,0)</f>
        <v>0</v>
      </c>
      <c r="BJ221" s="13" t="s">
        <v>84</v>
      </c>
      <c r="BK221" s="218">
        <f>ROUND(I221*H221,2)</f>
        <v>0</v>
      </c>
      <c r="BL221" s="13" t="s">
        <v>138</v>
      </c>
      <c r="BM221" s="217" t="s">
        <v>317</v>
      </c>
    </row>
    <row r="222" s="2" customFormat="1">
      <c r="A222" s="34"/>
      <c r="B222" s="35"/>
      <c r="C222" s="36"/>
      <c r="D222" s="219" t="s">
        <v>139</v>
      </c>
      <c r="E222" s="36"/>
      <c r="F222" s="220" t="s">
        <v>271</v>
      </c>
      <c r="G222" s="36"/>
      <c r="H222" s="36"/>
      <c r="I222" s="221"/>
      <c r="J222" s="36"/>
      <c r="K222" s="36"/>
      <c r="L222" s="40"/>
      <c r="M222" s="222"/>
      <c r="N222" s="223"/>
      <c r="O222" s="87"/>
      <c r="P222" s="87"/>
      <c r="Q222" s="87"/>
      <c r="R222" s="87"/>
      <c r="S222" s="87"/>
      <c r="T222" s="88"/>
      <c r="U222" s="34"/>
      <c r="V222" s="34"/>
      <c r="W222" s="34"/>
      <c r="X222" s="34"/>
      <c r="Y222" s="34"/>
      <c r="Z222" s="34"/>
      <c r="AA222" s="34"/>
      <c r="AB222" s="34"/>
      <c r="AC222" s="34"/>
      <c r="AD222" s="34"/>
      <c r="AE222" s="34"/>
      <c r="AT222" s="13" t="s">
        <v>139</v>
      </c>
      <c r="AU222" s="13" t="s">
        <v>84</v>
      </c>
    </row>
    <row r="223" s="2" customFormat="1" ht="33" customHeight="1">
      <c r="A223" s="34"/>
      <c r="B223" s="35"/>
      <c r="C223" s="206" t="s">
        <v>318</v>
      </c>
      <c r="D223" s="206" t="s">
        <v>134</v>
      </c>
      <c r="E223" s="207" t="s">
        <v>273</v>
      </c>
      <c r="F223" s="208" t="s">
        <v>274</v>
      </c>
      <c r="G223" s="209" t="s">
        <v>137</v>
      </c>
      <c r="H223" s="210">
        <v>1</v>
      </c>
      <c r="I223" s="211"/>
      <c r="J223" s="212">
        <f>ROUND(I223*H223,2)</f>
        <v>0</v>
      </c>
      <c r="K223" s="208" t="s">
        <v>1</v>
      </c>
      <c r="L223" s="40"/>
      <c r="M223" s="213" t="s">
        <v>1</v>
      </c>
      <c r="N223" s="214" t="s">
        <v>41</v>
      </c>
      <c r="O223" s="87"/>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138</v>
      </c>
      <c r="AT223" s="217" t="s">
        <v>134</v>
      </c>
      <c r="AU223" s="217" t="s">
        <v>84</v>
      </c>
      <c r="AY223" s="13" t="s">
        <v>133</v>
      </c>
      <c r="BE223" s="218">
        <f>IF(N223="základní",J223,0)</f>
        <v>0</v>
      </c>
      <c r="BF223" s="218">
        <f>IF(N223="snížená",J223,0)</f>
        <v>0</v>
      </c>
      <c r="BG223" s="218">
        <f>IF(N223="zákl. přenesená",J223,0)</f>
        <v>0</v>
      </c>
      <c r="BH223" s="218">
        <f>IF(N223="sníž. přenesená",J223,0)</f>
        <v>0</v>
      </c>
      <c r="BI223" s="218">
        <f>IF(N223="nulová",J223,0)</f>
        <v>0</v>
      </c>
      <c r="BJ223" s="13" t="s">
        <v>84</v>
      </c>
      <c r="BK223" s="218">
        <f>ROUND(I223*H223,2)</f>
        <v>0</v>
      </c>
      <c r="BL223" s="13" t="s">
        <v>138</v>
      </c>
      <c r="BM223" s="217" t="s">
        <v>319</v>
      </c>
    </row>
    <row r="224" s="2" customFormat="1">
      <c r="A224" s="34"/>
      <c r="B224" s="35"/>
      <c r="C224" s="36"/>
      <c r="D224" s="219" t="s">
        <v>139</v>
      </c>
      <c r="E224" s="36"/>
      <c r="F224" s="220" t="s">
        <v>274</v>
      </c>
      <c r="G224" s="36"/>
      <c r="H224" s="36"/>
      <c r="I224" s="221"/>
      <c r="J224" s="36"/>
      <c r="K224" s="36"/>
      <c r="L224" s="40"/>
      <c r="M224" s="222"/>
      <c r="N224" s="223"/>
      <c r="O224" s="87"/>
      <c r="P224" s="87"/>
      <c r="Q224" s="87"/>
      <c r="R224" s="87"/>
      <c r="S224" s="87"/>
      <c r="T224" s="88"/>
      <c r="U224" s="34"/>
      <c r="V224" s="34"/>
      <c r="W224" s="34"/>
      <c r="X224" s="34"/>
      <c r="Y224" s="34"/>
      <c r="Z224" s="34"/>
      <c r="AA224" s="34"/>
      <c r="AB224" s="34"/>
      <c r="AC224" s="34"/>
      <c r="AD224" s="34"/>
      <c r="AE224" s="34"/>
      <c r="AT224" s="13" t="s">
        <v>139</v>
      </c>
      <c r="AU224" s="13" t="s">
        <v>84</v>
      </c>
    </row>
    <row r="225" s="2" customFormat="1" ht="33" customHeight="1">
      <c r="A225" s="34"/>
      <c r="B225" s="35"/>
      <c r="C225" s="206" t="s">
        <v>237</v>
      </c>
      <c r="D225" s="206" t="s">
        <v>134</v>
      </c>
      <c r="E225" s="207" t="s">
        <v>277</v>
      </c>
      <c r="F225" s="208" t="s">
        <v>278</v>
      </c>
      <c r="G225" s="209" t="s">
        <v>137</v>
      </c>
      <c r="H225" s="210">
        <v>1</v>
      </c>
      <c r="I225" s="211"/>
      <c r="J225" s="212">
        <f>ROUND(I225*H225,2)</f>
        <v>0</v>
      </c>
      <c r="K225" s="208" t="s">
        <v>1</v>
      </c>
      <c r="L225" s="40"/>
      <c r="M225" s="213" t="s">
        <v>1</v>
      </c>
      <c r="N225" s="214" t="s">
        <v>41</v>
      </c>
      <c r="O225" s="87"/>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138</v>
      </c>
      <c r="AT225" s="217" t="s">
        <v>134</v>
      </c>
      <c r="AU225" s="217" t="s">
        <v>84</v>
      </c>
      <c r="AY225" s="13" t="s">
        <v>133</v>
      </c>
      <c r="BE225" s="218">
        <f>IF(N225="základní",J225,0)</f>
        <v>0</v>
      </c>
      <c r="BF225" s="218">
        <f>IF(N225="snížená",J225,0)</f>
        <v>0</v>
      </c>
      <c r="BG225" s="218">
        <f>IF(N225="zákl. přenesená",J225,0)</f>
        <v>0</v>
      </c>
      <c r="BH225" s="218">
        <f>IF(N225="sníž. přenesená",J225,0)</f>
        <v>0</v>
      </c>
      <c r="BI225" s="218">
        <f>IF(N225="nulová",J225,0)</f>
        <v>0</v>
      </c>
      <c r="BJ225" s="13" t="s">
        <v>84</v>
      </c>
      <c r="BK225" s="218">
        <f>ROUND(I225*H225,2)</f>
        <v>0</v>
      </c>
      <c r="BL225" s="13" t="s">
        <v>138</v>
      </c>
      <c r="BM225" s="217" t="s">
        <v>320</v>
      </c>
    </row>
    <row r="226" s="2" customFormat="1">
      <c r="A226" s="34"/>
      <c r="B226" s="35"/>
      <c r="C226" s="36"/>
      <c r="D226" s="219" t="s">
        <v>139</v>
      </c>
      <c r="E226" s="36"/>
      <c r="F226" s="220" t="s">
        <v>278</v>
      </c>
      <c r="G226" s="36"/>
      <c r="H226" s="36"/>
      <c r="I226" s="221"/>
      <c r="J226" s="36"/>
      <c r="K226" s="36"/>
      <c r="L226" s="40"/>
      <c r="M226" s="222"/>
      <c r="N226" s="223"/>
      <c r="O226" s="87"/>
      <c r="P226" s="87"/>
      <c r="Q226" s="87"/>
      <c r="R226" s="87"/>
      <c r="S226" s="87"/>
      <c r="T226" s="88"/>
      <c r="U226" s="34"/>
      <c r="V226" s="34"/>
      <c r="W226" s="34"/>
      <c r="X226" s="34"/>
      <c r="Y226" s="34"/>
      <c r="Z226" s="34"/>
      <c r="AA226" s="34"/>
      <c r="AB226" s="34"/>
      <c r="AC226" s="34"/>
      <c r="AD226" s="34"/>
      <c r="AE226" s="34"/>
      <c r="AT226" s="13" t="s">
        <v>139</v>
      </c>
      <c r="AU226" s="13" t="s">
        <v>84</v>
      </c>
    </row>
    <row r="227" s="2" customFormat="1" ht="16.5" customHeight="1">
      <c r="A227" s="34"/>
      <c r="B227" s="35"/>
      <c r="C227" s="206" t="s">
        <v>321</v>
      </c>
      <c r="D227" s="206" t="s">
        <v>134</v>
      </c>
      <c r="E227" s="207" t="s">
        <v>322</v>
      </c>
      <c r="F227" s="208" t="s">
        <v>323</v>
      </c>
      <c r="G227" s="209" t="s">
        <v>137</v>
      </c>
      <c r="H227" s="210">
        <v>0.17999999999999999</v>
      </c>
      <c r="I227" s="211"/>
      <c r="J227" s="212">
        <f>ROUND(I227*H227,2)</f>
        <v>0</v>
      </c>
      <c r="K227" s="208" t="s">
        <v>1</v>
      </c>
      <c r="L227" s="40"/>
      <c r="M227" s="213" t="s">
        <v>1</v>
      </c>
      <c r="N227" s="214" t="s">
        <v>41</v>
      </c>
      <c r="O227" s="87"/>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138</v>
      </c>
      <c r="AT227" s="217" t="s">
        <v>134</v>
      </c>
      <c r="AU227" s="217" t="s">
        <v>84</v>
      </c>
      <c r="AY227" s="13" t="s">
        <v>133</v>
      </c>
      <c r="BE227" s="218">
        <f>IF(N227="základní",J227,0)</f>
        <v>0</v>
      </c>
      <c r="BF227" s="218">
        <f>IF(N227="snížená",J227,0)</f>
        <v>0</v>
      </c>
      <c r="BG227" s="218">
        <f>IF(N227="zákl. přenesená",J227,0)</f>
        <v>0</v>
      </c>
      <c r="BH227" s="218">
        <f>IF(N227="sníž. přenesená",J227,0)</f>
        <v>0</v>
      </c>
      <c r="BI227" s="218">
        <f>IF(N227="nulová",J227,0)</f>
        <v>0</v>
      </c>
      <c r="BJ227" s="13" t="s">
        <v>84</v>
      </c>
      <c r="BK227" s="218">
        <f>ROUND(I227*H227,2)</f>
        <v>0</v>
      </c>
      <c r="BL227" s="13" t="s">
        <v>138</v>
      </c>
      <c r="BM227" s="217" t="s">
        <v>324</v>
      </c>
    </row>
    <row r="228" s="2" customFormat="1">
      <c r="A228" s="34"/>
      <c r="B228" s="35"/>
      <c r="C228" s="36"/>
      <c r="D228" s="219" t="s">
        <v>139</v>
      </c>
      <c r="E228" s="36"/>
      <c r="F228" s="220" t="s">
        <v>323</v>
      </c>
      <c r="G228" s="36"/>
      <c r="H228" s="36"/>
      <c r="I228" s="221"/>
      <c r="J228" s="36"/>
      <c r="K228" s="36"/>
      <c r="L228" s="40"/>
      <c r="M228" s="224"/>
      <c r="N228" s="225"/>
      <c r="O228" s="226"/>
      <c r="P228" s="226"/>
      <c r="Q228" s="226"/>
      <c r="R228" s="226"/>
      <c r="S228" s="226"/>
      <c r="T228" s="227"/>
      <c r="U228" s="34"/>
      <c r="V228" s="34"/>
      <c r="W228" s="34"/>
      <c r="X228" s="34"/>
      <c r="Y228" s="34"/>
      <c r="Z228" s="34"/>
      <c r="AA228" s="34"/>
      <c r="AB228" s="34"/>
      <c r="AC228" s="34"/>
      <c r="AD228" s="34"/>
      <c r="AE228" s="34"/>
      <c r="AT228" s="13" t="s">
        <v>139</v>
      </c>
      <c r="AU228" s="13" t="s">
        <v>84</v>
      </c>
    </row>
    <row r="229" s="2" customFormat="1" ht="6.96" customHeight="1">
      <c r="A229" s="34"/>
      <c r="B229" s="62"/>
      <c r="C229" s="63"/>
      <c r="D229" s="63"/>
      <c r="E229" s="63"/>
      <c r="F229" s="63"/>
      <c r="G229" s="63"/>
      <c r="H229" s="63"/>
      <c r="I229" s="63"/>
      <c r="J229" s="63"/>
      <c r="K229" s="63"/>
      <c r="L229" s="40"/>
      <c r="M229" s="34"/>
      <c r="O229" s="34"/>
      <c r="P229" s="34"/>
      <c r="Q229" s="34"/>
      <c r="R229" s="34"/>
      <c r="S229" s="34"/>
      <c r="T229" s="34"/>
      <c r="U229" s="34"/>
      <c r="V229" s="34"/>
      <c r="W229" s="34"/>
      <c r="X229" s="34"/>
      <c r="Y229" s="34"/>
      <c r="Z229" s="34"/>
      <c r="AA229" s="34"/>
      <c r="AB229" s="34"/>
      <c r="AC229" s="34"/>
      <c r="AD229" s="34"/>
      <c r="AE229" s="34"/>
    </row>
  </sheetData>
  <sheetProtection sheet="1" autoFilter="0" formatColumns="0" formatRows="0" objects="1" scenarios="1" spinCount="100000" saltValue="8j8TJa4s1usWvqwJUSaHdWm13PLLI7OUnCiHhS9NX73ewclQQvbVu36JZkhclIvOnpXf7BXR+7O/jJPkT7rpIg==" hashValue="aJmTKPhW/yck2uzL2EdJGDYSBYO1RarGdf1J/S6fPPwQ7aSBEeS2H19PMGZbR8yJuN8aJwacJbcdekF0p+QAaw==" algorithmName="SHA-512" password="CC35"/>
  <autoFilter ref="C120:K22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89</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325</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ROUND(J120,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ROUND((SUM(BE120:BE208)),  2)</f>
        <v>0</v>
      </c>
      <c r="G33" s="34"/>
      <c r="H33" s="34"/>
      <c r="I33" s="151">
        <v>0.20999999999999999</v>
      </c>
      <c r="J33" s="150">
        <f>ROUND(((SUM(BE120:BE208))*I33),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ROUND((SUM(BF120:BF208)),  2)</f>
        <v>0</v>
      </c>
      <c r="G34" s="34"/>
      <c r="H34" s="34"/>
      <c r="I34" s="151">
        <v>0.14999999999999999</v>
      </c>
      <c r="J34" s="150">
        <f>ROUND(((SUM(BF120:BF208))*I34),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ROUND((SUM(BG120:BG208)),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ROUND((SUM(BH120:BH208)),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ROUND((SUM(BI120:BI208)),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02 - 2NP</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J120</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326</v>
      </c>
      <c r="E97" s="178"/>
      <c r="F97" s="178"/>
      <c r="G97" s="178"/>
      <c r="H97" s="178"/>
      <c r="I97" s="178"/>
      <c r="J97" s="179">
        <f>J121</f>
        <v>0</v>
      </c>
      <c r="K97" s="176"/>
      <c r="L97" s="180"/>
      <c r="S97" s="9"/>
      <c r="T97" s="9"/>
      <c r="U97" s="9"/>
      <c r="V97" s="9"/>
      <c r="W97" s="9"/>
      <c r="X97" s="9"/>
      <c r="Y97" s="9"/>
      <c r="Z97" s="9"/>
      <c r="AA97" s="9"/>
      <c r="AB97" s="9"/>
      <c r="AC97" s="9"/>
      <c r="AD97" s="9"/>
      <c r="AE97" s="9"/>
    </row>
    <row r="98" s="9" customFormat="1" ht="24.96" customHeight="1">
      <c r="A98" s="9"/>
      <c r="B98" s="175"/>
      <c r="C98" s="176"/>
      <c r="D98" s="177" t="s">
        <v>327</v>
      </c>
      <c r="E98" s="178"/>
      <c r="F98" s="178"/>
      <c r="G98" s="178"/>
      <c r="H98" s="178"/>
      <c r="I98" s="178"/>
      <c r="J98" s="179">
        <f>J146</f>
        <v>0</v>
      </c>
      <c r="K98" s="176"/>
      <c r="L98" s="180"/>
      <c r="S98" s="9"/>
      <c r="T98" s="9"/>
      <c r="U98" s="9"/>
      <c r="V98" s="9"/>
      <c r="W98" s="9"/>
      <c r="X98" s="9"/>
      <c r="Y98" s="9"/>
      <c r="Z98" s="9"/>
      <c r="AA98" s="9"/>
      <c r="AB98" s="9"/>
      <c r="AC98" s="9"/>
      <c r="AD98" s="9"/>
      <c r="AE98" s="9"/>
    </row>
    <row r="99" s="9" customFormat="1" ht="24.96" customHeight="1">
      <c r="A99" s="9"/>
      <c r="B99" s="175"/>
      <c r="C99" s="176"/>
      <c r="D99" s="177" t="s">
        <v>328</v>
      </c>
      <c r="E99" s="178"/>
      <c r="F99" s="178"/>
      <c r="G99" s="178"/>
      <c r="H99" s="178"/>
      <c r="I99" s="178"/>
      <c r="J99" s="179">
        <f>J161</f>
        <v>0</v>
      </c>
      <c r="K99" s="176"/>
      <c r="L99" s="180"/>
      <c r="S99" s="9"/>
      <c r="T99" s="9"/>
      <c r="U99" s="9"/>
      <c r="V99" s="9"/>
      <c r="W99" s="9"/>
      <c r="X99" s="9"/>
      <c r="Y99" s="9"/>
      <c r="Z99" s="9"/>
      <c r="AA99" s="9"/>
      <c r="AB99" s="9"/>
      <c r="AC99" s="9"/>
      <c r="AD99" s="9"/>
      <c r="AE99" s="9"/>
    </row>
    <row r="100" s="9" customFormat="1" ht="24.96" customHeight="1">
      <c r="A100" s="9"/>
      <c r="B100" s="175"/>
      <c r="C100" s="176"/>
      <c r="D100" s="177" t="s">
        <v>329</v>
      </c>
      <c r="E100" s="178"/>
      <c r="F100" s="178"/>
      <c r="G100" s="178"/>
      <c r="H100" s="178"/>
      <c r="I100" s="178"/>
      <c r="J100" s="179">
        <f>J176</f>
        <v>0</v>
      </c>
      <c r="K100" s="176"/>
      <c r="L100" s="180"/>
      <c r="S100" s="9"/>
      <c r="T100" s="9"/>
      <c r="U100" s="9"/>
      <c r="V100" s="9"/>
      <c r="W100" s="9"/>
      <c r="X100" s="9"/>
      <c r="Y100" s="9"/>
      <c r="Z100" s="9"/>
      <c r="AA100" s="9"/>
      <c r="AB100" s="9"/>
      <c r="AC100" s="9"/>
      <c r="AD100" s="9"/>
      <c r="AE100" s="9"/>
    </row>
    <row r="101" s="2" customFormat="1" ht="21.84" customHeight="1">
      <c r="A101" s="34"/>
      <c r="B101" s="35"/>
      <c r="C101" s="36"/>
      <c r="D101" s="36"/>
      <c r="E101" s="36"/>
      <c r="F101" s="36"/>
      <c r="G101" s="36"/>
      <c r="H101" s="36"/>
      <c r="I101" s="36"/>
      <c r="J101" s="36"/>
      <c r="K101" s="36"/>
      <c r="L101" s="59"/>
      <c r="S101" s="34"/>
      <c r="T101" s="34"/>
      <c r="U101" s="34"/>
      <c r="V101" s="34"/>
      <c r="W101" s="34"/>
      <c r="X101" s="34"/>
      <c r="Y101" s="34"/>
      <c r="Z101" s="34"/>
      <c r="AA101" s="34"/>
      <c r="AB101" s="34"/>
      <c r="AC101" s="34"/>
      <c r="AD101" s="34"/>
      <c r="AE101" s="34"/>
    </row>
    <row r="102" s="2" customFormat="1" ht="6.96" customHeight="1">
      <c r="A102" s="34"/>
      <c r="B102" s="62"/>
      <c r="C102" s="63"/>
      <c r="D102" s="63"/>
      <c r="E102" s="63"/>
      <c r="F102" s="63"/>
      <c r="G102" s="63"/>
      <c r="H102" s="63"/>
      <c r="I102" s="63"/>
      <c r="J102" s="63"/>
      <c r="K102" s="63"/>
      <c r="L102" s="59"/>
      <c r="S102" s="34"/>
      <c r="T102" s="34"/>
      <c r="U102" s="34"/>
      <c r="V102" s="34"/>
      <c r="W102" s="34"/>
      <c r="X102" s="34"/>
      <c r="Y102" s="34"/>
      <c r="Z102" s="34"/>
      <c r="AA102" s="34"/>
      <c r="AB102" s="34"/>
      <c r="AC102" s="34"/>
      <c r="AD102" s="34"/>
      <c r="AE102" s="34"/>
    </row>
    <row r="106" s="2" customFormat="1" ht="6.96" customHeight="1">
      <c r="A106" s="34"/>
      <c r="B106" s="64"/>
      <c r="C106" s="65"/>
      <c r="D106" s="65"/>
      <c r="E106" s="65"/>
      <c r="F106" s="65"/>
      <c r="G106" s="65"/>
      <c r="H106" s="65"/>
      <c r="I106" s="65"/>
      <c r="J106" s="65"/>
      <c r="K106" s="65"/>
      <c r="L106" s="59"/>
      <c r="S106" s="34"/>
      <c r="T106" s="34"/>
      <c r="U106" s="34"/>
      <c r="V106" s="34"/>
      <c r="W106" s="34"/>
      <c r="X106" s="34"/>
      <c r="Y106" s="34"/>
      <c r="Z106" s="34"/>
      <c r="AA106" s="34"/>
      <c r="AB106" s="34"/>
      <c r="AC106" s="34"/>
      <c r="AD106" s="34"/>
      <c r="AE106" s="34"/>
    </row>
    <row r="107" s="2" customFormat="1" ht="24.96" customHeight="1">
      <c r="A107" s="34"/>
      <c r="B107" s="35"/>
      <c r="C107" s="19" t="s">
        <v>118</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6.96" customHeight="1">
      <c r="A108" s="34"/>
      <c r="B108" s="35"/>
      <c r="C108" s="36"/>
      <c r="D108" s="36"/>
      <c r="E108" s="36"/>
      <c r="F108" s="36"/>
      <c r="G108" s="36"/>
      <c r="H108" s="36"/>
      <c r="I108" s="36"/>
      <c r="J108" s="36"/>
      <c r="K108" s="36"/>
      <c r="L108" s="59"/>
      <c r="S108" s="34"/>
      <c r="T108" s="34"/>
      <c r="U108" s="34"/>
      <c r="V108" s="34"/>
      <c r="W108" s="34"/>
      <c r="X108" s="34"/>
      <c r="Y108" s="34"/>
      <c r="Z108" s="34"/>
      <c r="AA108" s="34"/>
      <c r="AB108" s="34"/>
      <c r="AC108" s="34"/>
      <c r="AD108" s="34"/>
      <c r="AE108" s="34"/>
    </row>
    <row r="109" s="2" customFormat="1" ht="12" customHeight="1">
      <c r="A109" s="34"/>
      <c r="B109" s="35"/>
      <c r="C109" s="28" t="s">
        <v>16</v>
      </c>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26.25" customHeight="1">
      <c r="A110" s="34"/>
      <c r="B110" s="35"/>
      <c r="C110" s="36"/>
      <c r="D110" s="36"/>
      <c r="E110" s="170" t="str">
        <f>E7</f>
        <v>Rekonstrukce objektu č.p. 2983 v ulici U Synagogy – SO 01, interiér</v>
      </c>
      <c r="F110" s="28"/>
      <c r="G110" s="28"/>
      <c r="H110" s="28"/>
      <c r="I110" s="36"/>
      <c r="J110" s="36"/>
      <c r="K110" s="36"/>
      <c r="L110" s="59"/>
      <c r="S110" s="34"/>
      <c r="T110" s="34"/>
      <c r="U110" s="34"/>
      <c r="V110" s="34"/>
      <c r="W110" s="34"/>
      <c r="X110" s="34"/>
      <c r="Y110" s="34"/>
      <c r="Z110" s="34"/>
      <c r="AA110" s="34"/>
      <c r="AB110" s="34"/>
      <c r="AC110" s="34"/>
      <c r="AD110" s="34"/>
      <c r="AE110" s="34"/>
    </row>
    <row r="111" s="2" customFormat="1" ht="12" customHeight="1">
      <c r="A111" s="34"/>
      <c r="B111" s="35"/>
      <c r="C111" s="28" t="s">
        <v>106</v>
      </c>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6.5" customHeight="1">
      <c r="A112" s="34"/>
      <c r="B112" s="35"/>
      <c r="C112" s="36"/>
      <c r="D112" s="36"/>
      <c r="E112" s="72" t="str">
        <f>E9</f>
        <v>02 - 2NP</v>
      </c>
      <c r="F112" s="36"/>
      <c r="G112" s="36"/>
      <c r="H112" s="36"/>
      <c r="I112" s="36"/>
      <c r="J112" s="36"/>
      <c r="K112" s="36"/>
      <c r="L112" s="59"/>
      <c r="S112" s="34"/>
      <c r="T112" s="34"/>
      <c r="U112" s="34"/>
      <c r="V112" s="34"/>
      <c r="W112" s="34"/>
      <c r="X112" s="34"/>
      <c r="Y112" s="34"/>
      <c r="Z112" s="34"/>
      <c r="AA112" s="34"/>
      <c r="AB112" s="34"/>
      <c r="AC112" s="34"/>
      <c r="AD112" s="34"/>
      <c r="AE112" s="34"/>
    </row>
    <row r="113" s="2" customFormat="1" ht="6.96" customHeight="1">
      <c r="A113" s="34"/>
      <c r="B113" s="35"/>
      <c r="C113" s="36"/>
      <c r="D113" s="36"/>
      <c r="E113" s="36"/>
      <c r="F113" s="36"/>
      <c r="G113" s="36"/>
      <c r="H113" s="36"/>
      <c r="I113" s="36"/>
      <c r="J113" s="36"/>
      <c r="K113" s="36"/>
      <c r="L113" s="59"/>
      <c r="S113" s="34"/>
      <c r="T113" s="34"/>
      <c r="U113" s="34"/>
      <c r="V113" s="34"/>
      <c r="W113" s="34"/>
      <c r="X113" s="34"/>
      <c r="Y113" s="34"/>
      <c r="Z113" s="34"/>
      <c r="AA113" s="34"/>
      <c r="AB113" s="34"/>
      <c r="AC113" s="34"/>
      <c r="AD113" s="34"/>
      <c r="AE113" s="34"/>
    </row>
    <row r="114" s="2" customFormat="1" ht="12" customHeight="1">
      <c r="A114" s="34"/>
      <c r="B114" s="35"/>
      <c r="C114" s="28" t="s">
        <v>20</v>
      </c>
      <c r="D114" s="36"/>
      <c r="E114" s="36"/>
      <c r="F114" s="23" t="str">
        <f>F12</f>
        <v xml:space="preserve"> </v>
      </c>
      <c r="G114" s="36"/>
      <c r="H114" s="36"/>
      <c r="I114" s="28" t="s">
        <v>22</v>
      </c>
      <c r="J114" s="75" t="str">
        <f>IF(J12="","",J12)</f>
        <v>7. 3. 2022</v>
      </c>
      <c r="K114" s="36"/>
      <c r="L114" s="59"/>
      <c r="S114" s="34"/>
      <c r="T114" s="34"/>
      <c r="U114" s="34"/>
      <c r="V114" s="34"/>
      <c r="W114" s="34"/>
      <c r="X114" s="34"/>
      <c r="Y114" s="34"/>
      <c r="Z114" s="34"/>
      <c r="AA114" s="34"/>
      <c r="AB114" s="34"/>
      <c r="AC114" s="34"/>
      <c r="AD114" s="34"/>
      <c r="AE114" s="34"/>
    </row>
    <row r="115" s="2" customFormat="1" ht="6.96" customHeight="1">
      <c r="A115" s="34"/>
      <c r="B115" s="35"/>
      <c r="C115" s="36"/>
      <c r="D115" s="36"/>
      <c r="E115" s="36"/>
      <c r="F115" s="36"/>
      <c r="G115" s="36"/>
      <c r="H115" s="36"/>
      <c r="I115" s="36"/>
      <c r="J115" s="36"/>
      <c r="K115" s="36"/>
      <c r="L115" s="59"/>
      <c r="S115" s="34"/>
      <c r="T115" s="34"/>
      <c r="U115" s="34"/>
      <c r="V115" s="34"/>
      <c r="W115" s="34"/>
      <c r="X115" s="34"/>
      <c r="Y115" s="34"/>
      <c r="Z115" s="34"/>
      <c r="AA115" s="34"/>
      <c r="AB115" s="34"/>
      <c r="AC115" s="34"/>
      <c r="AD115" s="34"/>
      <c r="AE115" s="34"/>
    </row>
    <row r="116" s="2" customFormat="1" ht="15.15" customHeight="1">
      <c r="A116" s="34"/>
      <c r="B116" s="35"/>
      <c r="C116" s="28" t="s">
        <v>24</v>
      </c>
      <c r="D116" s="36"/>
      <c r="E116" s="36"/>
      <c r="F116" s="23" t="str">
        <f>E15</f>
        <v>Město Č. Lípa</v>
      </c>
      <c r="G116" s="36"/>
      <c r="H116" s="36"/>
      <c r="I116" s="28" t="s">
        <v>30</v>
      </c>
      <c r="J116" s="32" t="str">
        <f>E21</f>
        <v xml:space="preserve"> </v>
      </c>
      <c r="K116" s="36"/>
      <c r="L116" s="59"/>
      <c r="S116" s="34"/>
      <c r="T116" s="34"/>
      <c r="U116" s="34"/>
      <c r="V116" s="34"/>
      <c r="W116" s="34"/>
      <c r="X116" s="34"/>
      <c r="Y116" s="34"/>
      <c r="Z116" s="34"/>
      <c r="AA116" s="34"/>
      <c r="AB116" s="34"/>
      <c r="AC116" s="34"/>
      <c r="AD116" s="34"/>
      <c r="AE116" s="34"/>
    </row>
    <row r="117" s="2" customFormat="1" ht="15.15" customHeight="1">
      <c r="A117" s="34"/>
      <c r="B117" s="35"/>
      <c r="C117" s="28" t="s">
        <v>28</v>
      </c>
      <c r="D117" s="36"/>
      <c r="E117" s="36"/>
      <c r="F117" s="23" t="str">
        <f>IF(E18="","",E18)</f>
        <v>Vyplň údaj</v>
      </c>
      <c r="G117" s="36"/>
      <c r="H117" s="36"/>
      <c r="I117" s="28" t="s">
        <v>33</v>
      </c>
      <c r="J117" s="32" t="str">
        <f>E24</f>
        <v xml:space="preserve"> </v>
      </c>
      <c r="K117" s="36"/>
      <c r="L117" s="59"/>
      <c r="S117" s="34"/>
      <c r="T117" s="34"/>
      <c r="U117" s="34"/>
      <c r="V117" s="34"/>
      <c r="W117" s="34"/>
      <c r="X117" s="34"/>
      <c r="Y117" s="34"/>
      <c r="Z117" s="34"/>
      <c r="AA117" s="34"/>
      <c r="AB117" s="34"/>
      <c r="AC117" s="34"/>
      <c r="AD117" s="34"/>
      <c r="AE117" s="34"/>
    </row>
    <row r="118" s="2" customFormat="1" ht="10.32" customHeight="1">
      <c r="A118" s="34"/>
      <c r="B118" s="35"/>
      <c r="C118" s="36"/>
      <c r="D118" s="36"/>
      <c r="E118" s="36"/>
      <c r="F118" s="36"/>
      <c r="G118" s="36"/>
      <c r="H118" s="36"/>
      <c r="I118" s="36"/>
      <c r="J118" s="36"/>
      <c r="K118" s="36"/>
      <c r="L118" s="59"/>
      <c r="S118" s="34"/>
      <c r="T118" s="34"/>
      <c r="U118" s="34"/>
      <c r="V118" s="34"/>
      <c r="W118" s="34"/>
      <c r="X118" s="34"/>
      <c r="Y118" s="34"/>
      <c r="Z118" s="34"/>
      <c r="AA118" s="34"/>
      <c r="AB118" s="34"/>
      <c r="AC118" s="34"/>
      <c r="AD118" s="34"/>
      <c r="AE118" s="34"/>
    </row>
    <row r="119" s="10" customFormat="1" ht="29.28" customHeight="1">
      <c r="A119" s="181"/>
      <c r="B119" s="182"/>
      <c r="C119" s="183" t="s">
        <v>119</v>
      </c>
      <c r="D119" s="184" t="s">
        <v>61</v>
      </c>
      <c r="E119" s="184" t="s">
        <v>57</v>
      </c>
      <c r="F119" s="184" t="s">
        <v>58</v>
      </c>
      <c r="G119" s="184" t="s">
        <v>120</v>
      </c>
      <c r="H119" s="184" t="s">
        <v>121</v>
      </c>
      <c r="I119" s="184" t="s">
        <v>122</v>
      </c>
      <c r="J119" s="184" t="s">
        <v>110</v>
      </c>
      <c r="K119" s="185" t="s">
        <v>123</v>
      </c>
      <c r="L119" s="186"/>
      <c r="M119" s="96" t="s">
        <v>1</v>
      </c>
      <c r="N119" s="97" t="s">
        <v>40</v>
      </c>
      <c r="O119" s="97" t="s">
        <v>124</v>
      </c>
      <c r="P119" s="97" t="s">
        <v>125</v>
      </c>
      <c r="Q119" s="97" t="s">
        <v>126</v>
      </c>
      <c r="R119" s="97" t="s">
        <v>127</v>
      </c>
      <c r="S119" s="97" t="s">
        <v>128</v>
      </c>
      <c r="T119" s="98" t="s">
        <v>129</v>
      </c>
      <c r="U119" s="181"/>
      <c r="V119" s="181"/>
      <c r="W119" s="181"/>
      <c r="X119" s="181"/>
      <c r="Y119" s="181"/>
      <c r="Z119" s="181"/>
      <c r="AA119" s="181"/>
      <c r="AB119" s="181"/>
      <c r="AC119" s="181"/>
      <c r="AD119" s="181"/>
      <c r="AE119" s="181"/>
    </row>
    <row r="120" s="2" customFormat="1" ht="22.8" customHeight="1">
      <c r="A120" s="34"/>
      <c r="B120" s="35"/>
      <c r="C120" s="103" t="s">
        <v>130</v>
      </c>
      <c r="D120" s="36"/>
      <c r="E120" s="36"/>
      <c r="F120" s="36"/>
      <c r="G120" s="36"/>
      <c r="H120" s="36"/>
      <c r="I120" s="36"/>
      <c r="J120" s="187">
        <f>BK120</f>
        <v>0</v>
      </c>
      <c r="K120" s="36"/>
      <c r="L120" s="40"/>
      <c r="M120" s="99"/>
      <c r="N120" s="188"/>
      <c r="O120" s="100"/>
      <c r="P120" s="189">
        <f>P121+P146+P161+P176</f>
        <v>0</v>
      </c>
      <c r="Q120" s="100"/>
      <c r="R120" s="189">
        <f>R121+R146+R161+R176</f>
        <v>0</v>
      </c>
      <c r="S120" s="100"/>
      <c r="T120" s="190">
        <f>T121+T146+T161+T176</f>
        <v>0</v>
      </c>
      <c r="U120" s="34"/>
      <c r="V120" s="34"/>
      <c r="W120" s="34"/>
      <c r="X120" s="34"/>
      <c r="Y120" s="34"/>
      <c r="Z120" s="34"/>
      <c r="AA120" s="34"/>
      <c r="AB120" s="34"/>
      <c r="AC120" s="34"/>
      <c r="AD120" s="34"/>
      <c r="AE120" s="34"/>
      <c r="AT120" s="13" t="s">
        <v>75</v>
      </c>
      <c r="AU120" s="13" t="s">
        <v>112</v>
      </c>
      <c r="BK120" s="191">
        <f>BK121+BK146+BK161+BK176</f>
        <v>0</v>
      </c>
    </row>
    <row r="121" s="11" customFormat="1" ht="25.92" customHeight="1">
      <c r="A121" s="11"/>
      <c r="B121" s="192"/>
      <c r="C121" s="193"/>
      <c r="D121" s="194" t="s">
        <v>75</v>
      </c>
      <c r="E121" s="195" t="s">
        <v>131</v>
      </c>
      <c r="F121" s="195" t="s">
        <v>330</v>
      </c>
      <c r="G121" s="193"/>
      <c r="H121" s="193"/>
      <c r="I121" s="196"/>
      <c r="J121" s="197">
        <f>BK121</f>
        <v>0</v>
      </c>
      <c r="K121" s="193"/>
      <c r="L121" s="198"/>
      <c r="M121" s="199"/>
      <c r="N121" s="200"/>
      <c r="O121" s="200"/>
      <c r="P121" s="201">
        <f>SUM(P122:P145)</f>
        <v>0</v>
      </c>
      <c r="Q121" s="200"/>
      <c r="R121" s="201">
        <f>SUM(R122:R145)</f>
        <v>0</v>
      </c>
      <c r="S121" s="200"/>
      <c r="T121" s="202">
        <f>SUM(T122:T145)</f>
        <v>0</v>
      </c>
      <c r="U121" s="11"/>
      <c r="V121" s="11"/>
      <c r="W121" s="11"/>
      <c r="X121" s="11"/>
      <c r="Y121" s="11"/>
      <c r="Z121" s="11"/>
      <c r="AA121" s="11"/>
      <c r="AB121" s="11"/>
      <c r="AC121" s="11"/>
      <c r="AD121" s="11"/>
      <c r="AE121" s="11"/>
      <c r="AR121" s="203" t="s">
        <v>84</v>
      </c>
      <c r="AT121" s="204" t="s">
        <v>75</v>
      </c>
      <c r="AU121" s="204" t="s">
        <v>76</v>
      </c>
      <c r="AY121" s="203" t="s">
        <v>133</v>
      </c>
      <c r="BK121" s="205">
        <f>SUM(BK122:BK145)</f>
        <v>0</v>
      </c>
    </row>
    <row r="122" s="2" customFormat="1" ht="66.75" customHeight="1">
      <c r="A122" s="34"/>
      <c r="B122" s="35"/>
      <c r="C122" s="206" t="s">
        <v>84</v>
      </c>
      <c r="D122" s="206" t="s">
        <v>134</v>
      </c>
      <c r="E122" s="207" t="s">
        <v>331</v>
      </c>
      <c r="F122" s="208" t="s">
        <v>332</v>
      </c>
      <c r="G122" s="209" t="s">
        <v>333</v>
      </c>
      <c r="H122" s="210">
        <v>2</v>
      </c>
      <c r="I122" s="211"/>
      <c r="J122" s="212">
        <f>ROUND(I122*H122,2)</f>
        <v>0</v>
      </c>
      <c r="K122" s="208" t="s">
        <v>1</v>
      </c>
      <c r="L122" s="40"/>
      <c r="M122" s="213" t="s">
        <v>1</v>
      </c>
      <c r="N122" s="214" t="s">
        <v>41</v>
      </c>
      <c r="O122" s="87"/>
      <c r="P122" s="215">
        <f>O122*H122</f>
        <v>0</v>
      </c>
      <c r="Q122" s="215">
        <v>0</v>
      </c>
      <c r="R122" s="215">
        <f>Q122*H122</f>
        <v>0</v>
      </c>
      <c r="S122" s="215">
        <v>0</v>
      </c>
      <c r="T122" s="216">
        <f>S122*H122</f>
        <v>0</v>
      </c>
      <c r="U122" s="34"/>
      <c r="V122" s="34"/>
      <c r="W122" s="34"/>
      <c r="X122" s="34"/>
      <c r="Y122" s="34"/>
      <c r="Z122" s="34"/>
      <c r="AA122" s="34"/>
      <c r="AB122" s="34"/>
      <c r="AC122" s="34"/>
      <c r="AD122" s="34"/>
      <c r="AE122" s="34"/>
      <c r="AR122" s="217" t="s">
        <v>138</v>
      </c>
      <c r="AT122" s="217" t="s">
        <v>134</v>
      </c>
      <c r="AU122" s="217" t="s">
        <v>84</v>
      </c>
      <c r="AY122" s="13" t="s">
        <v>133</v>
      </c>
      <c r="BE122" s="218">
        <f>IF(N122="základní",J122,0)</f>
        <v>0</v>
      </c>
      <c r="BF122" s="218">
        <f>IF(N122="snížená",J122,0)</f>
        <v>0</v>
      </c>
      <c r="BG122" s="218">
        <f>IF(N122="zákl. přenesená",J122,0)</f>
        <v>0</v>
      </c>
      <c r="BH122" s="218">
        <f>IF(N122="sníž. přenesená",J122,0)</f>
        <v>0</v>
      </c>
      <c r="BI122" s="218">
        <f>IF(N122="nulová",J122,0)</f>
        <v>0</v>
      </c>
      <c r="BJ122" s="13" t="s">
        <v>84</v>
      </c>
      <c r="BK122" s="218">
        <f>ROUND(I122*H122,2)</f>
        <v>0</v>
      </c>
      <c r="BL122" s="13" t="s">
        <v>138</v>
      </c>
      <c r="BM122" s="217" t="s">
        <v>86</v>
      </c>
    </row>
    <row r="123" s="2" customFormat="1">
      <c r="A123" s="34"/>
      <c r="B123" s="35"/>
      <c r="C123" s="36"/>
      <c r="D123" s="219" t="s">
        <v>139</v>
      </c>
      <c r="E123" s="36"/>
      <c r="F123" s="220" t="s">
        <v>334</v>
      </c>
      <c r="G123" s="36"/>
      <c r="H123" s="36"/>
      <c r="I123" s="221"/>
      <c r="J123" s="36"/>
      <c r="K123" s="36"/>
      <c r="L123" s="40"/>
      <c r="M123" s="222"/>
      <c r="N123" s="223"/>
      <c r="O123" s="87"/>
      <c r="P123" s="87"/>
      <c r="Q123" s="87"/>
      <c r="R123" s="87"/>
      <c r="S123" s="87"/>
      <c r="T123" s="88"/>
      <c r="U123" s="34"/>
      <c r="V123" s="34"/>
      <c r="W123" s="34"/>
      <c r="X123" s="34"/>
      <c r="Y123" s="34"/>
      <c r="Z123" s="34"/>
      <c r="AA123" s="34"/>
      <c r="AB123" s="34"/>
      <c r="AC123" s="34"/>
      <c r="AD123" s="34"/>
      <c r="AE123" s="34"/>
      <c r="AT123" s="13" t="s">
        <v>139</v>
      </c>
      <c r="AU123" s="13" t="s">
        <v>84</v>
      </c>
    </row>
    <row r="124" s="2" customFormat="1" ht="66.75" customHeight="1">
      <c r="A124" s="34"/>
      <c r="B124" s="35"/>
      <c r="C124" s="206" t="s">
        <v>86</v>
      </c>
      <c r="D124" s="206" t="s">
        <v>134</v>
      </c>
      <c r="E124" s="207" t="s">
        <v>335</v>
      </c>
      <c r="F124" s="208" t="s">
        <v>332</v>
      </c>
      <c r="G124" s="209" t="s">
        <v>333</v>
      </c>
      <c r="H124" s="210">
        <v>2</v>
      </c>
      <c r="I124" s="211"/>
      <c r="J124" s="212">
        <f>ROUND(I124*H124,2)</f>
        <v>0</v>
      </c>
      <c r="K124" s="208" t="s">
        <v>1</v>
      </c>
      <c r="L124" s="40"/>
      <c r="M124" s="213" t="s">
        <v>1</v>
      </c>
      <c r="N124" s="214" t="s">
        <v>41</v>
      </c>
      <c r="O124" s="87"/>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138</v>
      </c>
      <c r="AT124" s="217" t="s">
        <v>134</v>
      </c>
      <c r="AU124" s="217" t="s">
        <v>84</v>
      </c>
      <c r="AY124" s="13" t="s">
        <v>133</v>
      </c>
      <c r="BE124" s="218">
        <f>IF(N124="základní",J124,0)</f>
        <v>0</v>
      </c>
      <c r="BF124" s="218">
        <f>IF(N124="snížená",J124,0)</f>
        <v>0</v>
      </c>
      <c r="BG124" s="218">
        <f>IF(N124="zákl. přenesená",J124,0)</f>
        <v>0</v>
      </c>
      <c r="BH124" s="218">
        <f>IF(N124="sníž. přenesená",J124,0)</f>
        <v>0</v>
      </c>
      <c r="BI124" s="218">
        <f>IF(N124="nulová",J124,0)</f>
        <v>0</v>
      </c>
      <c r="BJ124" s="13" t="s">
        <v>84</v>
      </c>
      <c r="BK124" s="218">
        <f>ROUND(I124*H124,2)</f>
        <v>0</v>
      </c>
      <c r="BL124" s="13" t="s">
        <v>138</v>
      </c>
      <c r="BM124" s="217" t="s">
        <v>138</v>
      </c>
    </row>
    <row r="125" s="2" customFormat="1">
      <c r="A125" s="34"/>
      <c r="B125" s="35"/>
      <c r="C125" s="36"/>
      <c r="D125" s="219" t="s">
        <v>139</v>
      </c>
      <c r="E125" s="36"/>
      <c r="F125" s="220" t="s">
        <v>336</v>
      </c>
      <c r="G125" s="36"/>
      <c r="H125" s="36"/>
      <c r="I125" s="221"/>
      <c r="J125" s="36"/>
      <c r="K125" s="36"/>
      <c r="L125" s="40"/>
      <c r="M125" s="222"/>
      <c r="N125" s="223"/>
      <c r="O125" s="87"/>
      <c r="P125" s="87"/>
      <c r="Q125" s="87"/>
      <c r="R125" s="87"/>
      <c r="S125" s="87"/>
      <c r="T125" s="88"/>
      <c r="U125" s="34"/>
      <c r="V125" s="34"/>
      <c r="W125" s="34"/>
      <c r="X125" s="34"/>
      <c r="Y125" s="34"/>
      <c r="Z125" s="34"/>
      <c r="AA125" s="34"/>
      <c r="AB125" s="34"/>
      <c r="AC125" s="34"/>
      <c r="AD125" s="34"/>
      <c r="AE125" s="34"/>
      <c r="AT125" s="13" t="s">
        <v>139</v>
      </c>
      <c r="AU125" s="13" t="s">
        <v>84</v>
      </c>
    </row>
    <row r="126" s="2" customFormat="1" ht="66.75" customHeight="1">
      <c r="A126" s="34"/>
      <c r="B126" s="35"/>
      <c r="C126" s="206" t="s">
        <v>144</v>
      </c>
      <c r="D126" s="206" t="s">
        <v>134</v>
      </c>
      <c r="E126" s="207" t="s">
        <v>337</v>
      </c>
      <c r="F126" s="208" t="s">
        <v>338</v>
      </c>
      <c r="G126" s="209" t="s">
        <v>333</v>
      </c>
      <c r="H126" s="210">
        <v>2</v>
      </c>
      <c r="I126" s="211"/>
      <c r="J126" s="212">
        <f>ROUND(I126*H126,2)</f>
        <v>0</v>
      </c>
      <c r="K126" s="208" t="s">
        <v>1</v>
      </c>
      <c r="L126" s="40"/>
      <c r="M126" s="213" t="s">
        <v>1</v>
      </c>
      <c r="N126" s="214" t="s">
        <v>41</v>
      </c>
      <c r="O126" s="87"/>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138</v>
      </c>
      <c r="AT126" s="217" t="s">
        <v>134</v>
      </c>
      <c r="AU126" s="217" t="s">
        <v>84</v>
      </c>
      <c r="AY126" s="13" t="s">
        <v>133</v>
      </c>
      <c r="BE126" s="218">
        <f>IF(N126="základní",J126,0)</f>
        <v>0</v>
      </c>
      <c r="BF126" s="218">
        <f>IF(N126="snížená",J126,0)</f>
        <v>0</v>
      </c>
      <c r="BG126" s="218">
        <f>IF(N126="zákl. přenesená",J126,0)</f>
        <v>0</v>
      </c>
      <c r="BH126" s="218">
        <f>IF(N126="sníž. přenesená",J126,0)</f>
        <v>0</v>
      </c>
      <c r="BI126" s="218">
        <f>IF(N126="nulová",J126,0)</f>
        <v>0</v>
      </c>
      <c r="BJ126" s="13" t="s">
        <v>84</v>
      </c>
      <c r="BK126" s="218">
        <f>ROUND(I126*H126,2)</f>
        <v>0</v>
      </c>
      <c r="BL126" s="13" t="s">
        <v>138</v>
      </c>
      <c r="BM126" s="217" t="s">
        <v>147</v>
      </c>
    </row>
    <row r="127" s="2" customFormat="1">
      <c r="A127" s="34"/>
      <c r="B127" s="35"/>
      <c r="C127" s="36"/>
      <c r="D127" s="219" t="s">
        <v>139</v>
      </c>
      <c r="E127" s="36"/>
      <c r="F127" s="220" t="s">
        <v>339</v>
      </c>
      <c r="G127" s="36"/>
      <c r="H127" s="36"/>
      <c r="I127" s="221"/>
      <c r="J127" s="36"/>
      <c r="K127" s="36"/>
      <c r="L127" s="40"/>
      <c r="M127" s="222"/>
      <c r="N127" s="223"/>
      <c r="O127" s="87"/>
      <c r="P127" s="87"/>
      <c r="Q127" s="87"/>
      <c r="R127" s="87"/>
      <c r="S127" s="87"/>
      <c r="T127" s="88"/>
      <c r="U127" s="34"/>
      <c r="V127" s="34"/>
      <c r="W127" s="34"/>
      <c r="X127" s="34"/>
      <c r="Y127" s="34"/>
      <c r="Z127" s="34"/>
      <c r="AA127" s="34"/>
      <c r="AB127" s="34"/>
      <c r="AC127" s="34"/>
      <c r="AD127" s="34"/>
      <c r="AE127" s="34"/>
      <c r="AT127" s="13" t="s">
        <v>139</v>
      </c>
      <c r="AU127" s="13" t="s">
        <v>84</v>
      </c>
    </row>
    <row r="128" s="2" customFormat="1" ht="66.75" customHeight="1">
      <c r="A128" s="34"/>
      <c r="B128" s="35"/>
      <c r="C128" s="206" t="s">
        <v>138</v>
      </c>
      <c r="D128" s="206" t="s">
        <v>134</v>
      </c>
      <c r="E128" s="207" t="s">
        <v>340</v>
      </c>
      <c r="F128" s="208" t="s">
        <v>167</v>
      </c>
      <c r="G128" s="209" t="s">
        <v>333</v>
      </c>
      <c r="H128" s="210">
        <v>6</v>
      </c>
      <c r="I128" s="211"/>
      <c r="J128" s="212">
        <f>ROUND(I128*H128,2)</f>
        <v>0</v>
      </c>
      <c r="K128" s="208" t="s">
        <v>1</v>
      </c>
      <c r="L128" s="40"/>
      <c r="M128" s="213" t="s">
        <v>1</v>
      </c>
      <c r="N128" s="214" t="s">
        <v>41</v>
      </c>
      <c r="O128" s="87"/>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138</v>
      </c>
      <c r="AT128" s="217" t="s">
        <v>134</v>
      </c>
      <c r="AU128" s="217" t="s">
        <v>84</v>
      </c>
      <c r="AY128" s="13" t="s">
        <v>133</v>
      </c>
      <c r="BE128" s="218">
        <f>IF(N128="základní",J128,0)</f>
        <v>0</v>
      </c>
      <c r="BF128" s="218">
        <f>IF(N128="snížená",J128,0)</f>
        <v>0</v>
      </c>
      <c r="BG128" s="218">
        <f>IF(N128="zákl. přenesená",J128,0)</f>
        <v>0</v>
      </c>
      <c r="BH128" s="218">
        <f>IF(N128="sníž. přenesená",J128,0)</f>
        <v>0</v>
      </c>
      <c r="BI128" s="218">
        <f>IF(N128="nulová",J128,0)</f>
        <v>0</v>
      </c>
      <c r="BJ128" s="13" t="s">
        <v>84</v>
      </c>
      <c r="BK128" s="218">
        <f>ROUND(I128*H128,2)</f>
        <v>0</v>
      </c>
      <c r="BL128" s="13" t="s">
        <v>138</v>
      </c>
      <c r="BM128" s="217" t="s">
        <v>151</v>
      </c>
    </row>
    <row r="129" s="2" customFormat="1">
      <c r="A129" s="34"/>
      <c r="B129" s="35"/>
      <c r="C129" s="36"/>
      <c r="D129" s="219" t="s">
        <v>139</v>
      </c>
      <c r="E129" s="36"/>
      <c r="F129" s="220" t="s">
        <v>341</v>
      </c>
      <c r="G129" s="36"/>
      <c r="H129" s="36"/>
      <c r="I129" s="221"/>
      <c r="J129" s="36"/>
      <c r="K129" s="36"/>
      <c r="L129" s="40"/>
      <c r="M129" s="222"/>
      <c r="N129" s="223"/>
      <c r="O129" s="87"/>
      <c r="P129" s="87"/>
      <c r="Q129" s="87"/>
      <c r="R129" s="87"/>
      <c r="S129" s="87"/>
      <c r="T129" s="88"/>
      <c r="U129" s="34"/>
      <c r="V129" s="34"/>
      <c r="W129" s="34"/>
      <c r="X129" s="34"/>
      <c r="Y129" s="34"/>
      <c r="Z129" s="34"/>
      <c r="AA129" s="34"/>
      <c r="AB129" s="34"/>
      <c r="AC129" s="34"/>
      <c r="AD129" s="34"/>
      <c r="AE129" s="34"/>
      <c r="AT129" s="13" t="s">
        <v>139</v>
      </c>
      <c r="AU129" s="13" t="s">
        <v>84</v>
      </c>
    </row>
    <row r="130" s="2" customFormat="1" ht="66.75" customHeight="1">
      <c r="A130" s="34"/>
      <c r="B130" s="35"/>
      <c r="C130" s="206" t="s">
        <v>153</v>
      </c>
      <c r="D130" s="206" t="s">
        <v>134</v>
      </c>
      <c r="E130" s="207" t="s">
        <v>166</v>
      </c>
      <c r="F130" s="208" t="s">
        <v>167</v>
      </c>
      <c r="G130" s="209" t="s">
        <v>333</v>
      </c>
      <c r="H130" s="210">
        <v>6</v>
      </c>
      <c r="I130" s="211"/>
      <c r="J130" s="212">
        <f>ROUND(I130*H130,2)</f>
        <v>0</v>
      </c>
      <c r="K130" s="208" t="s">
        <v>1</v>
      </c>
      <c r="L130" s="40"/>
      <c r="M130" s="213" t="s">
        <v>1</v>
      </c>
      <c r="N130" s="214" t="s">
        <v>41</v>
      </c>
      <c r="O130" s="87"/>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138</v>
      </c>
      <c r="AT130" s="217" t="s">
        <v>134</v>
      </c>
      <c r="AU130" s="217" t="s">
        <v>84</v>
      </c>
      <c r="AY130" s="13" t="s">
        <v>133</v>
      </c>
      <c r="BE130" s="218">
        <f>IF(N130="základní",J130,0)</f>
        <v>0</v>
      </c>
      <c r="BF130" s="218">
        <f>IF(N130="snížená",J130,0)</f>
        <v>0</v>
      </c>
      <c r="BG130" s="218">
        <f>IF(N130="zákl. přenesená",J130,0)</f>
        <v>0</v>
      </c>
      <c r="BH130" s="218">
        <f>IF(N130="sníž. přenesená",J130,0)</f>
        <v>0</v>
      </c>
      <c r="BI130" s="218">
        <f>IF(N130="nulová",J130,0)</f>
        <v>0</v>
      </c>
      <c r="BJ130" s="13" t="s">
        <v>84</v>
      </c>
      <c r="BK130" s="218">
        <f>ROUND(I130*H130,2)</f>
        <v>0</v>
      </c>
      <c r="BL130" s="13" t="s">
        <v>138</v>
      </c>
      <c r="BM130" s="217" t="s">
        <v>156</v>
      </c>
    </row>
    <row r="131" s="2" customFormat="1">
      <c r="A131" s="34"/>
      <c r="B131" s="35"/>
      <c r="C131" s="36"/>
      <c r="D131" s="219" t="s">
        <v>139</v>
      </c>
      <c r="E131" s="36"/>
      <c r="F131" s="220" t="s">
        <v>342</v>
      </c>
      <c r="G131" s="36"/>
      <c r="H131" s="36"/>
      <c r="I131" s="221"/>
      <c r="J131" s="36"/>
      <c r="K131" s="36"/>
      <c r="L131" s="40"/>
      <c r="M131" s="222"/>
      <c r="N131" s="223"/>
      <c r="O131" s="87"/>
      <c r="P131" s="87"/>
      <c r="Q131" s="87"/>
      <c r="R131" s="87"/>
      <c r="S131" s="87"/>
      <c r="T131" s="88"/>
      <c r="U131" s="34"/>
      <c r="V131" s="34"/>
      <c r="W131" s="34"/>
      <c r="X131" s="34"/>
      <c r="Y131" s="34"/>
      <c r="Z131" s="34"/>
      <c r="AA131" s="34"/>
      <c r="AB131" s="34"/>
      <c r="AC131" s="34"/>
      <c r="AD131" s="34"/>
      <c r="AE131" s="34"/>
      <c r="AT131" s="13" t="s">
        <v>139</v>
      </c>
      <c r="AU131" s="13" t="s">
        <v>84</v>
      </c>
    </row>
    <row r="132" s="2" customFormat="1" ht="66.75" customHeight="1">
      <c r="A132" s="34"/>
      <c r="B132" s="35"/>
      <c r="C132" s="206" t="s">
        <v>147</v>
      </c>
      <c r="D132" s="206" t="s">
        <v>134</v>
      </c>
      <c r="E132" s="207" t="s">
        <v>343</v>
      </c>
      <c r="F132" s="208" t="s">
        <v>344</v>
      </c>
      <c r="G132" s="209" t="s">
        <v>333</v>
      </c>
      <c r="H132" s="210">
        <v>5</v>
      </c>
      <c r="I132" s="211"/>
      <c r="J132" s="212">
        <f>ROUND(I132*H132,2)</f>
        <v>0</v>
      </c>
      <c r="K132" s="208" t="s">
        <v>1</v>
      </c>
      <c r="L132" s="40"/>
      <c r="M132" s="213" t="s">
        <v>1</v>
      </c>
      <c r="N132" s="214" t="s">
        <v>41</v>
      </c>
      <c r="O132" s="87"/>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138</v>
      </c>
      <c r="AT132" s="217" t="s">
        <v>134</v>
      </c>
      <c r="AU132" s="217" t="s">
        <v>84</v>
      </c>
      <c r="AY132" s="13" t="s">
        <v>133</v>
      </c>
      <c r="BE132" s="218">
        <f>IF(N132="základní",J132,0)</f>
        <v>0</v>
      </c>
      <c r="BF132" s="218">
        <f>IF(N132="snížená",J132,0)</f>
        <v>0</v>
      </c>
      <c r="BG132" s="218">
        <f>IF(N132="zákl. přenesená",J132,0)</f>
        <v>0</v>
      </c>
      <c r="BH132" s="218">
        <f>IF(N132="sníž. přenesená",J132,0)</f>
        <v>0</v>
      </c>
      <c r="BI132" s="218">
        <f>IF(N132="nulová",J132,0)</f>
        <v>0</v>
      </c>
      <c r="BJ132" s="13" t="s">
        <v>84</v>
      </c>
      <c r="BK132" s="218">
        <f>ROUND(I132*H132,2)</f>
        <v>0</v>
      </c>
      <c r="BL132" s="13" t="s">
        <v>138</v>
      </c>
      <c r="BM132" s="217" t="s">
        <v>160</v>
      </c>
    </row>
    <row r="133" s="2" customFormat="1">
      <c r="A133" s="34"/>
      <c r="B133" s="35"/>
      <c r="C133" s="36"/>
      <c r="D133" s="219" t="s">
        <v>139</v>
      </c>
      <c r="E133" s="36"/>
      <c r="F133" s="220" t="s">
        <v>344</v>
      </c>
      <c r="G133" s="36"/>
      <c r="H133" s="36"/>
      <c r="I133" s="221"/>
      <c r="J133" s="36"/>
      <c r="K133" s="36"/>
      <c r="L133" s="40"/>
      <c r="M133" s="222"/>
      <c r="N133" s="223"/>
      <c r="O133" s="87"/>
      <c r="P133" s="87"/>
      <c r="Q133" s="87"/>
      <c r="R133" s="87"/>
      <c r="S133" s="87"/>
      <c r="T133" s="88"/>
      <c r="U133" s="34"/>
      <c r="V133" s="34"/>
      <c r="W133" s="34"/>
      <c r="X133" s="34"/>
      <c r="Y133" s="34"/>
      <c r="Z133" s="34"/>
      <c r="AA133" s="34"/>
      <c r="AB133" s="34"/>
      <c r="AC133" s="34"/>
      <c r="AD133" s="34"/>
      <c r="AE133" s="34"/>
      <c r="AT133" s="13" t="s">
        <v>139</v>
      </c>
      <c r="AU133" s="13" t="s">
        <v>84</v>
      </c>
    </row>
    <row r="134" s="2" customFormat="1" ht="66.75" customHeight="1">
      <c r="A134" s="34"/>
      <c r="B134" s="35"/>
      <c r="C134" s="206" t="s">
        <v>162</v>
      </c>
      <c r="D134" s="206" t="s">
        <v>134</v>
      </c>
      <c r="E134" s="207" t="s">
        <v>345</v>
      </c>
      <c r="F134" s="208" t="s">
        <v>346</v>
      </c>
      <c r="G134" s="209" t="s">
        <v>333</v>
      </c>
      <c r="H134" s="210">
        <v>1</v>
      </c>
      <c r="I134" s="211"/>
      <c r="J134" s="212">
        <f>ROUND(I134*H134,2)</f>
        <v>0</v>
      </c>
      <c r="K134" s="208" t="s">
        <v>1</v>
      </c>
      <c r="L134" s="40"/>
      <c r="M134" s="213" t="s">
        <v>1</v>
      </c>
      <c r="N134" s="214" t="s">
        <v>41</v>
      </c>
      <c r="O134" s="87"/>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138</v>
      </c>
      <c r="AT134" s="217" t="s">
        <v>134</v>
      </c>
      <c r="AU134" s="217" t="s">
        <v>84</v>
      </c>
      <c r="AY134" s="13" t="s">
        <v>133</v>
      </c>
      <c r="BE134" s="218">
        <f>IF(N134="základní",J134,0)</f>
        <v>0</v>
      </c>
      <c r="BF134" s="218">
        <f>IF(N134="snížená",J134,0)</f>
        <v>0</v>
      </c>
      <c r="BG134" s="218">
        <f>IF(N134="zákl. přenesená",J134,0)</f>
        <v>0</v>
      </c>
      <c r="BH134" s="218">
        <f>IF(N134="sníž. přenesená",J134,0)</f>
        <v>0</v>
      </c>
      <c r="BI134" s="218">
        <f>IF(N134="nulová",J134,0)</f>
        <v>0</v>
      </c>
      <c r="BJ134" s="13" t="s">
        <v>84</v>
      </c>
      <c r="BK134" s="218">
        <f>ROUND(I134*H134,2)</f>
        <v>0</v>
      </c>
      <c r="BL134" s="13" t="s">
        <v>138</v>
      </c>
      <c r="BM134" s="217" t="s">
        <v>165</v>
      </c>
    </row>
    <row r="135" s="2" customFormat="1">
      <c r="A135" s="34"/>
      <c r="B135" s="35"/>
      <c r="C135" s="36"/>
      <c r="D135" s="219" t="s">
        <v>139</v>
      </c>
      <c r="E135" s="36"/>
      <c r="F135" s="220" t="s">
        <v>347</v>
      </c>
      <c r="G135" s="36"/>
      <c r="H135" s="36"/>
      <c r="I135" s="221"/>
      <c r="J135" s="36"/>
      <c r="K135" s="36"/>
      <c r="L135" s="40"/>
      <c r="M135" s="222"/>
      <c r="N135" s="223"/>
      <c r="O135" s="87"/>
      <c r="P135" s="87"/>
      <c r="Q135" s="87"/>
      <c r="R135" s="87"/>
      <c r="S135" s="87"/>
      <c r="T135" s="88"/>
      <c r="U135" s="34"/>
      <c r="V135" s="34"/>
      <c r="W135" s="34"/>
      <c r="X135" s="34"/>
      <c r="Y135" s="34"/>
      <c r="Z135" s="34"/>
      <c r="AA135" s="34"/>
      <c r="AB135" s="34"/>
      <c r="AC135" s="34"/>
      <c r="AD135" s="34"/>
      <c r="AE135" s="34"/>
      <c r="AT135" s="13" t="s">
        <v>139</v>
      </c>
      <c r="AU135" s="13" t="s">
        <v>84</v>
      </c>
    </row>
    <row r="136" s="2" customFormat="1" ht="66.75" customHeight="1">
      <c r="A136" s="34"/>
      <c r="B136" s="35"/>
      <c r="C136" s="206" t="s">
        <v>151</v>
      </c>
      <c r="D136" s="206" t="s">
        <v>134</v>
      </c>
      <c r="E136" s="207" t="s">
        <v>348</v>
      </c>
      <c r="F136" s="208" t="s">
        <v>349</v>
      </c>
      <c r="G136" s="209" t="s">
        <v>333</v>
      </c>
      <c r="H136" s="210">
        <v>2</v>
      </c>
      <c r="I136" s="211"/>
      <c r="J136" s="212">
        <f>ROUND(I136*H136,2)</f>
        <v>0</v>
      </c>
      <c r="K136" s="208" t="s">
        <v>1</v>
      </c>
      <c r="L136" s="40"/>
      <c r="M136" s="213" t="s">
        <v>1</v>
      </c>
      <c r="N136" s="214" t="s">
        <v>41</v>
      </c>
      <c r="O136" s="87"/>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138</v>
      </c>
      <c r="AT136" s="217" t="s">
        <v>134</v>
      </c>
      <c r="AU136" s="217" t="s">
        <v>84</v>
      </c>
      <c r="AY136" s="13" t="s">
        <v>133</v>
      </c>
      <c r="BE136" s="218">
        <f>IF(N136="základní",J136,0)</f>
        <v>0</v>
      </c>
      <c r="BF136" s="218">
        <f>IF(N136="snížená",J136,0)</f>
        <v>0</v>
      </c>
      <c r="BG136" s="218">
        <f>IF(N136="zákl. přenesená",J136,0)</f>
        <v>0</v>
      </c>
      <c r="BH136" s="218">
        <f>IF(N136="sníž. přenesená",J136,0)</f>
        <v>0</v>
      </c>
      <c r="BI136" s="218">
        <f>IF(N136="nulová",J136,0)</f>
        <v>0</v>
      </c>
      <c r="BJ136" s="13" t="s">
        <v>84</v>
      </c>
      <c r="BK136" s="218">
        <f>ROUND(I136*H136,2)</f>
        <v>0</v>
      </c>
      <c r="BL136" s="13" t="s">
        <v>138</v>
      </c>
      <c r="BM136" s="217" t="s">
        <v>168</v>
      </c>
    </row>
    <row r="137" s="2" customFormat="1">
      <c r="A137" s="34"/>
      <c r="B137" s="35"/>
      <c r="C137" s="36"/>
      <c r="D137" s="219" t="s">
        <v>139</v>
      </c>
      <c r="E137" s="36"/>
      <c r="F137" s="220" t="s">
        <v>350</v>
      </c>
      <c r="G137" s="36"/>
      <c r="H137" s="36"/>
      <c r="I137" s="221"/>
      <c r="J137" s="36"/>
      <c r="K137" s="36"/>
      <c r="L137" s="40"/>
      <c r="M137" s="222"/>
      <c r="N137" s="223"/>
      <c r="O137" s="87"/>
      <c r="P137" s="87"/>
      <c r="Q137" s="87"/>
      <c r="R137" s="87"/>
      <c r="S137" s="87"/>
      <c r="T137" s="88"/>
      <c r="U137" s="34"/>
      <c r="V137" s="34"/>
      <c r="W137" s="34"/>
      <c r="X137" s="34"/>
      <c r="Y137" s="34"/>
      <c r="Z137" s="34"/>
      <c r="AA137" s="34"/>
      <c r="AB137" s="34"/>
      <c r="AC137" s="34"/>
      <c r="AD137" s="34"/>
      <c r="AE137" s="34"/>
      <c r="AT137" s="13" t="s">
        <v>139</v>
      </c>
      <c r="AU137" s="13" t="s">
        <v>84</v>
      </c>
    </row>
    <row r="138" s="2" customFormat="1" ht="66.75" customHeight="1">
      <c r="A138" s="34"/>
      <c r="B138" s="35"/>
      <c r="C138" s="206" t="s">
        <v>170</v>
      </c>
      <c r="D138" s="206" t="s">
        <v>134</v>
      </c>
      <c r="E138" s="207" t="s">
        <v>351</v>
      </c>
      <c r="F138" s="208" t="s">
        <v>352</v>
      </c>
      <c r="G138" s="209" t="s">
        <v>333</v>
      </c>
      <c r="H138" s="210">
        <v>5</v>
      </c>
      <c r="I138" s="211"/>
      <c r="J138" s="212">
        <f>ROUND(I138*H138,2)</f>
        <v>0</v>
      </c>
      <c r="K138" s="208" t="s">
        <v>1</v>
      </c>
      <c r="L138" s="40"/>
      <c r="M138" s="213" t="s">
        <v>1</v>
      </c>
      <c r="N138" s="214" t="s">
        <v>41</v>
      </c>
      <c r="O138" s="87"/>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138</v>
      </c>
      <c r="AT138" s="217" t="s">
        <v>134</v>
      </c>
      <c r="AU138" s="217" t="s">
        <v>84</v>
      </c>
      <c r="AY138" s="13" t="s">
        <v>133</v>
      </c>
      <c r="BE138" s="218">
        <f>IF(N138="základní",J138,0)</f>
        <v>0</v>
      </c>
      <c r="BF138" s="218">
        <f>IF(N138="snížená",J138,0)</f>
        <v>0</v>
      </c>
      <c r="BG138" s="218">
        <f>IF(N138="zákl. přenesená",J138,0)</f>
        <v>0</v>
      </c>
      <c r="BH138" s="218">
        <f>IF(N138="sníž. přenesená",J138,0)</f>
        <v>0</v>
      </c>
      <c r="BI138" s="218">
        <f>IF(N138="nulová",J138,0)</f>
        <v>0</v>
      </c>
      <c r="BJ138" s="13" t="s">
        <v>84</v>
      </c>
      <c r="BK138" s="218">
        <f>ROUND(I138*H138,2)</f>
        <v>0</v>
      </c>
      <c r="BL138" s="13" t="s">
        <v>138</v>
      </c>
      <c r="BM138" s="217" t="s">
        <v>173</v>
      </c>
    </row>
    <row r="139" s="2" customFormat="1">
      <c r="A139" s="34"/>
      <c r="B139" s="35"/>
      <c r="C139" s="36"/>
      <c r="D139" s="219" t="s">
        <v>139</v>
      </c>
      <c r="E139" s="36"/>
      <c r="F139" s="220" t="s">
        <v>353</v>
      </c>
      <c r="G139" s="36"/>
      <c r="H139" s="36"/>
      <c r="I139" s="221"/>
      <c r="J139" s="36"/>
      <c r="K139" s="36"/>
      <c r="L139" s="40"/>
      <c r="M139" s="222"/>
      <c r="N139" s="223"/>
      <c r="O139" s="87"/>
      <c r="P139" s="87"/>
      <c r="Q139" s="87"/>
      <c r="R139" s="87"/>
      <c r="S139" s="87"/>
      <c r="T139" s="88"/>
      <c r="U139" s="34"/>
      <c r="V139" s="34"/>
      <c r="W139" s="34"/>
      <c r="X139" s="34"/>
      <c r="Y139" s="34"/>
      <c r="Z139" s="34"/>
      <c r="AA139" s="34"/>
      <c r="AB139" s="34"/>
      <c r="AC139" s="34"/>
      <c r="AD139" s="34"/>
      <c r="AE139" s="34"/>
      <c r="AT139" s="13" t="s">
        <v>139</v>
      </c>
      <c r="AU139" s="13" t="s">
        <v>84</v>
      </c>
    </row>
    <row r="140" s="2" customFormat="1" ht="66.75" customHeight="1">
      <c r="A140" s="34"/>
      <c r="B140" s="35"/>
      <c r="C140" s="206" t="s">
        <v>156</v>
      </c>
      <c r="D140" s="206" t="s">
        <v>134</v>
      </c>
      <c r="E140" s="207" t="s">
        <v>354</v>
      </c>
      <c r="F140" s="208" t="s">
        <v>355</v>
      </c>
      <c r="G140" s="209" t="s">
        <v>333</v>
      </c>
      <c r="H140" s="210">
        <v>2</v>
      </c>
      <c r="I140" s="211"/>
      <c r="J140" s="212">
        <f>ROUND(I140*H140,2)</f>
        <v>0</v>
      </c>
      <c r="K140" s="208" t="s">
        <v>1</v>
      </c>
      <c r="L140" s="40"/>
      <c r="M140" s="213" t="s">
        <v>1</v>
      </c>
      <c r="N140" s="214" t="s">
        <v>41</v>
      </c>
      <c r="O140" s="87"/>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138</v>
      </c>
      <c r="AT140" s="217" t="s">
        <v>134</v>
      </c>
      <c r="AU140" s="217" t="s">
        <v>84</v>
      </c>
      <c r="AY140" s="13" t="s">
        <v>133</v>
      </c>
      <c r="BE140" s="218">
        <f>IF(N140="základní",J140,0)</f>
        <v>0</v>
      </c>
      <c r="BF140" s="218">
        <f>IF(N140="snížená",J140,0)</f>
        <v>0</v>
      </c>
      <c r="BG140" s="218">
        <f>IF(N140="zákl. přenesená",J140,0)</f>
        <v>0</v>
      </c>
      <c r="BH140" s="218">
        <f>IF(N140="sníž. přenesená",J140,0)</f>
        <v>0</v>
      </c>
      <c r="BI140" s="218">
        <f>IF(N140="nulová",J140,0)</f>
        <v>0</v>
      </c>
      <c r="BJ140" s="13" t="s">
        <v>84</v>
      </c>
      <c r="BK140" s="218">
        <f>ROUND(I140*H140,2)</f>
        <v>0</v>
      </c>
      <c r="BL140" s="13" t="s">
        <v>138</v>
      </c>
      <c r="BM140" s="217" t="s">
        <v>178</v>
      </c>
    </row>
    <row r="141" s="2" customFormat="1">
      <c r="A141" s="34"/>
      <c r="B141" s="35"/>
      <c r="C141" s="36"/>
      <c r="D141" s="219" t="s">
        <v>139</v>
      </c>
      <c r="E141" s="36"/>
      <c r="F141" s="220" t="s">
        <v>356</v>
      </c>
      <c r="G141" s="36"/>
      <c r="H141" s="36"/>
      <c r="I141" s="221"/>
      <c r="J141" s="36"/>
      <c r="K141" s="36"/>
      <c r="L141" s="40"/>
      <c r="M141" s="222"/>
      <c r="N141" s="223"/>
      <c r="O141" s="87"/>
      <c r="P141" s="87"/>
      <c r="Q141" s="87"/>
      <c r="R141" s="87"/>
      <c r="S141" s="87"/>
      <c r="T141" s="88"/>
      <c r="U141" s="34"/>
      <c r="V141" s="34"/>
      <c r="W141" s="34"/>
      <c r="X141" s="34"/>
      <c r="Y141" s="34"/>
      <c r="Z141" s="34"/>
      <c r="AA141" s="34"/>
      <c r="AB141" s="34"/>
      <c r="AC141" s="34"/>
      <c r="AD141" s="34"/>
      <c r="AE141" s="34"/>
      <c r="AT141" s="13" t="s">
        <v>139</v>
      </c>
      <c r="AU141" s="13" t="s">
        <v>84</v>
      </c>
    </row>
    <row r="142" s="2" customFormat="1" ht="66.75" customHeight="1">
      <c r="A142" s="34"/>
      <c r="B142" s="35"/>
      <c r="C142" s="206" t="s">
        <v>179</v>
      </c>
      <c r="D142" s="206" t="s">
        <v>134</v>
      </c>
      <c r="E142" s="207" t="s">
        <v>357</v>
      </c>
      <c r="F142" s="208" t="s">
        <v>358</v>
      </c>
      <c r="G142" s="209" t="s">
        <v>333</v>
      </c>
      <c r="H142" s="210">
        <v>1</v>
      </c>
      <c r="I142" s="211"/>
      <c r="J142" s="212">
        <f>ROUND(I142*H142,2)</f>
        <v>0</v>
      </c>
      <c r="K142" s="208" t="s">
        <v>1</v>
      </c>
      <c r="L142" s="40"/>
      <c r="M142" s="213" t="s">
        <v>1</v>
      </c>
      <c r="N142" s="214" t="s">
        <v>41</v>
      </c>
      <c r="O142" s="87"/>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138</v>
      </c>
      <c r="AT142" s="217" t="s">
        <v>134</v>
      </c>
      <c r="AU142" s="217" t="s">
        <v>84</v>
      </c>
      <c r="AY142" s="13" t="s">
        <v>133</v>
      </c>
      <c r="BE142" s="218">
        <f>IF(N142="základní",J142,0)</f>
        <v>0</v>
      </c>
      <c r="BF142" s="218">
        <f>IF(N142="snížená",J142,0)</f>
        <v>0</v>
      </c>
      <c r="BG142" s="218">
        <f>IF(N142="zákl. přenesená",J142,0)</f>
        <v>0</v>
      </c>
      <c r="BH142" s="218">
        <f>IF(N142="sníž. přenesená",J142,0)</f>
        <v>0</v>
      </c>
      <c r="BI142" s="218">
        <f>IF(N142="nulová",J142,0)</f>
        <v>0</v>
      </c>
      <c r="BJ142" s="13" t="s">
        <v>84</v>
      </c>
      <c r="BK142" s="218">
        <f>ROUND(I142*H142,2)</f>
        <v>0</v>
      </c>
      <c r="BL142" s="13" t="s">
        <v>138</v>
      </c>
      <c r="BM142" s="217" t="s">
        <v>182</v>
      </c>
    </row>
    <row r="143" s="2" customFormat="1">
      <c r="A143" s="34"/>
      <c r="B143" s="35"/>
      <c r="C143" s="36"/>
      <c r="D143" s="219" t="s">
        <v>139</v>
      </c>
      <c r="E143" s="36"/>
      <c r="F143" s="220" t="s">
        <v>359</v>
      </c>
      <c r="G143" s="36"/>
      <c r="H143" s="36"/>
      <c r="I143" s="221"/>
      <c r="J143" s="36"/>
      <c r="K143" s="36"/>
      <c r="L143" s="40"/>
      <c r="M143" s="222"/>
      <c r="N143" s="223"/>
      <c r="O143" s="87"/>
      <c r="P143" s="87"/>
      <c r="Q143" s="87"/>
      <c r="R143" s="87"/>
      <c r="S143" s="87"/>
      <c r="T143" s="88"/>
      <c r="U143" s="34"/>
      <c r="V143" s="34"/>
      <c r="W143" s="34"/>
      <c r="X143" s="34"/>
      <c r="Y143" s="34"/>
      <c r="Z143" s="34"/>
      <c r="AA143" s="34"/>
      <c r="AB143" s="34"/>
      <c r="AC143" s="34"/>
      <c r="AD143" s="34"/>
      <c r="AE143" s="34"/>
      <c r="AT143" s="13" t="s">
        <v>139</v>
      </c>
      <c r="AU143" s="13" t="s">
        <v>84</v>
      </c>
    </row>
    <row r="144" s="2" customFormat="1" ht="16.5" customHeight="1">
      <c r="A144" s="34"/>
      <c r="B144" s="35"/>
      <c r="C144" s="206" t="s">
        <v>160</v>
      </c>
      <c r="D144" s="206" t="s">
        <v>134</v>
      </c>
      <c r="E144" s="207" t="s">
        <v>171</v>
      </c>
      <c r="F144" s="208" t="s">
        <v>360</v>
      </c>
      <c r="G144" s="209" t="s">
        <v>361</v>
      </c>
      <c r="H144" s="210">
        <v>1</v>
      </c>
      <c r="I144" s="211"/>
      <c r="J144" s="212">
        <f>ROUND(I144*H144,2)</f>
        <v>0</v>
      </c>
      <c r="K144" s="208" t="s">
        <v>1</v>
      </c>
      <c r="L144" s="40"/>
      <c r="M144" s="213" t="s">
        <v>1</v>
      </c>
      <c r="N144" s="214" t="s">
        <v>41</v>
      </c>
      <c r="O144" s="87"/>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138</v>
      </c>
      <c r="AT144" s="217" t="s">
        <v>134</v>
      </c>
      <c r="AU144" s="217" t="s">
        <v>84</v>
      </c>
      <c r="AY144" s="13" t="s">
        <v>133</v>
      </c>
      <c r="BE144" s="218">
        <f>IF(N144="základní",J144,0)</f>
        <v>0</v>
      </c>
      <c r="BF144" s="218">
        <f>IF(N144="snížená",J144,0)</f>
        <v>0</v>
      </c>
      <c r="BG144" s="218">
        <f>IF(N144="zákl. přenesená",J144,0)</f>
        <v>0</v>
      </c>
      <c r="BH144" s="218">
        <f>IF(N144="sníž. přenesená",J144,0)</f>
        <v>0</v>
      </c>
      <c r="BI144" s="218">
        <f>IF(N144="nulová",J144,0)</f>
        <v>0</v>
      </c>
      <c r="BJ144" s="13" t="s">
        <v>84</v>
      </c>
      <c r="BK144" s="218">
        <f>ROUND(I144*H144,2)</f>
        <v>0</v>
      </c>
      <c r="BL144" s="13" t="s">
        <v>138</v>
      </c>
      <c r="BM144" s="217" t="s">
        <v>186</v>
      </c>
    </row>
    <row r="145" s="2" customFormat="1">
      <c r="A145" s="34"/>
      <c r="B145" s="35"/>
      <c r="C145" s="36"/>
      <c r="D145" s="219" t="s">
        <v>139</v>
      </c>
      <c r="E145" s="36"/>
      <c r="F145" s="220" t="s">
        <v>360</v>
      </c>
      <c r="G145" s="36"/>
      <c r="H145" s="36"/>
      <c r="I145" s="221"/>
      <c r="J145" s="36"/>
      <c r="K145" s="36"/>
      <c r="L145" s="40"/>
      <c r="M145" s="222"/>
      <c r="N145" s="223"/>
      <c r="O145" s="87"/>
      <c r="P145" s="87"/>
      <c r="Q145" s="87"/>
      <c r="R145" s="87"/>
      <c r="S145" s="87"/>
      <c r="T145" s="88"/>
      <c r="U145" s="34"/>
      <c r="V145" s="34"/>
      <c r="W145" s="34"/>
      <c r="X145" s="34"/>
      <c r="Y145" s="34"/>
      <c r="Z145" s="34"/>
      <c r="AA145" s="34"/>
      <c r="AB145" s="34"/>
      <c r="AC145" s="34"/>
      <c r="AD145" s="34"/>
      <c r="AE145" s="34"/>
      <c r="AT145" s="13" t="s">
        <v>139</v>
      </c>
      <c r="AU145" s="13" t="s">
        <v>84</v>
      </c>
    </row>
    <row r="146" s="11" customFormat="1" ht="25.92" customHeight="1">
      <c r="A146" s="11"/>
      <c r="B146" s="192"/>
      <c r="C146" s="193"/>
      <c r="D146" s="194" t="s">
        <v>75</v>
      </c>
      <c r="E146" s="195" t="s">
        <v>174</v>
      </c>
      <c r="F146" s="195" t="s">
        <v>362</v>
      </c>
      <c r="G146" s="193"/>
      <c r="H146" s="193"/>
      <c r="I146" s="196"/>
      <c r="J146" s="197">
        <f>BK146</f>
        <v>0</v>
      </c>
      <c r="K146" s="193"/>
      <c r="L146" s="198"/>
      <c r="M146" s="199"/>
      <c r="N146" s="200"/>
      <c r="O146" s="200"/>
      <c r="P146" s="201">
        <f>SUM(P147:P160)</f>
        <v>0</v>
      </c>
      <c r="Q146" s="200"/>
      <c r="R146" s="201">
        <f>SUM(R147:R160)</f>
        <v>0</v>
      </c>
      <c r="S146" s="200"/>
      <c r="T146" s="202">
        <f>SUM(T147:T160)</f>
        <v>0</v>
      </c>
      <c r="U146" s="11"/>
      <c r="V146" s="11"/>
      <c r="W146" s="11"/>
      <c r="X146" s="11"/>
      <c r="Y146" s="11"/>
      <c r="Z146" s="11"/>
      <c r="AA146" s="11"/>
      <c r="AB146" s="11"/>
      <c r="AC146" s="11"/>
      <c r="AD146" s="11"/>
      <c r="AE146" s="11"/>
      <c r="AR146" s="203" t="s">
        <v>84</v>
      </c>
      <c r="AT146" s="204" t="s">
        <v>75</v>
      </c>
      <c r="AU146" s="204" t="s">
        <v>76</v>
      </c>
      <c r="AY146" s="203" t="s">
        <v>133</v>
      </c>
      <c r="BK146" s="205">
        <f>SUM(BK147:BK160)</f>
        <v>0</v>
      </c>
    </row>
    <row r="147" s="2" customFormat="1" ht="49.05" customHeight="1">
      <c r="A147" s="34"/>
      <c r="B147" s="35"/>
      <c r="C147" s="206" t="s">
        <v>187</v>
      </c>
      <c r="D147" s="206" t="s">
        <v>134</v>
      </c>
      <c r="E147" s="207" t="s">
        <v>176</v>
      </c>
      <c r="F147" s="208" t="s">
        <v>177</v>
      </c>
      <c r="G147" s="209" t="s">
        <v>333</v>
      </c>
      <c r="H147" s="210">
        <v>20</v>
      </c>
      <c r="I147" s="211"/>
      <c r="J147" s="212">
        <f>ROUND(I147*H147,2)</f>
        <v>0</v>
      </c>
      <c r="K147" s="208" t="s">
        <v>1</v>
      </c>
      <c r="L147" s="40"/>
      <c r="M147" s="213" t="s">
        <v>1</v>
      </c>
      <c r="N147" s="214" t="s">
        <v>41</v>
      </c>
      <c r="O147" s="87"/>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138</v>
      </c>
      <c r="AT147" s="217" t="s">
        <v>134</v>
      </c>
      <c r="AU147" s="217" t="s">
        <v>84</v>
      </c>
      <c r="AY147" s="13" t="s">
        <v>133</v>
      </c>
      <c r="BE147" s="218">
        <f>IF(N147="základní",J147,0)</f>
        <v>0</v>
      </c>
      <c r="BF147" s="218">
        <f>IF(N147="snížená",J147,0)</f>
        <v>0</v>
      </c>
      <c r="BG147" s="218">
        <f>IF(N147="zákl. přenesená",J147,0)</f>
        <v>0</v>
      </c>
      <c r="BH147" s="218">
        <f>IF(N147="sníž. přenesená",J147,0)</f>
        <v>0</v>
      </c>
      <c r="BI147" s="218">
        <f>IF(N147="nulová",J147,0)</f>
        <v>0</v>
      </c>
      <c r="BJ147" s="13" t="s">
        <v>84</v>
      </c>
      <c r="BK147" s="218">
        <f>ROUND(I147*H147,2)</f>
        <v>0</v>
      </c>
      <c r="BL147" s="13" t="s">
        <v>138</v>
      </c>
      <c r="BM147" s="217" t="s">
        <v>190</v>
      </c>
    </row>
    <row r="148" s="2" customFormat="1">
      <c r="A148" s="34"/>
      <c r="B148" s="35"/>
      <c r="C148" s="36"/>
      <c r="D148" s="219" t="s">
        <v>139</v>
      </c>
      <c r="E148" s="36"/>
      <c r="F148" s="220" t="s">
        <v>177</v>
      </c>
      <c r="G148" s="36"/>
      <c r="H148" s="36"/>
      <c r="I148" s="221"/>
      <c r="J148" s="36"/>
      <c r="K148" s="36"/>
      <c r="L148" s="40"/>
      <c r="M148" s="222"/>
      <c r="N148" s="223"/>
      <c r="O148" s="87"/>
      <c r="P148" s="87"/>
      <c r="Q148" s="87"/>
      <c r="R148" s="87"/>
      <c r="S148" s="87"/>
      <c r="T148" s="88"/>
      <c r="U148" s="34"/>
      <c r="V148" s="34"/>
      <c r="W148" s="34"/>
      <c r="X148" s="34"/>
      <c r="Y148" s="34"/>
      <c r="Z148" s="34"/>
      <c r="AA148" s="34"/>
      <c r="AB148" s="34"/>
      <c r="AC148" s="34"/>
      <c r="AD148" s="34"/>
      <c r="AE148" s="34"/>
      <c r="AT148" s="13" t="s">
        <v>139</v>
      </c>
      <c r="AU148" s="13" t="s">
        <v>84</v>
      </c>
    </row>
    <row r="149" s="2" customFormat="1" ht="66.75" customHeight="1">
      <c r="A149" s="34"/>
      <c r="B149" s="35"/>
      <c r="C149" s="206" t="s">
        <v>165</v>
      </c>
      <c r="D149" s="206" t="s">
        <v>134</v>
      </c>
      <c r="E149" s="207" t="s">
        <v>180</v>
      </c>
      <c r="F149" s="208" t="s">
        <v>181</v>
      </c>
      <c r="G149" s="209" t="s">
        <v>333</v>
      </c>
      <c r="H149" s="210">
        <v>6</v>
      </c>
      <c r="I149" s="211"/>
      <c r="J149" s="212">
        <f>ROUND(I149*H149,2)</f>
        <v>0</v>
      </c>
      <c r="K149" s="208" t="s">
        <v>1</v>
      </c>
      <c r="L149" s="40"/>
      <c r="M149" s="213" t="s">
        <v>1</v>
      </c>
      <c r="N149" s="214" t="s">
        <v>41</v>
      </c>
      <c r="O149" s="87"/>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138</v>
      </c>
      <c r="AT149" s="217" t="s">
        <v>134</v>
      </c>
      <c r="AU149" s="217" t="s">
        <v>84</v>
      </c>
      <c r="AY149" s="13" t="s">
        <v>133</v>
      </c>
      <c r="BE149" s="218">
        <f>IF(N149="základní",J149,0)</f>
        <v>0</v>
      </c>
      <c r="BF149" s="218">
        <f>IF(N149="snížená",J149,0)</f>
        <v>0</v>
      </c>
      <c r="BG149" s="218">
        <f>IF(N149="zákl. přenesená",J149,0)</f>
        <v>0</v>
      </c>
      <c r="BH149" s="218">
        <f>IF(N149="sníž. přenesená",J149,0)</f>
        <v>0</v>
      </c>
      <c r="BI149" s="218">
        <f>IF(N149="nulová",J149,0)</f>
        <v>0</v>
      </c>
      <c r="BJ149" s="13" t="s">
        <v>84</v>
      </c>
      <c r="BK149" s="218">
        <f>ROUND(I149*H149,2)</f>
        <v>0</v>
      </c>
      <c r="BL149" s="13" t="s">
        <v>138</v>
      </c>
      <c r="BM149" s="217" t="s">
        <v>194</v>
      </c>
    </row>
    <row r="150" s="2" customFormat="1">
      <c r="A150" s="34"/>
      <c r="B150" s="35"/>
      <c r="C150" s="36"/>
      <c r="D150" s="219" t="s">
        <v>139</v>
      </c>
      <c r="E150" s="36"/>
      <c r="F150" s="220" t="s">
        <v>183</v>
      </c>
      <c r="G150" s="36"/>
      <c r="H150" s="36"/>
      <c r="I150" s="221"/>
      <c r="J150" s="36"/>
      <c r="K150" s="36"/>
      <c r="L150" s="40"/>
      <c r="M150" s="222"/>
      <c r="N150" s="223"/>
      <c r="O150" s="87"/>
      <c r="P150" s="87"/>
      <c r="Q150" s="87"/>
      <c r="R150" s="87"/>
      <c r="S150" s="87"/>
      <c r="T150" s="88"/>
      <c r="U150" s="34"/>
      <c r="V150" s="34"/>
      <c r="W150" s="34"/>
      <c r="X150" s="34"/>
      <c r="Y150" s="34"/>
      <c r="Z150" s="34"/>
      <c r="AA150" s="34"/>
      <c r="AB150" s="34"/>
      <c r="AC150" s="34"/>
      <c r="AD150" s="34"/>
      <c r="AE150" s="34"/>
      <c r="AT150" s="13" t="s">
        <v>139</v>
      </c>
      <c r="AU150" s="13" t="s">
        <v>84</v>
      </c>
    </row>
    <row r="151" s="2" customFormat="1" ht="62.7" customHeight="1">
      <c r="A151" s="34"/>
      <c r="B151" s="35"/>
      <c r="C151" s="206" t="s">
        <v>8</v>
      </c>
      <c r="D151" s="206" t="s">
        <v>134</v>
      </c>
      <c r="E151" s="207" t="s">
        <v>184</v>
      </c>
      <c r="F151" s="208" t="s">
        <v>185</v>
      </c>
      <c r="G151" s="209" t="s">
        <v>333</v>
      </c>
      <c r="H151" s="210">
        <v>31</v>
      </c>
      <c r="I151" s="211"/>
      <c r="J151" s="212">
        <f>ROUND(I151*H151,2)</f>
        <v>0</v>
      </c>
      <c r="K151" s="208" t="s">
        <v>1</v>
      </c>
      <c r="L151" s="40"/>
      <c r="M151" s="213" t="s">
        <v>1</v>
      </c>
      <c r="N151" s="214" t="s">
        <v>41</v>
      </c>
      <c r="O151" s="87"/>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138</v>
      </c>
      <c r="AT151" s="217" t="s">
        <v>134</v>
      </c>
      <c r="AU151" s="217" t="s">
        <v>84</v>
      </c>
      <c r="AY151" s="13" t="s">
        <v>133</v>
      </c>
      <c r="BE151" s="218">
        <f>IF(N151="základní",J151,0)</f>
        <v>0</v>
      </c>
      <c r="BF151" s="218">
        <f>IF(N151="snížená",J151,0)</f>
        <v>0</v>
      </c>
      <c r="BG151" s="218">
        <f>IF(N151="zákl. přenesená",J151,0)</f>
        <v>0</v>
      </c>
      <c r="BH151" s="218">
        <f>IF(N151="sníž. přenesená",J151,0)</f>
        <v>0</v>
      </c>
      <c r="BI151" s="218">
        <f>IF(N151="nulová",J151,0)</f>
        <v>0</v>
      </c>
      <c r="BJ151" s="13" t="s">
        <v>84</v>
      </c>
      <c r="BK151" s="218">
        <f>ROUND(I151*H151,2)</f>
        <v>0</v>
      </c>
      <c r="BL151" s="13" t="s">
        <v>138</v>
      </c>
      <c r="BM151" s="217" t="s">
        <v>198</v>
      </c>
    </row>
    <row r="152" s="2" customFormat="1">
      <c r="A152" s="34"/>
      <c r="B152" s="35"/>
      <c r="C152" s="36"/>
      <c r="D152" s="219" t="s">
        <v>139</v>
      </c>
      <c r="E152" s="36"/>
      <c r="F152" s="220" t="s">
        <v>185</v>
      </c>
      <c r="G152" s="36"/>
      <c r="H152" s="36"/>
      <c r="I152" s="221"/>
      <c r="J152" s="36"/>
      <c r="K152" s="36"/>
      <c r="L152" s="40"/>
      <c r="M152" s="222"/>
      <c r="N152" s="223"/>
      <c r="O152" s="87"/>
      <c r="P152" s="87"/>
      <c r="Q152" s="87"/>
      <c r="R152" s="87"/>
      <c r="S152" s="87"/>
      <c r="T152" s="88"/>
      <c r="U152" s="34"/>
      <c r="V152" s="34"/>
      <c r="W152" s="34"/>
      <c r="X152" s="34"/>
      <c r="Y152" s="34"/>
      <c r="Z152" s="34"/>
      <c r="AA152" s="34"/>
      <c r="AB152" s="34"/>
      <c r="AC152" s="34"/>
      <c r="AD152" s="34"/>
      <c r="AE152" s="34"/>
      <c r="AT152" s="13" t="s">
        <v>139</v>
      </c>
      <c r="AU152" s="13" t="s">
        <v>84</v>
      </c>
    </row>
    <row r="153" s="2" customFormat="1" ht="66.75" customHeight="1">
      <c r="A153" s="34"/>
      <c r="B153" s="35"/>
      <c r="C153" s="206" t="s">
        <v>168</v>
      </c>
      <c r="D153" s="206" t="s">
        <v>134</v>
      </c>
      <c r="E153" s="207" t="s">
        <v>363</v>
      </c>
      <c r="F153" s="208" t="s">
        <v>364</v>
      </c>
      <c r="G153" s="209" t="s">
        <v>333</v>
      </c>
      <c r="H153" s="210">
        <v>7</v>
      </c>
      <c r="I153" s="211"/>
      <c r="J153" s="212">
        <f>ROUND(I153*H153,2)</f>
        <v>0</v>
      </c>
      <c r="K153" s="208" t="s">
        <v>1</v>
      </c>
      <c r="L153" s="40"/>
      <c r="M153" s="213" t="s">
        <v>1</v>
      </c>
      <c r="N153" s="214" t="s">
        <v>41</v>
      </c>
      <c r="O153" s="87"/>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138</v>
      </c>
      <c r="AT153" s="217" t="s">
        <v>134</v>
      </c>
      <c r="AU153" s="217" t="s">
        <v>84</v>
      </c>
      <c r="AY153" s="13" t="s">
        <v>133</v>
      </c>
      <c r="BE153" s="218">
        <f>IF(N153="základní",J153,0)</f>
        <v>0</v>
      </c>
      <c r="BF153" s="218">
        <f>IF(N153="snížená",J153,0)</f>
        <v>0</v>
      </c>
      <c r="BG153" s="218">
        <f>IF(N153="zákl. přenesená",J153,0)</f>
        <v>0</v>
      </c>
      <c r="BH153" s="218">
        <f>IF(N153="sníž. přenesená",J153,0)</f>
        <v>0</v>
      </c>
      <c r="BI153" s="218">
        <f>IF(N153="nulová",J153,0)</f>
        <v>0</v>
      </c>
      <c r="BJ153" s="13" t="s">
        <v>84</v>
      </c>
      <c r="BK153" s="218">
        <f>ROUND(I153*H153,2)</f>
        <v>0</v>
      </c>
      <c r="BL153" s="13" t="s">
        <v>138</v>
      </c>
      <c r="BM153" s="217" t="s">
        <v>202</v>
      </c>
    </row>
    <row r="154" s="2" customFormat="1">
      <c r="A154" s="34"/>
      <c r="B154" s="35"/>
      <c r="C154" s="36"/>
      <c r="D154" s="219" t="s">
        <v>139</v>
      </c>
      <c r="E154" s="36"/>
      <c r="F154" s="220" t="s">
        <v>364</v>
      </c>
      <c r="G154" s="36"/>
      <c r="H154" s="36"/>
      <c r="I154" s="221"/>
      <c r="J154" s="36"/>
      <c r="K154" s="36"/>
      <c r="L154" s="40"/>
      <c r="M154" s="222"/>
      <c r="N154" s="223"/>
      <c r="O154" s="87"/>
      <c r="P154" s="87"/>
      <c r="Q154" s="87"/>
      <c r="R154" s="87"/>
      <c r="S154" s="87"/>
      <c r="T154" s="88"/>
      <c r="U154" s="34"/>
      <c r="V154" s="34"/>
      <c r="W154" s="34"/>
      <c r="X154" s="34"/>
      <c r="Y154" s="34"/>
      <c r="Z154" s="34"/>
      <c r="AA154" s="34"/>
      <c r="AB154" s="34"/>
      <c r="AC154" s="34"/>
      <c r="AD154" s="34"/>
      <c r="AE154" s="34"/>
      <c r="AT154" s="13" t="s">
        <v>139</v>
      </c>
      <c r="AU154" s="13" t="s">
        <v>84</v>
      </c>
    </row>
    <row r="155" s="2" customFormat="1" ht="66.75" customHeight="1">
      <c r="A155" s="34"/>
      <c r="B155" s="35"/>
      <c r="C155" s="206" t="s">
        <v>205</v>
      </c>
      <c r="D155" s="206" t="s">
        <v>134</v>
      </c>
      <c r="E155" s="207" t="s">
        <v>188</v>
      </c>
      <c r="F155" s="208" t="s">
        <v>189</v>
      </c>
      <c r="G155" s="209" t="s">
        <v>333</v>
      </c>
      <c r="H155" s="210">
        <v>14</v>
      </c>
      <c r="I155" s="211"/>
      <c r="J155" s="212">
        <f>ROUND(I155*H155,2)</f>
        <v>0</v>
      </c>
      <c r="K155" s="208" t="s">
        <v>1</v>
      </c>
      <c r="L155" s="40"/>
      <c r="M155" s="213" t="s">
        <v>1</v>
      </c>
      <c r="N155" s="214" t="s">
        <v>41</v>
      </c>
      <c r="O155" s="87"/>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138</v>
      </c>
      <c r="AT155" s="217" t="s">
        <v>134</v>
      </c>
      <c r="AU155" s="217" t="s">
        <v>84</v>
      </c>
      <c r="AY155" s="13" t="s">
        <v>133</v>
      </c>
      <c r="BE155" s="218">
        <f>IF(N155="základní",J155,0)</f>
        <v>0</v>
      </c>
      <c r="BF155" s="218">
        <f>IF(N155="snížená",J155,0)</f>
        <v>0</v>
      </c>
      <c r="BG155" s="218">
        <f>IF(N155="zákl. přenesená",J155,0)</f>
        <v>0</v>
      </c>
      <c r="BH155" s="218">
        <f>IF(N155="sníž. přenesená",J155,0)</f>
        <v>0</v>
      </c>
      <c r="BI155" s="218">
        <f>IF(N155="nulová",J155,0)</f>
        <v>0</v>
      </c>
      <c r="BJ155" s="13" t="s">
        <v>84</v>
      </c>
      <c r="BK155" s="218">
        <f>ROUND(I155*H155,2)</f>
        <v>0</v>
      </c>
      <c r="BL155" s="13" t="s">
        <v>138</v>
      </c>
      <c r="BM155" s="217" t="s">
        <v>207</v>
      </c>
    </row>
    <row r="156" s="2" customFormat="1">
      <c r="A156" s="34"/>
      <c r="B156" s="35"/>
      <c r="C156" s="36"/>
      <c r="D156" s="219" t="s">
        <v>139</v>
      </c>
      <c r="E156" s="36"/>
      <c r="F156" s="220" t="s">
        <v>191</v>
      </c>
      <c r="G156" s="36"/>
      <c r="H156" s="36"/>
      <c r="I156" s="221"/>
      <c r="J156" s="36"/>
      <c r="K156" s="36"/>
      <c r="L156" s="40"/>
      <c r="M156" s="222"/>
      <c r="N156" s="223"/>
      <c r="O156" s="87"/>
      <c r="P156" s="87"/>
      <c r="Q156" s="87"/>
      <c r="R156" s="87"/>
      <c r="S156" s="87"/>
      <c r="T156" s="88"/>
      <c r="U156" s="34"/>
      <c r="V156" s="34"/>
      <c r="W156" s="34"/>
      <c r="X156" s="34"/>
      <c r="Y156" s="34"/>
      <c r="Z156" s="34"/>
      <c r="AA156" s="34"/>
      <c r="AB156" s="34"/>
      <c r="AC156" s="34"/>
      <c r="AD156" s="34"/>
      <c r="AE156" s="34"/>
      <c r="AT156" s="13" t="s">
        <v>139</v>
      </c>
      <c r="AU156" s="13" t="s">
        <v>84</v>
      </c>
    </row>
    <row r="157" s="2" customFormat="1" ht="66.75" customHeight="1">
      <c r="A157" s="34"/>
      <c r="B157" s="35"/>
      <c r="C157" s="206" t="s">
        <v>173</v>
      </c>
      <c r="D157" s="206" t="s">
        <v>134</v>
      </c>
      <c r="E157" s="207" t="s">
        <v>196</v>
      </c>
      <c r="F157" s="208" t="s">
        <v>365</v>
      </c>
      <c r="G157" s="209" t="s">
        <v>333</v>
      </c>
      <c r="H157" s="210">
        <v>12</v>
      </c>
      <c r="I157" s="211"/>
      <c r="J157" s="212">
        <f>ROUND(I157*H157,2)</f>
        <v>0</v>
      </c>
      <c r="K157" s="208" t="s">
        <v>1</v>
      </c>
      <c r="L157" s="40"/>
      <c r="M157" s="213" t="s">
        <v>1</v>
      </c>
      <c r="N157" s="214" t="s">
        <v>41</v>
      </c>
      <c r="O157" s="87"/>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138</v>
      </c>
      <c r="AT157" s="217" t="s">
        <v>134</v>
      </c>
      <c r="AU157" s="217" t="s">
        <v>84</v>
      </c>
      <c r="AY157" s="13" t="s">
        <v>133</v>
      </c>
      <c r="BE157" s="218">
        <f>IF(N157="základní",J157,0)</f>
        <v>0</v>
      </c>
      <c r="BF157" s="218">
        <f>IF(N157="snížená",J157,0)</f>
        <v>0</v>
      </c>
      <c r="BG157" s="218">
        <f>IF(N157="zákl. přenesená",J157,0)</f>
        <v>0</v>
      </c>
      <c r="BH157" s="218">
        <f>IF(N157="sníž. přenesená",J157,0)</f>
        <v>0</v>
      </c>
      <c r="BI157" s="218">
        <f>IF(N157="nulová",J157,0)</f>
        <v>0</v>
      </c>
      <c r="BJ157" s="13" t="s">
        <v>84</v>
      </c>
      <c r="BK157" s="218">
        <f>ROUND(I157*H157,2)</f>
        <v>0</v>
      </c>
      <c r="BL157" s="13" t="s">
        <v>138</v>
      </c>
      <c r="BM157" s="217" t="s">
        <v>210</v>
      </c>
    </row>
    <row r="158" s="2" customFormat="1">
      <c r="A158" s="34"/>
      <c r="B158" s="35"/>
      <c r="C158" s="36"/>
      <c r="D158" s="219" t="s">
        <v>139</v>
      </c>
      <c r="E158" s="36"/>
      <c r="F158" s="220" t="s">
        <v>366</v>
      </c>
      <c r="G158" s="36"/>
      <c r="H158" s="36"/>
      <c r="I158" s="221"/>
      <c r="J158" s="36"/>
      <c r="K158" s="36"/>
      <c r="L158" s="40"/>
      <c r="M158" s="222"/>
      <c r="N158" s="223"/>
      <c r="O158" s="87"/>
      <c r="P158" s="87"/>
      <c r="Q158" s="87"/>
      <c r="R158" s="87"/>
      <c r="S158" s="87"/>
      <c r="T158" s="88"/>
      <c r="U158" s="34"/>
      <c r="V158" s="34"/>
      <c r="W158" s="34"/>
      <c r="X158" s="34"/>
      <c r="Y158" s="34"/>
      <c r="Z158" s="34"/>
      <c r="AA158" s="34"/>
      <c r="AB158" s="34"/>
      <c r="AC158" s="34"/>
      <c r="AD158" s="34"/>
      <c r="AE158" s="34"/>
      <c r="AT158" s="13" t="s">
        <v>139</v>
      </c>
      <c r="AU158" s="13" t="s">
        <v>84</v>
      </c>
    </row>
    <row r="159" s="2" customFormat="1" ht="16.5" customHeight="1">
      <c r="A159" s="34"/>
      <c r="B159" s="35"/>
      <c r="C159" s="206" t="s">
        <v>211</v>
      </c>
      <c r="D159" s="206" t="s">
        <v>134</v>
      </c>
      <c r="E159" s="207" t="s">
        <v>200</v>
      </c>
      <c r="F159" s="208" t="s">
        <v>367</v>
      </c>
      <c r="G159" s="209" t="s">
        <v>361</v>
      </c>
      <c r="H159" s="210">
        <v>1</v>
      </c>
      <c r="I159" s="211"/>
      <c r="J159" s="212">
        <f>ROUND(I159*H159,2)</f>
        <v>0</v>
      </c>
      <c r="K159" s="208" t="s">
        <v>1</v>
      </c>
      <c r="L159" s="40"/>
      <c r="M159" s="213" t="s">
        <v>1</v>
      </c>
      <c r="N159" s="214" t="s">
        <v>41</v>
      </c>
      <c r="O159" s="87"/>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138</v>
      </c>
      <c r="AT159" s="217" t="s">
        <v>134</v>
      </c>
      <c r="AU159" s="217" t="s">
        <v>84</v>
      </c>
      <c r="AY159" s="13" t="s">
        <v>133</v>
      </c>
      <c r="BE159" s="218">
        <f>IF(N159="základní",J159,0)</f>
        <v>0</v>
      </c>
      <c r="BF159" s="218">
        <f>IF(N159="snížená",J159,0)</f>
        <v>0</v>
      </c>
      <c r="BG159" s="218">
        <f>IF(N159="zákl. přenesená",J159,0)</f>
        <v>0</v>
      </c>
      <c r="BH159" s="218">
        <f>IF(N159="sníž. přenesená",J159,0)</f>
        <v>0</v>
      </c>
      <c r="BI159" s="218">
        <f>IF(N159="nulová",J159,0)</f>
        <v>0</v>
      </c>
      <c r="BJ159" s="13" t="s">
        <v>84</v>
      </c>
      <c r="BK159" s="218">
        <f>ROUND(I159*H159,2)</f>
        <v>0</v>
      </c>
      <c r="BL159" s="13" t="s">
        <v>138</v>
      </c>
      <c r="BM159" s="217" t="s">
        <v>214</v>
      </c>
    </row>
    <row r="160" s="2" customFormat="1">
      <c r="A160" s="34"/>
      <c r="B160" s="35"/>
      <c r="C160" s="36"/>
      <c r="D160" s="219" t="s">
        <v>139</v>
      </c>
      <c r="E160" s="36"/>
      <c r="F160" s="220" t="s">
        <v>367</v>
      </c>
      <c r="G160" s="36"/>
      <c r="H160" s="36"/>
      <c r="I160" s="221"/>
      <c r="J160" s="36"/>
      <c r="K160" s="36"/>
      <c r="L160" s="40"/>
      <c r="M160" s="222"/>
      <c r="N160" s="223"/>
      <c r="O160" s="87"/>
      <c r="P160" s="87"/>
      <c r="Q160" s="87"/>
      <c r="R160" s="87"/>
      <c r="S160" s="87"/>
      <c r="T160" s="88"/>
      <c r="U160" s="34"/>
      <c r="V160" s="34"/>
      <c r="W160" s="34"/>
      <c r="X160" s="34"/>
      <c r="Y160" s="34"/>
      <c r="Z160" s="34"/>
      <c r="AA160" s="34"/>
      <c r="AB160" s="34"/>
      <c r="AC160" s="34"/>
      <c r="AD160" s="34"/>
      <c r="AE160" s="34"/>
      <c r="AT160" s="13" t="s">
        <v>139</v>
      </c>
      <c r="AU160" s="13" t="s">
        <v>84</v>
      </c>
    </row>
    <row r="161" s="11" customFormat="1" ht="25.92" customHeight="1">
      <c r="A161" s="11"/>
      <c r="B161" s="192"/>
      <c r="C161" s="193"/>
      <c r="D161" s="194" t="s">
        <v>75</v>
      </c>
      <c r="E161" s="195" t="s">
        <v>203</v>
      </c>
      <c r="F161" s="195" t="s">
        <v>368</v>
      </c>
      <c r="G161" s="193"/>
      <c r="H161" s="193"/>
      <c r="I161" s="196"/>
      <c r="J161" s="197">
        <f>BK161</f>
        <v>0</v>
      </c>
      <c r="K161" s="193"/>
      <c r="L161" s="198"/>
      <c r="M161" s="199"/>
      <c r="N161" s="200"/>
      <c r="O161" s="200"/>
      <c r="P161" s="201">
        <f>SUM(P162:P175)</f>
        <v>0</v>
      </c>
      <c r="Q161" s="200"/>
      <c r="R161" s="201">
        <f>SUM(R162:R175)</f>
        <v>0</v>
      </c>
      <c r="S161" s="200"/>
      <c r="T161" s="202">
        <f>SUM(T162:T175)</f>
        <v>0</v>
      </c>
      <c r="U161" s="11"/>
      <c r="V161" s="11"/>
      <c r="W161" s="11"/>
      <c r="X161" s="11"/>
      <c r="Y161" s="11"/>
      <c r="Z161" s="11"/>
      <c r="AA161" s="11"/>
      <c r="AB161" s="11"/>
      <c r="AC161" s="11"/>
      <c r="AD161" s="11"/>
      <c r="AE161" s="11"/>
      <c r="AR161" s="203" t="s">
        <v>84</v>
      </c>
      <c r="AT161" s="204" t="s">
        <v>75</v>
      </c>
      <c r="AU161" s="204" t="s">
        <v>76</v>
      </c>
      <c r="AY161" s="203" t="s">
        <v>133</v>
      </c>
      <c r="BK161" s="205">
        <f>SUM(BK162:BK175)</f>
        <v>0</v>
      </c>
    </row>
    <row r="162" s="2" customFormat="1" ht="37.8" customHeight="1">
      <c r="A162" s="34"/>
      <c r="B162" s="35"/>
      <c r="C162" s="206" t="s">
        <v>178</v>
      </c>
      <c r="D162" s="206" t="s">
        <v>134</v>
      </c>
      <c r="E162" s="207" t="s">
        <v>208</v>
      </c>
      <c r="F162" s="208" t="s">
        <v>209</v>
      </c>
      <c r="G162" s="209" t="s">
        <v>333</v>
      </c>
      <c r="H162" s="210">
        <v>6</v>
      </c>
      <c r="I162" s="211"/>
      <c r="J162" s="212">
        <f>ROUND(I162*H162,2)</f>
        <v>0</v>
      </c>
      <c r="K162" s="208" t="s">
        <v>1</v>
      </c>
      <c r="L162" s="40"/>
      <c r="M162" s="213" t="s">
        <v>1</v>
      </c>
      <c r="N162" s="214" t="s">
        <v>41</v>
      </c>
      <c r="O162" s="87"/>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138</v>
      </c>
      <c r="AT162" s="217" t="s">
        <v>134</v>
      </c>
      <c r="AU162" s="217" t="s">
        <v>84</v>
      </c>
      <c r="AY162" s="13" t="s">
        <v>133</v>
      </c>
      <c r="BE162" s="218">
        <f>IF(N162="základní",J162,0)</f>
        <v>0</v>
      </c>
      <c r="BF162" s="218">
        <f>IF(N162="snížená",J162,0)</f>
        <v>0</v>
      </c>
      <c r="BG162" s="218">
        <f>IF(N162="zákl. přenesená",J162,0)</f>
        <v>0</v>
      </c>
      <c r="BH162" s="218">
        <f>IF(N162="sníž. přenesená",J162,0)</f>
        <v>0</v>
      </c>
      <c r="BI162" s="218">
        <f>IF(N162="nulová",J162,0)</f>
        <v>0</v>
      </c>
      <c r="BJ162" s="13" t="s">
        <v>84</v>
      </c>
      <c r="BK162" s="218">
        <f>ROUND(I162*H162,2)</f>
        <v>0</v>
      </c>
      <c r="BL162" s="13" t="s">
        <v>138</v>
      </c>
      <c r="BM162" s="217" t="s">
        <v>217</v>
      </c>
    </row>
    <row r="163" s="2" customFormat="1">
      <c r="A163" s="34"/>
      <c r="B163" s="35"/>
      <c r="C163" s="36"/>
      <c r="D163" s="219" t="s">
        <v>139</v>
      </c>
      <c r="E163" s="36"/>
      <c r="F163" s="220" t="s">
        <v>209</v>
      </c>
      <c r="G163" s="36"/>
      <c r="H163" s="36"/>
      <c r="I163" s="221"/>
      <c r="J163" s="36"/>
      <c r="K163" s="36"/>
      <c r="L163" s="40"/>
      <c r="M163" s="222"/>
      <c r="N163" s="223"/>
      <c r="O163" s="87"/>
      <c r="P163" s="87"/>
      <c r="Q163" s="87"/>
      <c r="R163" s="87"/>
      <c r="S163" s="87"/>
      <c r="T163" s="88"/>
      <c r="U163" s="34"/>
      <c r="V163" s="34"/>
      <c r="W163" s="34"/>
      <c r="X163" s="34"/>
      <c r="Y163" s="34"/>
      <c r="Z163" s="34"/>
      <c r="AA163" s="34"/>
      <c r="AB163" s="34"/>
      <c r="AC163" s="34"/>
      <c r="AD163" s="34"/>
      <c r="AE163" s="34"/>
      <c r="AT163" s="13" t="s">
        <v>139</v>
      </c>
      <c r="AU163" s="13" t="s">
        <v>84</v>
      </c>
    </row>
    <row r="164" s="2" customFormat="1" ht="37.8" customHeight="1">
      <c r="A164" s="34"/>
      <c r="B164" s="35"/>
      <c r="C164" s="206" t="s">
        <v>7</v>
      </c>
      <c r="D164" s="206" t="s">
        <v>134</v>
      </c>
      <c r="E164" s="207" t="s">
        <v>218</v>
      </c>
      <c r="F164" s="208" t="s">
        <v>219</v>
      </c>
      <c r="G164" s="209" t="s">
        <v>333</v>
      </c>
      <c r="H164" s="210">
        <v>19</v>
      </c>
      <c r="I164" s="211"/>
      <c r="J164" s="212">
        <f>ROUND(I164*H164,2)</f>
        <v>0</v>
      </c>
      <c r="K164" s="208" t="s">
        <v>1</v>
      </c>
      <c r="L164" s="40"/>
      <c r="M164" s="213" t="s">
        <v>1</v>
      </c>
      <c r="N164" s="214" t="s">
        <v>41</v>
      </c>
      <c r="O164" s="87"/>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138</v>
      </c>
      <c r="AT164" s="217" t="s">
        <v>134</v>
      </c>
      <c r="AU164" s="217" t="s">
        <v>84</v>
      </c>
      <c r="AY164" s="13" t="s">
        <v>133</v>
      </c>
      <c r="BE164" s="218">
        <f>IF(N164="základní",J164,0)</f>
        <v>0</v>
      </c>
      <c r="BF164" s="218">
        <f>IF(N164="snížená",J164,0)</f>
        <v>0</v>
      </c>
      <c r="BG164" s="218">
        <f>IF(N164="zákl. přenesená",J164,0)</f>
        <v>0</v>
      </c>
      <c r="BH164" s="218">
        <f>IF(N164="sníž. přenesená",J164,0)</f>
        <v>0</v>
      </c>
      <c r="BI164" s="218">
        <f>IF(N164="nulová",J164,0)</f>
        <v>0</v>
      </c>
      <c r="BJ164" s="13" t="s">
        <v>84</v>
      </c>
      <c r="BK164" s="218">
        <f>ROUND(I164*H164,2)</f>
        <v>0</v>
      </c>
      <c r="BL164" s="13" t="s">
        <v>138</v>
      </c>
      <c r="BM164" s="217" t="s">
        <v>220</v>
      </c>
    </row>
    <row r="165" s="2" customFormat="1">
      <c r="A165" s="34"/>
      <c r="B165" s="35"/>
      <c r="C165" s="36"/>
      <c r="D165" s="219" t="s">
        <v>139</v>
      </c>
      <c r="E165" s="36"/>
      <c r="F165" s="220" t="s">
        <v>219</v>
      </c>
      <c r="G165" s="36"/>
      <c r="H165" s="36"/>
      <c r="I165" s="221"/>
      <c r="J165" s="36"/>
      <c r="K165" s="36"/>
      <c r="L165" s="40"/>
      <c r="M165" s="222"/>
      <c r="N165" s="223"/>
      <c r="O165" s="87"/>
      <c r="P165" s="87"/>
      <c r="Q165" s="87"/>
      <c r="R165" s="87"/>
      <c r="S165" s="87"/>
      <c r="T165" s="88"/>
      <c r="U165" s="34"/>
      <c r="V165" s="34"/>
      <c r="W165" s="34"/>
      <c r="X165" s="34"/>
      <c r="Y165" s="34"/>
      <c r="Z165" s="34"/>
      <c r="AA165" s="34"/>
      <c r="AB165" s="34"/>
      <c r="AC165" s="34"/>
      <c r="AD165" s="34"/>
      <c r="AE165" s="34"/>
      <c r="AT165" s="13" t="s">
        <v>139</v>
      </c>
      <c r="AU165" s="13" t="s">
        <v>84</v>
      </c>
    </row>
    <row r="166" s="2" customFormat="1" ht="66.75" customHeight="1">
      <c r="A166" s="34"/>
      <c r="B166" s="35"/>
      <c r="C166" s="206" t="s">
        <v>182</v>
      </c>
      <c r="D166" s="206" t="s">
        <v>134</v>
      </c>
      <c r="E166" s="207" t="s">
        <v>228</v>
      </c>
      <c r="F166" s="208" t="s">
        <v>229</v>
      </c>
      <c r="G166" s="209" t="s">
        <v>333</v>
      </c>
      <c r="H166" s="210">
        <v>1</v>
      </c>
      <c r="I166" s="211"/>
      <c r="J166" s="212">
        <f>ROUND(I166*H166,2)</f>
        <v>0</v>
      </c>
      <c r="K166" s="208" t="s">
        <v>1</v>
      </c>
      <c r="L166" s="40"/>
      <c r="M166" s="213" t="s">
        <v>1</v>
      </c>
      <c r="N166" s="214" t="s">
        <v>41</v>
      </c>
      <c r="O166" s="87"/>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138</v>
      </c>
      <c r="AT166" s="217" t="s">
        <v>134</v>
      </c>
      <c r="AU166" s="217" t="s">
        <v>84</v>
      </c>
      <c r="AY166" s="13" t="s">
        <v>133</v>
      </c>
      <c r="BE166" s="218">
        <f>IF(N166="základní",J166,0)</f>
        <v>0</v>
      </c>
      <c r="BF166" s="218">
        <f>IF(N166="snížená",J166,0)</f>
        <v>0</v>
      </c>
      <c r="BG166" s="218">
        <f>IF(N166="zákl. přenesená",J166,0)</f>
        <v>0</v>
      </c>
      <c r="BH166" s="218">
        <f>IF(N166="sníž. přenesená",J166,0)</f>
        <v>0</v>
      </c>
      <c r="BI166" s="218">
        <f>IF(N166="nulová",J166,0)</f>
        <v>0</v>
      </c>
      <c r="BJ166" s="13" t="s">
        <v>84</v>
      </c>
      <c r="BK166" s="218">
        <f>ROUND(I166*H166,2)</f>
        <v>0</v>
      </c>
      <c r="BL166" s="13" t="s">
        <v>138</v>
      </c>
      <c r="BM166" s="217" t="s">
        <v>223</v>
      </c>
    </row>
    <row r="167" s="2" customFormat="1">
      <c r="A167" s="34"/>
      <c r="B167" s="35"/>
      <c r="C167" s="36"/>
      <c r="D167" s="219" t="s">
        <v>139</v>
      </c>
      <c r="E167" s="36"/>
      <c r="F167" s="220" t="s">
        <v>231</v>
      </c>
      <c r="G167" s="36"/>
      <c r="H167" s="36"/>
      <c r="I167" s="221"/>
      <c r="J167" s="36"/>
      <c r="K167" s="36"/>
      <c r="L167" s="40"/>
      <c r="M167" s="222"/>
      <c r="N167" s="223"/>
      <c r="O167" s="87"/>
      <c r="P167" s="87"/>
      <c r="Q167" s="87"/>
      <c r="R167" s="87"/>
      <c r="S167" s="87"/>
      <c r="T167" s="88"/>
      <c r="U167" s="34"/>
      <c r="V167" s="34"/>
      <c r="W167" s="34"/>
      <c r="X167" s="34"/>
      <c r="Y167" s="34"/>
      <c r="Z167" s="34"/>
      <c r="AA167" s="34"/>
      <c r="AB167" s="34"/>
      <c r="AC167" s="34"/>
      <c r="AD167" s="34"/>
      <c r="AE167" s="34"/>
      <c r="AT167" s="13" t="s">
        <v>139</v>
      </c>
      <c r="AU167" s="13" t="s">
        <v>84</v>
      </c>
    </row>
    <row r="168" s="2" customFormat="1" ht="76.35" customHeight="1">
      <c r="A168" s="34"/>
      <c r="B168" s="35"/>
      <c r="C168" s="206" t="s">
        <v>224</v>
      </c>
      <c r="D168" s="206" t="s">
        <v>134</v>
      </c>
      <c r="E168" s="207" t="s">
        <v>369</v>
      </c>
      <c r="F168" s="208" t="s">
        <v>370</v>
      </c>
      <c r="G168" s="209" t="s">
        <v>333</v>
      </c>
      <c r="H168" s="210">
        <v>1</v>
      </c>
      <c r="I168" s="211"/>
      <c r="J168" s="212">
        <f>ROUND(I168*H168,2)</f>
        <v>0</v>
      </c>
      <c r="K168" s="208" t="s">
        <v>1</v>
      </c>
      <c r="L168" s="40"/>
      <c r="M168" s="213" t="s">
        <v>1</v>
      </c>
      <c r="N168" s="214" t="s">
        <v>41</v>
      </c>
      <c r="O168" s="87"/>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138</v>
      </c>
      <c r="AT168" s="217" t="s">
        <v>134</v>
      </c>
      <c r="AU168" s="217" t="s">
        <v>84</v>
      </c>
      <c r="AY168" s="13" t="s">
        <v>133</v>
      </c>
      <c r="BE168" s="218">
        <f>IF(N168="základní",J168,0)</f>
        <v>0</v>
      </c>
      <c r="BF168" s="218">
        <f>IF(N168="snížená",J168,0)</f>
        <v>0</v>
      </c>
      <c r="BG168" s="218">
        <f>IF(N168="zákl. přenesená",J168,0)</f>
        <v>0</v>
      </c>
      <c r="BH168" s="218">
        <f>IF(N168="sníž. přenesená",J168,0)</f>
        <v>0</v>
      </c>
      <c r="BI168" s="218">
        <f>IF(N168="nulová",J168,0)</f>
        <v>0</v>
      </c>
      <c r="BJ168" s="13" t="s">
        <v>84</v>
      </c>
      <c r="BK168" s="218">
        <f>ROUND(I168*H168,2)</f>
        <v>0</v>
      </c>
      <c r="BL168" s="13" t="s">
        <v>138</v>
      </c>
      <c r="BM168" s="217" t="s">
        <v>227</v>
      </c>
    </row>
    <row r="169" s="2" customFormat="1">
      <c r="A169" s="34"/>
      <c r="B169" s="35"/>
      <c r="C169" s="36"/>
      <c r="D169" s="219" t="s">
        <v>139</v>
      </c>
      <c r="E169" s="36"/>
      <c r="F169" s="220" t="s">
        <v>371</v>
      </c>
      <c r="G169" s="36"/>
      <c r="H169" s="36"/>
      <c r="I169" s="221"/>
      <c r="J169" s="36"/>
      <c r="K169" s="36"/>
      <c r="L169" s="40"/>
      <c r="M169" s="222"/>
      <c r="N169" s="223"/>
      <c r="O169" s="87"/>
      <c r="P169" s="87"/>
      <c r="Q169" s="87"/>
      <c r="R169" s="87"/>
      <c r="S169" s="87"/>
      <c r="T169" s="88"/>
      <c r="U169" s="34"/>
      <c r="V169" s="34"/>
      <c r="W169" s="34"/>
      <c r="X169" s="34"/>
      <c r="Y169" s="34"/>
      <c r="Z169" s="34"/>
      <c r="AA169" s="34"/>
      <c r="AB169" s="34"/>
      <c r="AC169" s="34"/>
      <c r="AD169" s="34"/>
      <c r="AE169" s="34"/>
      <c r="AT169" s="13" t="s">
        <v>139</v>
      </c>
      <c r="AU169" s="13" t="s">
        <v>84</v>
      </c>
    </row>
    <row r="170" s="2" customFormat="1" ht="24.15" customHeight="1">
      <c r="A170" s="34"/>
      <c r="B170" s="35"/>
      <c r="C170" s="206" t="s">
        <v>186</v>
      </c>
      <c r="D170" s="206" t="s">
        <v>134</v>
      </c>
      <c r="E170" s="207" t="s">
        <v>225</v>
      </c>
      <c r="F170" s="208" t="s">
        <v>372</v>
      </c>
      <c r="G170" s="209" t="s">
        <v>333</v>
      </c>
      <c r="H170" s="210">
        <v>12</v>
      </c>
      <c r="I170" s="211"/>
      <c r="J170" s="212">
        <f>ROUND(I170*H170,2)</f>
        <v>0</v>
      </c>
      <c r="K170" s="208" t="s">
        <v>1</v>
      </c>
      <c r="L170" s="40"/>
      <c r="M170" s="213" t="s">
        <v>1</v>
      </c>
      <c r="N170" s="214" t="s">
        <v>41</v>
      </c>
      <c r="O170" s="87"/>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138</v>
      </c>
      <c r="AT170" s="217" t="s">
        <v>134</v>
      </c>
      <c r="AU170" s="217" t="s">
        <v>84</v>
      </c>
      <c r="AY170" s="13" t="s">
        <v>133</v>
      </c>
      <c r="BE170" s="218">
        <f>IF(N170="základní",J170,0)</f>
        <v>0</v>
      </c>
      <c r="BF170" s="218">
        <f>IF(N170="snížená",J170,0)</f>
        <v>0</v>
      </c>
      <c r="BG170" s="218">
        <f>IF(N170="zákl. přenesená",J170,0)</f>
        <v>0</v>
      </c>
      <c r="BH170" s="218">
        <f>IF(N170="sníž. přenesená",J170,0)</f>
        <v>0</v>
      </c>
      <c r="BI170" s="218">
        <f>IF(N170="nulová",J170,0)</f>
        <v>0</v>
      </c>
      <c r="BJ170" s="13" t="s">
        <v>84</v>
      </c>
      <c r="BK170" s="218">
        <f>ROUND(I170*H170,2)</f>
        <v>0</v>
      </c>
      <c r="BL170" s="13" t="s">
        <v>138</v>
      </c>
      <c r="BM170" s="217" t="s">
        <v>230</v>
      </c>
    </row>
    <row r="171" s="2" customFormat="1">
      <c r="A171" s="34"/>
      <c r="B171" s="35"/>
      <c r="C171" s="36"/>
      <c r="D171" s="219" t="s">
        <v>139</v>
      </c>
      <c r="E171" s="36"/>
      <c r="F171" s="220" t="s">
        <v>372</v>
      </c>
      <c r="G171" s="36"/>
      <c r="H171" s="36"/>
      <c r="I171" s="221"/>
      <c r="J171" s="36"/>
      <c r="K171" s="36"/>
      <c r="L171" s="40"/>
      <c r="M171" s="222"/>
      <c r="N171" s="223"/>
      <c r="O171" s="87"/>
      <c r="P171" s="87"/>
      <c r="Q171" s="87"/>
      <c r="R171" s="87"/>
      <c r="S171" s="87"/>
      <c r="T171" s="88"/>
      <c r="U171" s="34"/>
      <c r="V171" s="34"/>
      <c r="W171" s="34"/>
      <c r="X171" s="34"/>
      <c r="Y171" s="34"/>
      <c r="Z171" s="34"/>
      <c r="AA171" s="34"/>
      <c r="AB171" s="34"/>
      <c r="AC171" s="34"/>
      <c r="AD171" s="34"/>
      <c r="AE171" s="34"/>
      <c r="AT171" s="13" t="s">
        <v>139</v>
      </c>
      <c r="AU171" s="13" t="s">
        <v>84</v>
      </c>
    </row>
    <row r="172" s="2" customFormat="1" ht="24.15" customHeight="1">
      <c r="A172" s="34"/>
      <c r="B172" s="35"/>
      <c r="C172" s="206" t="s">
        <v>234</v>
      </c>
      <c r="D172" s="206" t="s">
        <v>134</v>
      </c>
      <c r="E172" s="207" t="s">
        <v>280</v>
      </c>
      <c r="F172" s="208" t="s">
        <v>373</v>
      </c>
      <c r="G172" s="209" t="s">
        <v>333</v>
      </c>
      <c r="H172" s="210">
        <v>7</v>
      </c>
      <c r="I172" s="211"/>
      <c r="J172" s="212">
        <f>ROUND(I172*H172,2)</f>
        <v>0</v>
      </c>
      <c r="K172" s="208" t="s">
        <v>1</v>
      </c>
      <c r="L172" s="40"/>
      <c r="M172" s="213" t="s">
        <v>1</v>
      </c>
      <c r="N172" s="214" t="s">
        <v>41</v>
      </c>
      <c r="O172" s="87"/>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138</v>
      </c>
      <c r="AT172" s="217" t="s">
        <v>134</v>
      </c>
      <c r="AU172" s="217" t="s">
        <v>84</v>
      </c>
      <c r="AY172" s="13" t="s">
        <v>133</v>
      </c>
      <c r="BE172" s="218">
        <f>IF(N172="základní",J172,0)</f>
        <v>0</v>
      </c>
      <c r="BF172" s="218">
        <f>IF(N172="snížená",J172,0)</f>
        <v>0</v>
      </c>
      <c r="BG172" s="218">
        <f>IF(N172="zákl. přenesená",J172,0)</f>
        <v>0</v>
      </c>
      <c r="BH172" s="218">
        <f>IF(N172="sníž. přenesená",J172,0)</f>
        <v>0</v>
      </c>
      <c r="BI172" s="218">
        <f>IF(N172="nulová",J172,0)</f>
        <v>0</v>
      </c>
      <c r="BJ172" s="13" t="s">
        <v>84</v>
      </c>
      <c r="BK172" s="218">
        <f>ROUND(I172*H172,2)</f>
        <v>0</v>
      </c>
      <c r="BL172" s="13" t="s">
        <v>138</v>
      </c>
      <c r="BM172" s="217" t="s">
        <v>237</v>
      </c>
    </row>
    <row r="173" s="2" customFormat="1">
      <c r="A173" s="34"/>
      <c r="B173" s="35"/>
      <c r="C173" s="36"/>
      <c r="D173" s="219" t="s">
        <v>139</v>
      </c>
      <c r="E173" s="36"/>
      <c r="F173" s="220" t="s">
        <v>373</v>
      </c>
      <c r="G173" s="36"/>
      <c r="H173" s="36"/>
      <c r="I173" s="221"/>
      <c r="J173" s="36"/>
      <c r="K173" s="36"/>
      <c r="L173" s="40"/>
      <c r="M173" s="222"/>
      <c r="N173" s="223"/>
      <c r="O173" s="87"/>
      <c r="P173" s="87"/>
      <c r="Q173" s="87"/>
      <c r="R173" s="87"/>
      <c r="S173" s="87"/>
      <c r="T173" s="88"/>
      <c r="U173" s="34"/>
      <c r="V173" s="34"/>
      <c r="W173" s="34"/>
      <c r="X173" s="34"/>
      <c r="Y173" s="34"/>
      <c r="Z173" s="34"/>
      <c r="AA173" s="34"/>
      <c r="AB173" s="34"/>
      <c r="AC173" s="34"/>
      <c r="AD173" s="34"/>
      <c r="AE173" s="34"/>
      <c r="AT173" s="13" t="s">
        <v>139</v>
      </c>
      <c r="AU173" s="13" t="s">
        <v>84</v>
      </c>
    </row>
    <row r="174" s="2" customFormat="1" ht="16.5" customHeight="1">
      <c r="A174" s="34"/>
      <c r="B174" s="35"/>
      <c r="C174" s="206" t="s">
        <v>190</v>
      </c>
      <c r="D174" s="206" t="s">
        <v>134</v>
      </c>
      <c r="E174" s="207" t="s">
        <v>322</v>
      </c>
      <c r="F174" s="208" t="s">
        <v>374</v>
      </c>
      <c r="G174" s="209" t="s">
        <v>361</v>
      </c>
      <c r="H174" s="210">
        <v>1</v>
      </c>
      <c r="I174" s="211"/>
      <c r="J174" s="212">
        <f>ROUND(I174*H174,2)</f>
        <v>0</v>
      </c>
      <c r="K174" s="208" t="s">
        <v>1</v>
      </c>
      <c r="L174" s="40"/>
      <c r="M174" s="213" t="s">
        <v>1</v>
      </c>
      <c r="N174" s="214" t="s">
        <v>41</v>
      </c>
      <c r="O174" s="87"/>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138</v>
      </c>
      <c r="AT174" s="217" t="s">
        <v>134</v>
      </c>
      <c r="AU174" s="217" t="s">
        <v>84</v>
      </c>
      <c r="AY174" s="13" t="s">
        <v>133</v>
      </c>
      <c r="BE174" s="218">
        <f>IF(N174="základní",J174,0)</f>
        <v>0</v>
      </c>
      <c r="BF174" s="218">
        <f>IF(N174="snížená",J174,0)</f>
        <v>0</v>
      </c>
      <c r="BG174" s="218">
        <f>IF(N174="zákl. přenesená",J174,0)</f>
        <v>0</v>
      </c>
      <c r="BH174" s="218">
        <f>IF(N174="sníž. přenesená",J174,0)</f>
        <v>0</v>
      </c>
      <c r="BI174" s="218">
        <f>IF(N174="nulová",J174,0)</f>
        <v>0</v>
      </c>
      <c r="BJ174" s="13" t="s">
        <v>84</v>
      </c>
      <c r="BK174" s="218">
        <f>ROUND(I174*H174,2)</f>
        <v>0</v>
      </c>
      <c r="BL174" s="13" t="s">
        <v>138</v>
      </c>
      <c r="BM174" s="217" t="s">
        <v>240</v>
      </c>
    </row>
    <row r="175" s="2" customFormat="1">
      <c r="A175" s="34"/>
      <c r="B175" s="35"/>
      <c r="C175" s="36"/>
      <c r="D175" s="219" t="s">
        <v>139</v>
      </c>
      <c r="E175" s="36"/>
      <c r="F175" s="220" t="s">
        <v>374</v>
      </c>
      <c r="G175" s="36"/>
      <c r="H175" s="36"/>
      <c r="I175" s="221"/>
      <c r="J175" s="36"/>
      <c r="K175" s="36"/>
      <c r="L175" s="40"/>
      <c r="M175" s="222"/>
      <c r="N175" s="223"/>
      <c r="O175" s="87"/>
      <c r="P175" s="87"/>
      <c r="Q175" s="87"/>
      <c r="R175" s="87"/>
      <c r="S175" s="87"/>
      <c r="T175" s="88"/>
      <c r="U175" s="34"/>
      <c r="V175" s="34"/>
      <c r="W175" s="34"/>
      <c r="X175" s="34"/>
      <c r="Y175" s="34"/>
      <c r="Z175" s="34"/>
      <c r="AA175" s="34"/>
      <c r="AB175" s="34"/>
      <c r="AC175" s="34"/>
      <c r="AD175" s="34"/>
      <c r="AE175" s="34"/>
      <c r="AT175" s="13" t="s">
        <v>139</v>
      </c>
      <c r="AU175" s="13" t="s">
        <v>84</v>
      </c>
    </row>
    <row r="176" s="11" customFormat="1" ht="25.92" customHeight="1">
      <c r="A176" s="11"/>
      <c r="B176" s="192"/>
      <c r="C176" s="193"/>
      <c r="D176" s="194" t="s">
        <v>75</v>
      </c>
      <c r="E176" s="195" t="s">
        <v>232</v>
      </c>
      <c r="F176" s="195" t="s">
        <v>375</v>
      </c>
      <c r="G176" s="193"/>
      <c r="H176" s="193"/>
      <c r="I176" s="196"/>
      <c r="J176" s="197">
        <f>BK176</f>
        <v>0</v>
      </c>
      <c r="K176" s="193"/>
      <c r="L176" s="198"/>
      <c r="M176" s="199"/>
      <c r="N176" s="200"/>
      <c r="O176" s="200"/>
      <c r="P176" s="201">
        <f>SUM(P177:P208)</f>
        <v>0</v>
      </c>
      <c r="Q176" s="200"/>
      <c r="R176" s="201">
        <f>SUM(R177:R208)</f>
        <v>0</v>
      </c>
      <c r="S176" s="200"/>
      <c r="T176" s="202">
        <f>SUM(T177:T208)</f>
        <v>0</v>
      </c>
      <c r="U176" s="11"/>
      <c r="V176" s="11"/>
      <c r="W176" s="11"/>
      <c r="X176" s="11"/>
      <c r="Y176" s="11"/>
      <c r="Z176" s="11"/>
      <c r="AA176" s="11"/>
      <c r="AB176" s="11"/>
      <c r="AC176" s="11"/>
      <c r="AD176" s="11"/>
      <c r="AE176" s="11"/>
      <c r="AR176" s="203" t="s">
        <v>84</v>
      </c>
      <c r="AT176" s="204" t="s">
        <v>75</v>
      </c>
      <c r="AU176" s="204" t="s">
        <v>76</v>
      </c>
      <c r="AY176" s="203" t="s">
        <v>133</v>
      </c>
      <c r="BK176" s="205">
        <f>SUM(BK177:BK208)</f>
        <v>0</v>
      </c>
    </row>
    <row r="177" s="2" customFormat="1" ht="55.5" customHeight="1">
      <c r="A177" s="34"/>
      <c r="B177" s="35"/>
      <c r="C177" s="206" t="s">
        <v>241</v>
      </c>
      <c r="D177" s="206" t="s">
        <v>134</v>
      </c>
      <c r="E177" s="207" t="s">
        <v>376</v>
      </c>
      <c r="F177" s="208" t="s">
        <v>377</v>
      </c>
      <c r="G177" s="209" t="s">
        <v>333</v>
      </c>
      <c r="H177" s="210">
        <v>1</v>
      </c>
      <c r="I177" s="211"/>
      <c r="J177" s="212">
        <f>ROUND(I177*H177,2)</f>
        <v>0</v>
      </c>
      <c r="K177" s="208" t="s">
        <v>1</v>
      </c>
      <c r="L177" s="40"/>
      <c r="M177" s="213" t="s">
        <v>1</v>
      </c>
      <c r="N177" s="214" t="s">
        <v>41</v>
      </c>
      <c r="O177" s="87"/>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138</v>
      </c>
      <c r="AT177" s="217" t="s">
        <v>134</v>
      </c>
      <c r="AU177" s="217" t="s">
        <v>84</v>
      </c>
      <c r="AY177" s="13" t="s">
        <v>133</v>
      </c>
      <c r="BE177" s="218">
        <f>IF(N177="základní",J177,0)</f>
        <v>0</v>
      </c>
      <c r="BF177" s="218">
        <f>IF(N177="snížená",J177,0)</f>
        <v>0</v>
      </c>
      <c r="BG177" s="218">
        <f>IF(N177="zákl. přenesená",J177,0)</f>
        <v>0</v>
      </c>
      <c r="BH177" s="218">
        <f>IF(N177="sníž. přenesená",J177,0)</f>
        <v>0</v>
      </c>
      <c r="BI177" s="218">
        <f>IF(N177="nulová",J177,0)</f>
        <v>0</v>
      </c>
      <c r="BJ177" s="13" t="s">
        <v>84</v>
      </c>
      <c r="BK177" s="218">
        <f>ROUND(I177*H177,2)</f>
        <v>0</v>
      </c>
      <c r="BL177" s="13" t="s">
        <v>138</v>
      </c>
      <c r="BM177" s="217" t="s">
        <v>244</v>
      </c>
    </row>
    <row r="178" s="2" customFormat="1">
      <c r="A178" s="34"/>
      <c r="B178" s="35"/>
      <c r="C178" s="36"/>
      <c r="D178" s="219" t="s">
        <v>139</v>
      </c>
      <c r="E178" s="36"/>
      <c r="F178" s="220" t="s">
        <v>377</v>
      </c>
      <c r="G178" s="36"/>
      <c r="H178" s="36"/>
      <c r="I178" s="221"/>
      <c r="J178" s="36"/>
      <c r="K178" s="36"/>
      <c r="L178" s="40"/>
      <c r="M178" s="222"/>
      <c r="N178" s="223"/>
      <c r="O178" s="87"/>
      <c r="P178" s="87"/>
      <c r="Q178" s="87"/>
      <c r="R178" s="87"/>
      <c r="S178" s="87"/>
      <c r="T178" s="88"/>
      <c r="U178" s="34"/>
      <c r="V178" s="34"/>
      <c r="W178" s="34"/>
      <c r="X178" s="34"/>
      <c r="Y178" s="34"/>
      <c r="Z178" s="34"/>
      <c r="AA178" s="34"/>
      <c r="AB178" s="34"/>
      <c r="AC178" s="34"/>
      <c r="AD178" s="34"/>
      <c r="AE178" s="34"/>
      <c r="AT178" s="13" t="s">
        <v>139</v>
      </c>
      <c r="AU178" s="13" t="s">
        <v>84</v>
      </c>
    </row>
    <row r="179" s="2" customFormat="1" ht="49.05" customHeight="1">
      <c r="A179" s="34"/>
      <c r="B179" s="35"/>
      <c r="C179" s="206" t="s">
        <v>194</v>
      </c>
      <c r="D179" s="206" t="s">
        <v>134</v>
      </c>
      <c r="E179" s="207" t="s">
        <v>378</v>
      </c>
      <c r="F179" s="208" t="s">
        <v>239</v>
      </c>
      <c r="G179" s="209" t="s">
        <v>333</v>
      </c>
      <c r="H179" s="210">
        <v>1</v>
      </c>
      <c r="I179" s="211"/>
      <c r="J179" s="212">
        <f>ROUND(I179*H179,2)</f>
        <v>0</v>
      </c>
      <c r="K179" s="208" t="s">
        <v>1</v>
      </c>
      <c r="L179" s="40"/>
      <c r="M179" s="213" t="s">
        <v>1</v>
      </c>
      <c r="N179" s="214" t="s">
        <v>41</v>
      </c>
      <c r="O179" s="87"/>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138</v>
      </c>
      <c r="AT179" s="217" t="s">
        <v>134</v>
      </c>
      <c r="AU179" s="217" t="s">
        <v>84</v>
      </c>
      <c r="AY179" s="13" t="s">
        <v>133</v>
      </c>
      <c r="BE179" s="218">
        <f>IF(N179="základní",J179,0)</f>
        <v>0</v>
      </c>
      <c r="BF179" s="218">
        <f>IF(N179="snížená",J179,0)</f>
        <v>0</v>
      </c>
      <c r="BG179" s="218">
        <f>IF(N179="zákl. přenesená",J179,0)</f>
        <v>0</v>
      </c>
      <c r="BH179" s="218">
        <f>IF(N179="sníž. přenesená",J179,0)</f>
        <v>0</v>
      </c>
      <c r="BI179" s="218">
        <f>IF(N179="nulová",J179,0)</f>
        <v>0</v>
      </c>
      <c r="BJ179" s="13" t="s">
        <v>84</v>
      </c>
      <c r="BK179" s="218">
        <f>ROUND(I179*H179,2)</f>
        <v>0</v>
      </c>
      <c r="BL179" s="13" t="s">
        <v>138</v>
      </c>
      <c r="BM179" s="217" t="s">
        <v>247</v>
      </c>
    </row>
    <row r="180" s="2" customFormat="1">
      <c r="A180" s="34"/>
      <c r="B180" s="35"/>
      <c r="C180" s="36"/>
      <c r="D180" s="219" t="s">
        <v>139</v>
      </c>
      <c r="E180" s="36"/>
      <c r="F180" s="220" t="s">
        <v>239</v>
      </c>
      <c r="G180" s="36"/>
      <c r="H180" s="36"/>
      <c r="I180" s="221"/>
      <c r="J180" s="36"/>
      <c r="K180" s="36"/>
      <c r="L180" s="40"/>
      <c r="M180" s="222"/>
      <c r="N180" s="223"/>
      <c r="O180" s="87"/>
      <c r="P180" s="87"/>
      <c r="Q180" s="87"/>
      <c r="R180" s="87"/>
      <c r="S180" s="87"/>
      <c r="T180" s="88"/>
      <c r="U180" s="34"/>
      <c r="V180" s="34"/>
      <c r="W180" s="34"/>
      <c r="X180" s="34"/>
      <c r="Y180" s="34"/>
      <c r="Z180" s="34"/>
      <c r="AA180" s="34"/>
      <c r="AB180" s="34"/>
      <c r="AC180" s="34"/>
      <c r="AD180" s="34"/>
      <c r="AE180" s="34"/>
      <c r="AT180" s="13" t="s">
        <v>139</v>
      </c>
      <c r="AU180" s="13" t="s">
        <v>84</v>
      </c>
    </row>
    <row r="181" s="2" customFormat="1" ht="55.5" customHeight="1">
      <c r="A181" s="34"/>
      <c r="B181" s="35"/>
      <c r="C181" s="206" t="s">
        <v>248</v>
      </c>
      <c r="D181" s="206" t="s">
        <v>134</v>
      </c>
      <c r="E181" s="207" t="s">
        <v>379</v>
      </c>
      <c r="F181" s="208" t="s">
        <v>243</v>
      </c>
      <c r="G181" s="209" t="s">
        <v>333</v>
      </c>
      <c r="H181" s="210">
        <v>1</v>
      </c>
      <c r="I181" s="211"/>
      <c r="J181" s="212">
        <f>ROUND(I181*H181,2)</f>
        <v>0</v>
      </c>
      <c r="K181" s="208" t="s">
        <v>1</v>
      </c>
      <c r="L181" s="40"/>
      <c r="M181" s="213" t="s">
        <v>1</v>
      </c>
      <c r="N181" s="214" t="s">
        <v>41</v>
      </c>
      <c r="O181" s="87"/>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138</v>
      </c>
      <c r="AT181" s="217" t="s">
        <v>134</v>
      </c>
      <c r="AU181" s="217" t="s">
        <v>84</v>
      </c>
      <c r="AY181" s="13" t="s">
        <v>133</v>
      </c>
      <c r="BE181" s="218">
        <f>IF(N181="základní",J181,0)</f>
        <v>0</v>
      </c>
      <c r="BF181" s="218">
        <f>IF(N181="snížená",J181,0)</f>
        <v>0</v>
      </c>
      <c r="BG181" s="218">
        <f>IF(N181="zákl. přenesená",J181,0)</f>
        <v>0</v>
      </c>
      <c r="BH181" s="218">
        <f>IF(N181="sníž. přenesená",J181,0)</f>
        <v>0</v>
      </c>
      <c r="BI181" s="218">
        <f>IF(N181="nulová",J181,0)</f>
        <v>0</v>
      </c>
      <c r="BJ181" s="13" t="s">
        <v>84</v>
      </c>
      <c r="BK181" s="218">
        <f>ROUND(I181*H181,2)</f>
        <v>0</v>
      </c>
      <c r="BL181" s="13" t="s">
        <v>138</v>
      </c>
      <c r="BM181" s="217" t="s">
        <v>251</v>
      </c>
    </row>
    <row r="182" s="2" customFormat="1">
      <c r="A182" s="34"/>
      <c r="B182" s="35"/>
      <c r="C182" s="36"/>
      <c r="D182" s="219" t="s">
        <v>139</v>
      </c>
      <c r="E182" s="36"/>
      <c r="F182" s="220" t="s">
        <v>243</v>
      </c>
      <c r="G182" s="36"/>
      <c r="H182" s="36"/>
      <c r="I182" s="221"/>
      <c r="J182" s="36"/>
      <c r="K182" s="36"/>
      <c r="L182" s="40"/>
      <c r="M182" s="222"/>
      <c r="N182" s="223"/>
      <c r="O182" s="87"/>
      <c r="P182" s="87"/>
      <c r="Q182" s="87"/>
      <c r="R182" s="87"/>
      <c r="S182" s="87"/>
      <c r="T182" s="88"/>
      <c r="U182" s="34"/>
      <c r="V182" s="34"/>
      <c r="W182" s="34"/>
      <c r="X182" s="34"/>
      <c r="Y182" s="34"/>
      <c r="Z182" s="34"/>
      <c r="AA182" s="34"/>
      <c r="AB182" s="34"/>
      <c r="AC182" s="34"/>
      <c r="AD182" s="34"/>
      <c r="AE182" s="34"/>
      <c r="AT182" s="13" t="s">
        <v>139</v>
      </c>
      <c r="AU182" s="13" t="s">
        <v>84</v>
      </c>
    </row>
    <row r="183" s="2" customFormat="1" ht="33" customHeight="1">
      <c r="A183" s="34"/>
      <c r="B183" s="35"/>
      <c r="C183" s="206" t="s">
        <v>198</v>
      </c>
      <c r="D183" s="206" t="s">
        <v>134</v>
      </c>
      <c r="E183" s="207" t="s">
        <v>380</v>
      </c>
      <c r="F183" s="208" t="s">
        <v>381</v>
      </c>
      <c r="G183" s="209" t="s">
        <v>333</v>
      </c>
      <c r="H183" s="210">
        <v>1</v>
      </c>
      <c r="I183" s="211"/>
      <c r="J183" s="212">
        <f>ROUND(I183*H183,2)</f>
        <v>0</v>
      </c>
      <c r="K183" s="208" t="s">
        <v>1</v>
      </c>
      <c r="L183" s="40"/>
      <c r="M183" s="213" t="s">
        <v>1</v>
      </c>
      <c r="N183" s="214" t="s">
        <v>41</v>
      </c>
      <c r="O183" s="87"/>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138</v>
      </c>
      <c r="AT183" s="217" t="s">
        <v>134</v>
      </c>
      <c r="AU183" s="217" t="s">
        <v>84</v>
      </c>
      <c r="AY183" s="13" t="s">
        <v>133</v>
      </c>
      <c r="BE183" s="218">
        <f>IF(N183="základní",J183,0)</f>
        <v>0</v>
      </c>
      <c r="BF183" s="218">
        <f>IF(N183="snížená",J183,0)</f>
        <v>0</v>
      </c>
      <c r="BG183" s="218">
        <f>IF(N183="zákl. přenesená",J183,0)</f>
        <v>0</v>
      </c>
      <c r="BH183" s="218">
        <f>IF(N183="sníž. přenesená",J183,0)</f>
        <v>0</v>
      </c>
      <c r="BI183" s="218">
        <f>IF(N183="nulová",J183,0)</f>
        <v>0</v>
      </c>
      <c r="BJ183" s="13" t="s">
        <v>84</v>
      </c>
      <c r="BK183" s="218">
        <f>ROUND(I183*H183,2)</f>
        <v>0</v>
      </c>
      <c r="BL183" s="13" t="s">
        <v>138</v>
      </c>
      <c r="BM183" s="217" t="s">
        <v>254</v>
      </c>
    </row>
    <row r="184" s="2" customFormat="1">
      <c r="A184" s="34"/>
      <c r="B184" s="35"/>
      <c r="C184" s="36"/>
      <c r="D184" s="219" t="s">
        <v>139</v>
      </c>
      <c r="E184" s="36"/>
      <c r="F184" s="220" t="s">
        <v>381</v>
      </c>
      <c r="G184" s="36"/>
      <c r="H184" s="36"/>
      <c r="I184" s="221"/>
      <c r="J184" s="36"/>
      <c r="K184" s="36"/>
      <c r="L184" s="40"/>
      <c r="M184" s="222"/>
      <c r="N184" s="223"/>
      <c r="O184" s="87"/>
      <c r="P184" s="87"/>
      <c r="Q184" s="87"/>
      <c r="R184" s="87"/>
      <c r="S184" s="87"/>
      <c r="T184" s="88"/>
      <c r="U184" s="34"/>
      <c r="V184" s="34"/>
      <c r="W184" s="34"/>
      <c r="X184" s="34"/>
      <c r="Y184" s="34"/>
      <c r="Z184" s="34"/>
      <c r="AA184" s="34"/>
      <c r="AB184" s="34"/>
      <c r="AC184" s="34"/>
      <c r="AD184" s="34"/>
      <c r="AE184" s="34"/>
      <c r="AT184" s="13" t="s">
        <v>139</v>
      </c>
      <c r="AU184" s="13" t="s">
        <v>84</v>
      </c>
    </row>
    <row r="185" s="2" customFormat="1" ht="33" customHeight="1">
      <c r="A185" s="34"/>
      <c r="B185" s="35"/>
      <c r="C185" s="206" t="s">
        <v>255</v>
      </c>
      <c r="D185" s="206" t="s">
        <v>134</v>
      </c>
      <c r="E185" s="207" t="s">
        <v>382</v>
      </c>
      <c r="F185" s="208" t="s">
        <v>297</v>
      </c>
      <c r="G185" s="209" t="s">
        <v>333</v>
      </c>
      <c r="H185" s="210">
        <v>1</v>
      </c>
      <c r="I185" s="211"/>
      <c r="J185" s="212">
        <f>ROUND(I185*H185,2)</f>
        <v>0</v>
      </c>
      <c r="K185" s="208" t="s">
        <v>1</v>
      </c>
      <c r="L185" s="40"/>
      <c r="M185" s="213" t="s">
        <v>1</v>
      </c>
      <c r="N185" s="214" t="s">
        <v>41</v>
      </c>
      <c r="O185" s="87"/>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138</v>
      </c>
      <c r="AT185" s="217" t="s">
        <v>134</v>
      </c>
      <c r="AU185" s="217" t="s">
        <v>84</v>
      </c>
      <c r="AY185" s="13" t="s">
        <v>133</v>
      </c>
      <c r="BE185" s="218">
        <f>IF(N185="základní",J185,0)</f>
        <v>0</v>
      </c>
      <c r="BF185" s="218">
        <f>IF(N185="snížená",J185,0)</f>
        <v>0</v>
      </c>
      <c r="BG185" s="218">
        <f>IF(N185="zákl. přenesená",J185,0)</f>
        <v>0</v>
      </c>
      <c r="BH185" s="218">
        <f>IF(N185="sníž. přenesená",J185,0)</f>
        <v>0</v>
      </c>
      <c r="BI185" s="218">
        <f>IF(N185="nulová",J185,0)</f>
        <v>0</v>
      </c>
      <c r="BJ185" s="13" t="s">
        <v>84</v>
      </c>
      <c r="BK185" s="218">
        <f>ROUND(I185*H185,2)</f>
        <v>0</v>
      </c>
      <c r="BL185" s="13" t="s">
        <v>138</v>
      </c>
      <c r="BM185" s="217" t="s">
        <v>258</v>
      </c>
    </row>
    <row r="186" s="2" customFormat="1">
      <c r="A186" s="34"/>
      <c r="B186" s="35"/>
      <c r="C186" s="36"/>
      <c r="D186" s="219" t="s">
        <v>139</v>
      </c>
      <c r="E186" s="36"/>
      <c r="F186" s="220" t="s">
        <v>297</v>
      </c>
      <c r="G186" s="36"/>
      <c r="H186" s="36"/>
      <c r="I186" s="221"/>
      <c r="J186" s="36"/>
      <c r="K186" s="36"/>
      <c r="L186" s="40"/>
      <c r="M186" s="222"/>
      <c r="N186" s="223"/>
      <c r="O186" s="87"/>
      <c r="P186" s="87"/>
      <c r="Q186" s="87"/>
      <c r="R186" s="87"/>
      <c r="S186" s="87"/>
      <c r="T186" s="88"/>
      <c r="U186" s="34"/>
      <c r="V186" s="34"/>
      <c r="W186" s="34"/>
      <c r="X186" s="34"/>
      <c r="Y186" s="34"/>
      <c r="Z186" s="34"/>
      <c r="AA186" s="34"/>
      <c r="AB186" s="34"/>
      <c r="AC186" s="34"/>
      <c r="AD186" s="34"/>
      <c r="AE186" s="34"/>
      <c r="AT186" s="13" t="s">
        <v>139</v>
      </c>
      <c r="AU186" s="13" t="s">
        <v>84</v>
      </c>
    </row>
    <row r="187" s="2" customFormat="1" ht="33" customHeight="1">
      <c r="A187" s="34"/>
      <c r="B187" s="35"/>
      <c r="C187" s="206" t="s">
        <v>202</v>
      </c>
      <c r="D187" s="206" t="s">
        <v>134</v>
      </c>
      <c r="E187" s="207" t="s">
        <v>383</v>
      </c>
      <c r="F187" s="208" t="s">
        <v>384</v>
      </c>
      <c r="G187" s="209" t="s">
        <v>333</v>
      </c>
      <c r="H187" s="210">
        <v>2.3199999999999998</v>
      </c>
      <c r="I187" s="211"/>
      <c r="J187" s="212">
        <f>ROUND(I187*H187,2)</f>
        <v>0</v>
      </c>
      <c r="K187" s="208" t="s">
        <v>1</v>
      </c>
      <c r="L187" s="40"/>
      <c r="M187" s="213" t="s">
        <v>1</v>
      </c>
      <c r="N187" s="214" t="s">
        <v>41</v>
      </c>
      <c r="O187" s="87"/>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138</v>
      </c>
      <c r="AT187" s="217" t="s">
        <v>134</v>
      </c>
      <c r="AU187" s="217" t="s">
        <v>84</v>
      </c>
      <c r="AY187" s="13" t="s">
        <v>133</v>
      </c>
      <c r="BE187" s="218">
        <f>IF(N187="základní",J187,0)</f>
        <v>0</v>
      </c>
      <c r="BF187" s="218">
        <f>IF(N187="snížená",J187,0)</f>
        <v>0</v>
      </c>
      <c r="BG187" s="218">
        <f>IF(N187="zákl. přenesená",J187,0)</f>
        <v>0</v>
      </c>
      <c r="BH187" s="218">
        <f>IF(N187="sníž. přenesená",J187,0)</f>
        <v>0</v>
      </c>
      <c r="BI187" s="218">
        <f>IF(N187="nulová",J187,0)</f>
        <v>0</v>
      </c>
      <c r="BJ187" s="13" t="s">
        <v>84</v>
      </c>
      <c r="BK187" s="218">
        <f>ROUND(I187*H187,2)</f>
        <v>0</v>
      </c>
      <c r="BL187" s="13" t="s">
        <v>138</v>
      </c>
      <c r="BM187" s="217" t="s">
        <v>261</v>
      </c>
    </row>
    <row r="188" s="2" customFormat="1">
      <c r="A188" s="34"/>
      <c r="B188" s="35"/>
      <c r="C188" s="36"/>
      <c r="D188" s="219" t="s">
        <v>139</v>
      </c>
      <c r="E188" s="36"/>
      <c r="F188" s="220" t="s">
        <v>384</v>
      </c>
      <c r="G188" s="36"/>
      <c r="H188" s="36"/>
      <c r="I188" s="221"/>
      <c r="J188" s="36"/>
      <c r="K188" s="36"/>
      <c r="L188" s="40"/>
      <c r="M188" s="222"/>
      <c r="N188" s="223"/>
      <c r="O188" s="87"/>
      <c r="P188" s="87"/>
      <c r="Q188" s="87"/>
      <c r="R188" s="87"/>
      <c r="S188" s="87"/>
      <c r="T188" s="88"/>
      <c r="U188" s="34"/>
      <c r="V188" s="34"/>
      <c r="W188" s="34"/>
      <c r="X188" s="34"/>
      <c r="Y188" s="34"/>
      <c r="Z188" s="34"/>
      <c r="AA188" s="34"/>
      <c r="AB188" s="34"/>
      <c r="AC188" s="34"/>
      <c r="AD188" s="34"/>
      <c r="AE188" s="34"/>
      <c r="AT188" s="13" t="s">
        <v>139</v>
      </c>
      <c r="AU188" s="13" t="s">
        <v>84</v>
      </c>
    </row>
    <row r="189" s="2" customFormat="1" ht="37.8" customHeight="1">
      <c r="A189" s="34"/>
      <c r="B189" s="35"/>
      <c r="C189" s="206" t="s">
        <v>262</v>
      </c>
      <c r="D189" s="206" t="s">
        <v>134</v>
      </c>
      <c r="E189" s="207" t="s">
        <v>385</v>
      </c>
      <c r="F189" s="208" t="s">
        <v>386</v>
      </c>
      <c r="G189" s="209" t="s">
        <v>333</v>
      </c>
      <c r="H189" s="210">
        <v>2.3900000000000001</v>
      </c>
      <c r="I189" s="211"/>
      <c r="J189" s="212">
        <f>ROUND(I189*H189,2)</f>
        <v>0</v>
      </c>
      <c r="K189" s="208" t="s">
        <v>1</v>
      </c>
      <c r="L189" s="40"/>
      <c r="M189" s="213" t="s">
        <v>1</v>
      </c>
      <c r="N189" s="214" t="s">
        <v>41</v>
      </c>
      <c r="O189" s="87"/>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138</v>
      </c>
      <c r="AT189" s="217" t="s">
        <v>134</v>
      </c>
      <c r="AU189" s="217" t="s">
        <v>84</v>
      </c>
      <c r="AY189" s="13" t="s">
        <v>133</v>
      </c>
      <c r="BE189" s="218">
        <f>IF(N189="základní",J189,0)</f>
        <v>0</v>
      </c>
      <c r="BF189" s="218">
        <f>IF(N189="snížená",J189,0)</f>
        <v>0</v>
      </c>
      <c r="BG189" s="218">
        <f>IF(N189="zákl. přenesená",J189,0)</f>
        <v>0</v>
      </c>
      <c r="BH189" s="218">
        <f>IF(N189="sníž. přenesená",J189,0)</f>
        <v>0</v>
      </c>
      <c r="BI189" s="218">
        <f>IF(N189="nulová",J189,0)</f>
        <v>0</v>
      </c>
      <c r="BJ189" s="13" t="s">
        <v>84</v>
      </c>
      <c r="BK189" s="218">
        <f>ROUND(I189*H189,2)</f>
        <v>0</v>
      </c>
      <c r="BL189" s="13" t="s">
        <v>138</v>
      </c>
      <c r="BM189" s="217" t="s">
        <v>265</v>
      </c>
    </row>
    <row r="190" s="2" customFormat="1">
      <c r="A190" s="34"/>
      <c r="B190" s="35"/>
      <c r="C190" s="36"/>
      <c r="D190" s="219" t="s">
        <v>139</v>
      </c>
      <c r="E190" s="36"/>
      <c r="F190" s="220" t="s">
        <v>386</v>
      </c>
      <c r="G190" s="36"/>
      <c r="H190" s="36"/>
      <c r="I190" s="221"/>
      <c r="J190" s="36"/>
      <c r="K190" s="36"/>
      <c r="L190" s="40"/>
      <c r="M190" s="222"/>
      <c r="N190" s="223"/>
      <c r="O190" s="87"/>
      <c r="P190" s="87"/>
      <c r="Q190" s="87"/>
      <c r="R190" s="87"/>
      <c r="S190" s="87"/>
      <c r="T190" s="88"/>
      <c r="U190" s="34"/>
      <c r="V190" s="34"/>
      <c r="W190" s="34"/>
      <c r="X190" s="34"/>
      <c r="Y190" s="34"/>
      <c r="Z190" s="34"/>
      <c r="AA190" s="34"/>
      <c r="AB190" s="34"/>
      <c r="AC190" s="34"/>
      <c r="AD190" s="34"/>
      <c r="AE190" s="34"/>
      <c r="AT190" s="13" t="s">
        <v>139</v>
      </c>
      <c r="AU190" s="13" t="s">
        <v>84</v>
      </c>
    </row>
    <row r="191" s="2" customFormat="1" ht="24.15" customHeight="1">
      <c r="A191" s="34"/>
      <c r="B191" s="35"/>
      <c r="C191" s="206" t="s">
        <v>207</v>
      </c>
      <c r="D191" s="206" t="s">
        <v>134</v>
      </c>
      <c r="E191" s="207" t="s">
        <v>387</v>
      </c>
      <c r="F191" s="208" t="s">
        <v>257</v>
      </c>
      <c r="G191" s="209" t="s">
        <v>333</v>
      </c>
      <c r="H191" s="210">
        <v>3.02</v>
      </c>
      <c r="I191" s="211"/>
      <c r="J191" s="212">
        <f>ROUND(I191*H191,2)</f>
        <v>0</v>
      </c>
      <c r="K191" s="208" t="s">
        <v>1</v>
      </c>
      <c r="L191" s="40"/>
      <c r="M191" s="213" t="s">
        <v>1</v>
      </c>
      <c r="N191" s="214" t="s">
        <v>41</v>
      </c>
      <c r="O191" s="87"/>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138</v>
      </c>
      <c r="AT191" s="217" t="s">
        <v>134</v>
      </c>
      <c r="AU191" s="217" t="s">
        <v>84</v>
      </c>
      <c r="AY191" s="13" t="s">
        <v>133</v>
      </c>
      <c r="BE191" s="218">
        <f>IF(N191="základní",J191,0)</f>
        <v>0</v>
      </c>
      <c r="BF191" s="218">
        <f>IF(N191="snížená",J191,0)</f>
        <v>0</v>
      </c>
      <c r="BG191" s="218">
        <f>IF(N191="zákl. přenesená",J191,0)</f>
        <v>0</v>
      </c>
      <c r="BH191" s="218">
        <f>IF(N191="sníž. přenesená",J191,0)</f>
        <v>0</v>
      </c>
      <c r="BI191" s="218">
        <f>IF(N191="nulová",J191,0)</f>
        <v>0</v>
      </c>
      <c r="BJ191" s="13" t="s">
        <v>84</v>
      </c>
      <c r="BK191" s="218">
        <f>ROUND(I191*H191,2)</f>
        <v>0</v>
      </c>
      <c r="BL191" s="13" t="s">
        <v>138</v>
      </c>
      <c r="BM191" s="217" t="s">
        <v>268</v>
      </c>
    </row>
    <row r="192" s="2" customFormat="1">
      <c r="A192" s="34"/>
      <c r="B192" s="35"/>
      <c r="C192" s="36"/>
      <c r="D192" s="219" t="s">
        <v>139</v>
      </c>
      <c r="E192" s="36"/>
      <c r="F192" s="220" t="s">
        <v>257</v>
      </c>
      <c r="G192" s="36"/>
      <c r="H192" s="36"/>
      <c r="I192" s="221"/>
      <c r="J192" s="36"/>
      <c r="K192" s="36"/>
      <c r="L192" s="40"/>
      <c r="M192" s="222"/>
      <c r="N192" s="223"/>
      <c r="O192" s="87"/>
      <c r="P192" s="87"/>
      <c r="Q192" s="87"/>
      <c r="R192" s="87"/>
      <c r="S192" s="87"/>
      <c r="T192" s="88"/>
      <c r="U192" s="34"/>
      <c r="V192" s="34"/>
      <c r="W192" s="34"/>
      <c r="X192" s="34"/>
      <c r="Y192" s="34"/>
      <c r="Z192" s="34"/>
      <c r="AA192" s="34"/>
      <c r="AB192" s="34"/>
      <c r="AC192" s="34"/>
      <c r="AD192" s="34"/>
      <c r="AE192" s="34"/>
      <c r="AT192" s="13" t="s">
        <v>139</v>
      </c>
      <c r="AU192" s="13" t="s">
        <v>84</v>
      </c>
    </row>
    <row r="193" s="2" customFormat="1" ht="44.25" customHeight="1">
      <c r="A193" s="34"/>
      <c r="B193" s="35"/>
      <c r="C193" s="206" t="s">
        <v>269</v>
      </c>
      <c r="D193" s="206" t="s">
        <v>134</v>
      </c>
      <c r="E193" s="207" t="s">
        <v>388</v>
      </c>
      <c r="F193" s="208" t="s">
        <v>389</v>
      </c>
      <c r="G193" s="209" t="s">
        <v>333</v>
      </c>
      <c r="H193" s="210">
        <v>1</v>
      </c>
      <c r="I193" s="211"/>
      <c r="J193" s="212">
        <f>ROUND(I193*H193,2)</f>
        <v>0</v>
      </c>
      <c r="K193" s="208" t="s">
        <v>1</v>
      </c>
      <c r="L193" s="40"/>
      <c r="M193" s="213" t="s">
        <v>1</v>
      </c>
      <c r="N193" s="214" t="s">
        <v>41</v>
      </c>
      <c r="O193" s="87"/>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138</v>
      </c>
      <c r="AT193" s="217" t="s">
        <v>134</v>
      </c>
      <c r="AU193" s="217" t="s">
        <v>84</v>
      </c>
      <c r="AY193" s="13" t="s">
        <v>133</v>
      </c>
      <c r="BE193" s="218">
        <f>IF(N193="základní",J193,0)</f>
        <v>0</v>
      </c>
      <c r="BF193" s="218">
        <f>IF(N193="snížená",J193,0)</f>
        <v>0</v>
      </c>
      <c r="BG193" s="218">
        <f>IF(N193="zákl. přenesená",J193,0)</f>
        <v>0</v>
      </c>
      <c r="BH193" s="218">
        <f>IF(N193="sníž. přenesená",J193,0)</f>
        <v>0</v>
      </c>
      <c r="BI193" s="218">
        <f>IF(N193="nulová",J193,0)</f>
        <v>0</v>
      </c>
      <c r="BJ193" s="13" t="s">
        <v>84</v>
      </c>
      <c r="BK193" s="218">
        <f>ROUND(I193*H193,2)</f>
        <v>0</v>
      </c>
      <c r="BL193" s="13" t="s">
        <v>138</v>
      </c>
      <c r="BM193" s="217" t="s">
        <v>272</v>
      </c>
    </row>
    <row r="194" s="2" customFormat="1">
      <c r="A194" s="34"/>
      <c r="B194" s="35"/>
      <c r="C194" s="36"/>
      <c r="D194" s="219" t="s">
        <v>139</v>
      </c>
      <c r="E194" s="36"/>
      <c r="F194" s="220" t="s">
        <v>389</v>
      </c>
      <c r="G194" s="36"/>
      <c r="H194" s="36"/>
      <c r="I194" s="221"/>
      <c r="J194" s="36"/>
      <c r="K194" s="36"/>
      <c r="L194" s="40"/>
      <c r="M194" s="222"/>
      <c r="N194" s="223"/>
      <c r="O194" s="87"/>
      <c r="P194" s="87"/>
      <c r="Q194" s="87"/>
      <c r="R194" s="87"/>
      <c r="S194" s="87"/>
      <c r="T194" s="88"/>
      <c r="U194" s="34"/>
      <c r="V194" s="34"/>
      <c r="W194" s="34"/>
      <c r="X194" s="34"/>
      <c r="Y194" s="34"/>
      <c r="Z194" s="34"/>
      <c r="AA194" s="34"/>
      <c r="AB194" s="34"/>
      <c r="AC194" s="34"/>
      <c r="AD194" s="34"/>
      <c r="AE194" s="34"/>
      <c r="AT194" s="13" t="s">
        <v>139</v>
      </c>
      <c r="AU194" s="13" t="s">
        <v>84</v>
      </c>
    </row>
    <row r="195" s="2" customFormat="1" ht="62.7" customHeight="1">
      <c r="A195" s="34"/>
      <c r="B195" s="35"/>
      <c r="C195" s="206" t="s">
        <v>210</v>
      </c>
      <c r="D195" s="206" t="s">
        <v>134</v>
      </c>
      <c r="E195" s="207" t="s">
        <v>390</v>
      </c>
      <c r="F195" s="208" t="s">
        <v>264</v>
      </c>
      <c r="G195" s="209" t="s">
        <v>333</v>
      </c>
      <c r="H195" s="210">
        <v>3</v>
      </c>
      <c r="I195" s="211"/>
      <c r="J195" s="212">
        <f>ROUND(I195*H195,2)</f>
        <v>0</v>
      </c>
      <c r="K195" s="208" t="s">
        <v>1</v>
      </c>
      <c r="L195" s="40"/>
      <c r="M195" s="213" t="s">
        <v>1</v>
      </c>
      <c r="N195" s="214" t="s">
        <v>41</v>
      </c>
      <c r="O195" s="87"/>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138</v>
      </c>
      <c r="AT195" s="217" t="s">
        <v>134</v>
      </c>
      <c r="AU195" s="217" t="s">
        <v>84</v>
      </c>
      <c r="AY195" s="13" t="s">
        <v>133</v>
      </c>
      <c r="BE195" s="218">
        <f>IF(N195="základní",J195,0)</f>
        <v>0</v>
      </c>
      <c r="BF195" s="218">
        <f>IF(N195="snížená",J195,0)</f>
        <v>0</v>
      </c>
      <c r="BG195" s="218">
        <f>IF(N195="zákl. přenesená",J195,0)</f>
        <v>0</v>
      </c>
      <c r="BH195" s="218">
        <f>IF(N195="sníž. přenesená",J195,0)</f>
        <v>0</v>
      </c>
      <c r="BI195" s="218">
        <f>IF(N195="nulová",J195,0)</f>
        <v>0</v>
      </c>
      <c r="BJ195" s="13" t="s">
        <v>84</v>
      </c>
      <c r="BK195" s="218">
        <f>ROUND(I195*H195,2)</f>
        <v>0</v>
      </c>
      <c r="BL195" s="13" t="s">
        <v>138</v>
      </c>
      <c r="BM195" s="217" t="s">
        <v>275</v>
      </c>
    </row>
    <row r="196" s="2" customFormat="1">
      <c r="A196" s="34"/>
      <c r="B196" s="35"/>
      <c r="C196" s="36"/>
      <c r="D196" s="219" t="s">
        <v>139</v>
      </c>
      <c r="E196" s="36"/>
      <c r="F196" s="220" t="s">
        <v>264</v>
      </c>
      <c r="G196" s="36"/>
      <c r="H196" s="36"/>
      <c r="I196" s="221"/>
      <c r="J196" s="36"/>
      <c r="K196" s="36"/>
      <c r="L196" s="40"/>
      <c r="M196" s="222"/>
      <c r="N196" s="223"/>
      <c r="O196" s="87"/>
      <c r="P196" s="87"/>
      <c r="Q196" s="87"/>
      <c r="R196" s="87"/>
      <c r="S196" s="87"/>
      <c r="T196" s="88"/>
      <c r="U196" s="34"/>
      <c r="V196" s="34"/>
      <c r="W196" s="34"/>
      <c r="X196" s="34"/>
      <c r="Y196" s="34"/>
      <c r="Z196" s="34"/>
      <c r="AA196" s="34"/>
      <c r="AB196" s="34"/>
      <c r="AC196" s="34"/>
      <c r="AD196" s="34"/>
      <c r="AE196" s="34"/>
      <c r="AT196" s="13" t="s">
        <v>139</v>
      </c>
      <c r="AU196" s="13" t="s">
        <v>84</v>
      </c>
    </row>
    <row r="197" s="2" customFormat="1" ht="55.5" customHeight="1">
      <c r="A197" s="34"/>
      <c r="B197" s="35"/>
      <c r="C197" s="206" t="s">
        <v>276</v>
      </c>
      <c r="D197" s="206" t="s">
        <v>134</v>
      </c>
      <c r="E197" s="207" t="s">
        <v>391</v>
      </c>
      <c r="F197" s="208" t="s">
        <v>392</v>
      </c>
      <c r="G197" s="209" t="s">
        <v>333</v>
      </c>
      <c r="H197" s="210">
        <v>1</v>
      </c>
      <c r="I197" s="211"/>
      <c r="J197" s="212">
        <f>ROUND(I197*H197,2)</f>
        <v>0</v>
      </c>
      <c r="K197" s="208" t="s">
        <v>1</v>
      </c>
      <c r="L197" s="40"/>
      <c r="M197" s="213" t="s">
        <v>1</v>
      </c>
      <c r="N197" s="214" t="s">
        <v>41</v>
      </c>
      <c r="O197" s="87"/>
      <c r="P197" s="215">
        <f>O197*H197</f>
        <v>0</v>
      </c>
      <c r="Q197" s="215">
        <v>0</v>
      </c>
      <c r="R197" s="215">
        <f>Q197*H197</f>
        <v>0</v>
      </c>
      <c r="S197" s="215">
        <v>0</v>
      </c>
      <c r="T197" s="216">
        <f>S197*H197</f>
        <v>0</v>
      </c>
      <c r="U197" s="34"/>
      <c r="V197" s="34"/>
      <c r="W197" s="34"/>
      <c r="X197" s="34"/>
      <c r="Y197" s="34"/>
      <c r="Z197" s="34"/>
      <c r="AA197" s="34"/>
      <c r="AB197" s="34"/>
      <c r="AC197" s="34"/>
      <c r="AD197" s="34"/>
      <c r="AE197" s="34"/>
      <c r="AR197" s="217" t="s">
        <v>138</v>
      </c>
      <c r="AT197" s="217" t="s">
        <v>134</v>
      </c>
      <c r="AU197" s="217" t="s">
        <v>84</v>
      </c>
      <c r="AY197" s="13" t="s">
        <v>133</v>
      </c>
      <c r="BE197" s="218">
        <f>IF(N197="základní",J197,0)</f>
        <v>0</v>
      </c>
      <c r="BF197" s="218">
        <f>IF(N197="snížená",J197,0)</f>
        <v>0</v>
      </c>
      <c r="BG197" s="218">
        <f>IF(N197="zákl. přenesená",J197,0)</f>
        <v>0</v>
      </c>
      <c r="BH197" s="218">
        <f>IF(N197="sníž. přenesená",J197,0)</f>
        <v>0</v>
      </c>
      <c r="BI197" s="218">
        <f>IF(N197="nulová",J197,0)</f>
        <v>0</v>
      </c>
      <c r="BJ197" s="13" t="s">
        <v>84</v>
      </c>
      <c r="BK197" s="218">
        <f>ROUND(I197*H197,2)</f>
        <v>0</v>
      </c>
      <c r="BL197" s="13" t="s">
        <v>138</v>
      </c>
      <c r="BM197" s="217" t="s">
        <v>279</v>
      </c>
    </row>
    <row r="198" s="2" customFormat="1">
      <c r="A198" s="34"/>
      <c r="B198" s="35"/>
      <c r="C198" s="36"/>
      <c r="D198" s="219" t="s">
        <v>139</v>
      </c>
      <c r="E198" s="36"/>
      <c r="F198" s="220" t="s">
        <v>392</v>
      </c>
      <c r="G198" s="36"/>
      <c r="H198" s="36"/>
      <c r="I198" s="221"/>
      <c r="J198" s="36"/>
      <c r="K198" s="36"/>
      <c r="L198" s="40"/>
      <c r="M198" s="222"/>
      <c r="N198" s="223"/>
      <c r="O198" s="87"/>
      <c r="P198" s="87"/>
      <c r="Q198" s="87"/>
      <c r="R198" s="87"/>
      <c r="S198" s="87"/>
      <c r="T198" s="88"/>
      <c r="U198" s="34"/>
      <c r="V198" s="34"/>
      <c r="W198" s="34"/>
      <c r="X198" s="34"/>
      <c r="Y198" s="34"/>
      <c r="Z198" s="34"/>
      <c r="AA198" s="34"/>
      <c r="AB198" s="34"/>
      <c r="AC198" s="34"/>
      <c r="AD198" s="34"/>
      <c r="AE198" s="34"/>
      <c r="AT198" s="13" t="s">
        <v>139</v>
      </c>
      <c r="AU198" s="13" t="s">
        <v>84</v>
      </c>
    </row>
    <row r="199" s="2" customFormat="1" ht="33" customHeight="1">
      <c r="A199" s="34"/>
      <c r="B199" s="35"/>
      <c r="C199" s="206" t="s">
        <v>214</v>
      </c>
      <c r="D199" s="206" t="s">
        <v>134</v>
      </c>
      <c r="E199" s="207" t="s">
        <v>393</v>
      </c>
      <c r="F199" s="208" t="s">
        <v>394</v>
      </c>
      <c r="G199" s="209" t="s">
        <v>333</v>
      </c>
      <c r="H199" s="210">
        <v>1</v>
      </c>
      <c r="I199" s="211"/>
      <c r="J199" s="212">
        <f>ROUND(I199*H199,2)</f>
        <v>0</v>
      </c>
      <c r="K199" s="208" t="s">
        <v>1</v>
      </c>
      <c r="L199" s="40"/>
      <c r="M199" s="213" t="s">
        <v>1</v>
      </c>
      <c r="N199" s="214" t="s">
        <v>41</v>
      </c>
      <c r="O199" s="87"/>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138</v>
      </c>
      <c r="AT199" s="217" t="s">
        <v>134</v>
      </c>
      <c r="AU199" s="217" t="s">
        <v>84</v>
      </c>
      <c r="AY199" s="13" t="s">
        <v>133</v>
      </c>
      <c r="BE199" s="218">
        <f>IF(N199="základní",J199,0)</f>
        <v>0</v>
      </c>
      <c r="BF199" s="218">
        <f>IF(N199="snížená",J199,0)</f>
        <v>0</v>
      </c>
      <c r="BG199" s="218">
        <f>IF(N199="zákl. přenesená",J199,0)</f>
        <v>0</v>
      </c>
      <c r="BH199" s="218">
        <f>IF(N199="sníž. přenesená",J199,0)</f>
        <v>0</v>
      </c>
      <c r="BI199" s="218">
        <f>IF(N199="nulová",J199,0)</f>
        <v>0</v>
      </c>
      <c r="BJ199" s="13" t="s">
        <v>84</v>
      </c>
      <c r="BK199" s="218">
        <f>ROUND(I199*H199,2)</f>
        <v>0</v>
      </c>
      <c r="BL199" s="13" t="s">
        <v>138</v>
      </c>
      <c r="BM199" s="217" t="s">
        <v>282</v>
      </c>
    </row>
    <row r="200" s="2" customFormat="1">
      <c r="A200" s="34"/>
      <c r="B200" s="35"/>
      <c r="C200" s="36"/>
      <c r="D200" s="219" t="s">
        <v>139</v>
      </c>
      <c r="E200" s="36"/>
      <c r="F200" s="220" t="s">
        <v>394</v>
      </c>
      <c r="G200" s="36"/>
      <c r="H200" s="36"/>
      <c r="I200" s="221"/>
      <c r="J200" s="36"/>
      <c r="K200" s="36"/>
      <c r="L200" s="40"/>
      <c r="M200" s="222"/>
      <c r="N200" s="223"/>
      <c r="O200" s="87"/>
      <c r="P200" s="87"/>
      <c r="Q200" s="87"/>
      <c r="R200" s="87"/>
      <c r="S200" s="87"/>
      <c r="T200" s="88"/>
      <c r="U200" s="34"/>
      <c r="V200" s="34"/>
      <c r="W200" s="34"/>
      <c r="X200" s="34"/>
      <c r="Y200" s="34"/>
      <c r="Z200" s="34"/>
      <c r="AA200" s="34"/>
      <c r="AB200" s="34"/>
      <c r="AC200" s="34"/>
      <c r="AD200" s="34"/>
      <c r="AE200" s="34"/>
      <c r="AT200" s="13" t="s">
        <v>139</v>
      </c>
      <c r="AU200" s="13" t="s">
        <v>84</v>
      </c>
    </row>
    <row r="201" s="2" customFormat="1" ht="24.15" customHeight="1">
      <c r="A201" s="34"/>
      <c r="B201" s="35"/>
      <c r="C201" s="206" t="s">
        <v>285</v>
      </c>
      <c r="D201" s="206" t="s">
        <v>134</v>
      </c>
      <c r="E201" s="207" t="s">
        <v>270</v>
      </c>
      <c r="F201" s="208" t="s">
        <v>271</v>
      </c>
      <c r="G201" s="209" t="s">
        <v>333</v>
      </c>
      <c r="H201" s="210">
        <v>1</v>
      </c>
      <c r="I201" s="211"/>
      <c r="J201" s="212">
        <f>ROUND(I201*H201,2)</f>
        <v>0</v>
      </c>
      <c r="K201" s="208" t="s">
        <v>1</v>
      </c>
      <c r="L201" s="40"/>
      <c r="M201" s="213" t="s">
        <v>1</v>
      </c>
      <c r="N201" s="214" t="s">
        <v>41</v>
      </c>
      <c r="O201" s="87"/>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138</v>
      </c>
      <c r="AT201" s="217" t="s">
        <v>134</v>
      </c>
      <c r="AU201" s="217" t="s">
        <v>84</v>
      </c>
      <c r="AY201" s="13" t="s">
        <v>133</v>
      </c>
      <c r="BE201" s="218">
        <f>IF(N201="základní",J201,0)</f>
        <v>0</v>
      </c>
      <c r="BF201" s="218">
        <f>IF(N201="snížená",J201,0)</f>
        <v>0</v>
      </c>
      <c r="BG201" s="218">
        <f>IF(N201="zákl. přenesená",J201,0)</f>
        <v>0</v>
      </c>
      <c r="BH201" s="218">
        <f>IF(N201="sníž. přenesená",J201,0)</f>
        <v>0</v>
      </c>
      <c r="BI201" s="218">
        <f>IF(N201="nulová",J201,0)</f>
        <v>0</v>
      </c>
      <c r="BJ201" s="13" t="s">
        <v>84</v>
      </c>
      <c r="BK201" s="218">
        <f>ROUND(I201*H201,2)</f>
        <v>0</v>
      </c>
      <c r="BL201" s="13" t="s">
        <v>138</v>
      </c>
      <c r="BM201" s="217" t="s">
        <v>288</v>
      </c>
    </row>
    <row r="202" s="2" customFormat="1">
      <c r="A202" s="34"/>
      <c r="B202" s="35"/>
      <c r="C202" s="36"/>
      <c r="D202" s="219" t="s">
        <v>139</v>
      </c>
      <c r="E202" s="36"/>
      <c r="F202" s="220" t="s">
        <v>271</v>
      </c>
      <c r="G202" s="36"/>
      <c r="H202" s="36"/>
      <c r="I202" s="221"/>
      <c r="J202" s="36"/>
      <c r="K202" s="36"/>
      <c r="L202" s="40"/>
      <c r="M202" s="222"/>
      <c r="N202" s="223"/>
      <c r="O202" s="87"/>
      <c r="P202" s="87"/>
      <c r="Q202" s="87"/>
      <c r="R202" s="87"/>
      <c r="S202" s="87"/>
      <c r="T202" s="88"/>
      <c r="U202" s="34"/>
      <c r="V202" s="34"/>
      <c r="W202" s="34"/>
      <c r="X202" s="34"/>
      <c r="Y202" s="34"/>
      <c r="Z202" s="34"/>
      <c r="AA202" s="34"/>
      <c r="AB202" s="34"/>
      <c r="AC202" s="34"/>
      <c r="AD202" s="34"/>
      <c r="AE202" s="34"/>
      <c r="AT202" s="13" t="s">
        <v>139</v>
      </c>
      <c r="AU202" s="13" t="s">
        <v>84</v>
      </c>
    </row>
    <row r="203" s="2" customFormat="1" ht="33" customHeight="1">
      <c r="A203" s="34"/>
      <c r="B203" s="35"/>
      <c r="C203" s="206" t="s">
        <v>217</v>
      </c>
      <c r="D203" s="206" t="s">
        <v>134</v>
      </c>
      <c r="E203" s="207" t="s">
        <v>273</v>
      </c>
      <c r="F203" s="208" t="s">
        <v>274</v>
      </c>
      <c r="G203" s="209" t="s">
        <v>333</v>
      </c>
      <c r="H203" s="210">
        <v>1</v>
      </c>
      <c r="I203" s="211"/>
      <c r="J203" s="212">
        <f>ROUND(I203*H203,2)</f>
        <v>0</v>
      </c>
      <c r="K203" s="208" t="s">
        <v>1</v>
      </c>
      <c r="L203" s="40"/>
      <c r="M203" s="213" t="s">
        <v>1</v>
      </c>
      <c r="N203" s="214" t="s">
        <v>41</v>
      </c>
      <c r="O203" s="87"/>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138</v>
      </c>
      <c r="AT203" s="217" t="s">
        <v>134</v>
      </c>
      <c r="AU203" s="217" t="s">
        <v>84</v>
      </c>
      <c r="AY203" s="13" t="s">
        <v>133</v>
      </c>
      <c r="BE203" s="218">
        <f>IF(N203="základní",J203,0)</f>
        <v>0</v>
      </c>
      <c r="BF203" s="218">
        <f>IF(N203="snížená",J203,0)</f>
        <v>0</v>
      </c>
      <c r="BG203" s="218">
        <f>IF(N203="zákl. přenesená",J203,0)</f>
        <v>0</v>
      </c>
      <c r="BH203" s="218">
        <f>IF(N203="sníž. přenesená",J203,0)</f>
        <v>0</v>
      </c>
      <c r="BI203" s="218">
        <f>IF(N203="nulová",J203,0)</f>
        <v>0</v>
      </c>
      <c r="BJ203" s="13" t="s">
        <v>84</v>
      </c>
      <c r="BK203" s="218">
        <f>ROUND(I203*H203,2)</f>
        <v>0</v>
      </c>
      <c r="BL203" s="13" t="s">
        <v>138</v>
      </c>
      <c r="BM203" s="217" t="s">
        <v>291</v>
      </c>
    </row>
    <row r="204" s="2" customFormat="1">
      <c r="A204" s="34"/>
      <c r="B204" s="35"/>
      <c r="C204" s="36"/>
      <c r="D204" s="219" t="s">
        <v>139</v>
      </c>
      <c r="E204" s="36"/>
      <c r="F204" s="220" t="s">
        <v>274</v>
      </c>
      <c r="G204" s="36"/>
      <c r="H204" s="36"/>
      <c r="I204" s="221"/>
      <c r="J204" s="36"/>
      <c r="K204" s="36"/>
      <c r="L204" s="40"/>
      <c r="M204" s="222"/>
      <c r="N204" s="223"/>
      <c r="O204" s="87"/>
      <c r="P204" s="87"/>
      <c r="Q204" s="87"/>
      <c r="R204" s="87"/>
      <c r="S204" s="87"/>
      <c r="T204" s="88"/>
      <c r="U204" s="34"/>
      <c r="V204" s="34"/>
      <c r="W204" s="34"/>
      <c r="X204" s="34"/>
      <c r="Y204" s="34"/>
      <c r="Z204" s="34"/>
      <c r="AA204" s="34"/>
      <c r="AB204" s="34"/>
      <c r="AC204" s="34"/>
      <c r="AD204" s="34"/>
      <c r="AE204" s="34"/>
      <c r="AT204" s="13" t="s">
        <v>139</v>
      </c>
      <c r="AU204" s="13" t="s">
        <v>84</v>
      </c>
    </row>
    <row r="205" s="2" customFormat="1" ht="33" customHeight="1">
      <c r="A205" s="34"/>
      <c r="B205" s="35"/>
      <c r="C205" s="206" t="s">
        <v>292</v>
      </c>
      <c r="D205" s="206" t="s">
        <v>134</v>
      </c>
      <c r="E205" s="207" t="s">
        <v>277</v>
      </c>
      <c r="F205" s="208" t="s">
        <v>278</v>
      </c>
      <c r="G205" s="209" t="s">
        <v>333</v>
      </c>
      <c r="H205" s="210">
        <v>1</v>
      </c>
      <c r="I205" s="211"/>
      <c r="J205" s="212">
        <f>ROUND(I205*H205,2)</f>
        <v>0</v>
      </c>
      <c r="K205" s="208" t="s">
        <v>1</v>
      </c>
      <c r="L205" s="40"/>
      <c r="M205" s="213" t="s">
        <v>1</v>
      </c>
      <c r="N205" s="214" t="s">
        <v>41</v>
      </c>
      <c r="O205" s="87"/>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138</v>
      </c>
      <c r="AT205" s="217" t="s">
        <v>134</v>
      </c>
      <c r="AU205" s="217" t="s">
        <v>84</v>
      </c>
      <c r="AY205" s="13" t="s">
        <v>133</v>
      </c>
      <c r="BE205" s="218">
        <f>IF(N205="základní",J205,0)</f>
        <v>0</v>
      </c>
      <c r="BF205" s="218">
        <f>IF(N205="snížená",J205,0)</f>
        <v>0</v>
      </c>
      <c r="BG205" s="218">
        <f>IF(N205="zákl. přenesená",J205,0)</f>
        <v>0</v>
      </c>
      <c r="BH205" s="218">
        <f>IF(N205="sníž. přenesená",J205,0)</f>
        <v>0</v>
      </c>
      <c r="BI205" s="218">
        <f>IF(N205="nulová",J205,0)</f>
        <v>0</v>
      </c>
      <c r="BJ205" s="13" t="s">
        <v>84</v>
      </c>
      <c r="BK205" s="218">
        <f>ROUND(I205*H205,2)</f>
        <v>0</v>
      </c>
      <c r="BL205" s="13" t="s">
        <v>138</v>
      </c>
      <c r="BM205" s="217" t="s">
        <v>295</v>
      </c>
    </row>
    <row r="206" s="2" customFormat="1">
      <c r="A206" s="34"/>
      <c r="B206" s="35"/>
      <c r="C206" s="36"/>
      <c r="D206" s="219" t="s">
        <v>139</v>
      </c>
      <c r="E206" s="36"/>
      <c r="F206" s="220" t="s">
        <v>278</v>
      </c>
      <c r="G206" s="36"/>
      <c r="H206" s="36"/>
      <c r="I206" s="221"/>
      <c r="J206" s="36"/>
      <c r="K206" s="36"/>
      <c r="L206" s="40"/>
      <c r="M206" s="222"/>
      <c r="N206" s="223"/>
      <c r="O206" s="87"/>
      <c r="P206" s="87"/>
      <c r="Q206" s="87"/>
      <c r="R206" s="87"/>
      <c r="S206" s="87"/>
      <c r="T206" s="88"/>
      <c r="U206" s="34"/>
      <c r="V206" s="34"/>
      <c r="W206" s="34"/>
      <c r="X206" s="34"/>
      <c r="Y206" s="34"/>
      <c r="Z206" s="34"/>
      <c r="AA206" s="34"/>
      <c r="AB206" s="34"/>
      <c r="AC206" s="34"/>
      <c r="AD206" s="34"/>
      <c r="AE206" s="34"/>
      <c r="AT206" s="13" t="s">
        <v>139</v>
      </c>
      <c r="AU206" s="13" t="s">
        <v>84</v>
      </c>
    </row>
    <row r="207" s="2" customFormat="1" ht="16.5" customHeight="1">
      <c r="A207" s="34"/>
      <c r="B207" s="35"/>
      <c r="C207" s="206" t="s">
        <v>220</v>
      </c>
      <c r="D207" s="206" t="s">
        <v>134</v>
      </c>
      <c r="E207" s="207" t="s">
        <v>395</v>
      </c>
      <c r="F207" s="208" t="s">
        <v>396</v>
      </c>
      <c r="G207" s="209" t="s">
        <v>361</v>
      </c>
      <c r="H207" s="210">
        <v>1</v>
      </c>
      <c r="I207" s="211"/>
      <c r="J207" s="212">
        <f>ROUND(I207*H207,2)</f>
        <v>0</v>
      </c>
      <c r="K207" s="208" t="s">
        <v>1</v>
      </c>
      <c r="L207" s="40"/>
      <c r="M207" s="213" t="s">
        <v>1</v>
      </c>
      <c r="N207" s="214" t="s">
        <v>41</v>
      </c>
      <c r="O207" s="87"/>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138</v>
      </c>
      <c r="AT207" s="217" t="s">
        <v>134</v>
      </c>
      <c r="AU207" s="217" t="s">
        <v>84</v>
      </c>
      <c r="AY207" s="13" t="s">
        <v>133</v>
      </c>
      <c r="BE207" s="218">
        <f>IF(N207="základní",J207,0)</f>
        <v>0</v>
      </c>
      <c r="BF207" s="218">
        <f>IF(N207="snížená",J207,0)</f>
        <v>0</v>
      </c>
      <c r="BG207" s="218">
        <f>IF(N207="zákl. přenesená",J207,0)</f>
        <v>0</v>
      </c>
      <c r="BH207" s="218">
        <f>IF(N207="sníž. přenesená",J207,0)</f>
        <v>0</v>
      </c>
      <c r="BI207" s="218">
        <f>IF(N207="nulová",J207,0)</f>
        <v>0</v>
      </c>
      <c r="BJ207" s="13" t="s">
        <v>84</v>
      </c>
      <c r="BK207" s="218">
        <f>ROUND(I207*H207,2)</f>
        <v>0</v>
      </c>
      <c r="BL207" s="13" t="s">
        <v>138</v>
      </c>
      <c r="BM207" s="217" t="s">
        <v>298</v>
      </c>
    </row>
    <row r="208" s="2" customFormat="1">
      <c r="A208" s="34"/>
      <c r="B208" s="35"/>
      <c r="C208" s="36"/>
      <c r="D208" s="219" t="s">
        <v>139</v>
      </c>
      <c r="E208" s="36"/>
      <c r="F208" s="220" t="s">
        <v>396</v>
      </c>
      <c r="G208" s="36"/>
      <c r="H208" s="36"/>
      <c r="I208" s="221"/>
      <c r="J208" s="36"/>
      <c r="K208" s="36"/>
      <c r="L208" s="40"/>
      <c r="M208" s="224"/>
      <c r="N208" s="225"/>
      <c r="O208" s="226"/>
      <c r="P208" s="226"/>
      <c r="Q208" s="226"/>
      <c r="R208" s="226"/>
      <c r="S208" s="226"/>
      <c r="T208" s="227"/>
      <c r="U208" s="34"/>
      <c r="V208" s="34"/>
      <c r="W208" s="34"/>
      <c r="X208" s="34"/>
      <c r="Y208" s="34"/>
      <c r="Z208" s="34"/>
      <c r="AA208" s="34"/>
      <c r="AB208" s="34"/>
      <c r="AC208" s="34"/>
      <c r="AD208" s="34"/>
      <c r="AE208" s="34"/>
      <c r="AT208" s="13" t="s">
        <v>139</v>
      </c>
      <c r="AU208" s="13" t="s">
        <v>84</v>
      </c>
    </row>
    <row r="209" s="2" customFormat="1" ht="6.96" customHeight="1">
      <c r="A209" s="34"/>
      <c r="B209" s="62"/>
      <c r="C209" s="63"/>
      <c r="D209" s="63"/>
      <c r="E209" s="63"/>
      <c r="F209" s="63"/>
      <c r="G209" s="63"/>
      <c r="H209" s="63"/>
      <c r="I209" s="63"/>
      <c r="J209" s="63"/>
      <c r="K209" s="63"/>
      <c r="L209" s="40"/>
      <c r="M209" s="34"/>
      <c r="O209" s="34"/>
      <c r="P209" s="34"/>
      <c r="Q209" s="34"/>
      <c r="R209" s="34"/>
      <c r="S209" s="34"/>
      <c r="T209" s="34"/>
      <c r="U209" s="34"/>
      <c r="V209" s="34"/>
      <c r="W209" s="34"/>
      <c r="X209" s="34"/>
      <c r="Y209" s="34"/>
      <c r="Z209" s="34"/>
      <c r="AA209" s="34"/>
      <c r="AB209" s="34"/>
      <c r="AC209" s="34"/>
      <c r="AD209" s="34"/>
      <c r="AE209" s="34"/>
    </row>
  </sheetData>
  <sheetProtection sheet="1" autoFilter="0" formatColumns="0" formatRows="0" objects="1" scenarios="1" spinCount="100000" saltValue="967C4uZxH3COIere0OEio3jw/KKXK48x9ztgTnT5z2Pv8wiWkM8qDjkyQosD+fnOYEK8rpHZONndVI3c5PQXKA==" hashValue="ZcTduka0Uk39kgZ/mVmb1F22QSOxi+108nDJQAwA+lf8tVCJDWu1vv2NvxLwobtowKgIJc6n4LFbQRWPlySpwg==" algorithmName="SHA-512" password="CC35"/>
  <autoFilter ref="C119:K20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92</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397</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ROUND(J120,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ROUND((SUM(BE120:BE198)),  2)</f>
        <v>0</v>
      </c>
      <c r="G33" s="34"/>
      <c r="H33" s="34"/>
      <c r="I33" s="151">
        <v>0.20999999999999999</v>
      </c>
      <c r="J33" s="150">
        <f>ROUND(((SUM(BE120:BE198))*I33),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ROUND((SUM(BF120:BF198)),  2)</f>
        <v>0</v>
      </c>
      <c r="G34" s="34"/>
      <c r="H34" s="34"/>
      <c r="I34" s="151">
        <v>0.14999999999999999</v>
      </c>
      <c r="J34" s="150">
        <f>ROUND(((SUM(BF120:BF198))*I34),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ROUND((SUM(BG120:BG198)),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ROUND((SUM(BH120:BH198)),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ROUND((SUM(BI120:BI198)),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03 - 3NP</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J120</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398</v>
      </c>
      <c r="E97" s="178"/>
      <c r="F97" s="178"/>
      <c r="G97" s="178"/>
      <c r="H97" s="178"/>
      <c r="I97" s="178"/>
      <c r="J97" s="179">
        <f>J121</f>
        <v>0</v>
      </c>
      <c r="K97" s="176"/>
      <c r="L97" s="180"/>
      <c r="S97" s="9"/>
      <c r="T97" s="9"/>
      <c r="U97" s="9"/>
      <c r="V97" s="9"/>
      <c r="W97" s="9"/>
      <c r="X97" s="9"/>
      <c r="Y97" s="9"/>
      <c r="Z97" s="9"/>
      <c r="AA97" s="9"/>
      <c r="AB97" s="9"/>
      <c r="AC97" s="9"/>
      <c r="AD97" s="9"/>
      <c r="AE97" s="9"/>
    </row>
    <row r="98" s="9" customFormat="1" ht="24.96" customHeight="1">
      <c r="A98" s="9"/>
      <c r="B98" s="175"/>
      <c r="C98" s="176"/>
      <c r="D98" s="177" t="s">
        <v>399</v>
      </c>
      <c r="E98" s="178"/>
      <c r="F98" s="178"/>
      <c r="G98" s="178"/>
      <c r="H98" s="178"/>
      <c r="I98" s="178"/>
      <c r="J98" s="179">
        <f>J144</f>
        <v>0</v>
      </c>
      <c r="K98" s="176"/>
      <c r="L98" s="180"/>
      <c r="S98" s="9"/>
      <c r="T98" s="9"/>
      <c r="U98" s="9"/>
      <c r="V98" s="9"/>
      <c r="W98" s="9"/>
      <c r="X98" s="9"/>
      <c r="Y98" s="9"/>
      <c r="Z98" s="9"/>
      <c r="AA98" s="9"/>
      <c r="AB98" s="9"/>
      <c r="AC98" s="9"/>
      <c r="AD98" s="9"/>
      <c r="AE98" s="9"/>
    </row>
    <row r="99" s="9" customFormat="1" ht="24.96" customHeight="1">
      <c r="A99" s="9"/>
      <c r="B99" s="175"/>
      <c r="C99" s="176"/>
      <c r="D99" s="177" t="s">
        <v>400</v>
      </c>
      <c r="E99" s="178"/>
      <c r="F99" s="178"/>
      <c r="G99" s="178"/>
      <c r="H99" s="178"/>
      <c r="I99" s="178"/>
      <c r="J99" s="179">
        <f>J159</f>
        <v>0</v>
      </c>
      <c r="K99" s="176"/>
      <c r="L99" s="180"/>
      <c r="S99" s="9"/>
      <c r="T99" s="9"/>
      <c r="U99" s="9"/>
      <c r="V99" s="9"/>
      <c r="W99" s="9"/>
      <c r="X99" s="9"/>
      <c r="Y99" s="9"/>
      <c r="Z99" s="9"/>
      <c r="AA99" s="9"/>
      <c r="AB99" s="9"/>
      <c r="AC99" s="9"/>
      <c r="AD99" s="9"/>
      <c r="AE99" s="9"/>
    </row>
    <row r="100" s="9" customFormat="1" ht="24.96" customHeight="1">
      <c r="A100" s="9"/>
      <c r="B100" s="175"/>
      <c r="C100" s="176"/>
      <c r="D100" s="177" t="s">
        <v>401</v>
      </c>
      <c r="E100" s="178"/>
      <c r="F100" s="178"/>
      <c r="G100" s="178"/>
      <c r="H100" s="178"/>
      <c r="I100" s="178"/>
      <c r="J100" s="179">
        <f>J168</f>
        <v>0</v>
      </c>
      <c r="K100" s="176"/>
      <c r="L100" s="180"/>
      <c r="S100" s="9"/>
      <c r="T100" s="9"/>
      <c r="U100" s="9"/>
      <c r="V100" s="9"/>
      <c r="W100" s="9"/>
      <c r="X100" s="9"/>
      <c r="Y100" s="9"/>
      <c r="Z100" s="9"/>
      <c r="AA100" s="9"/>
      <c r="AB100" s="9"/>
      <c r="AC100" s="9"/>
      <c r="AD100" s="9"/>
      <c r="AE100" s="9"/>
    </row>
    <row r="101" s="2" customFormat="1" ht="21.84" customHeight="1">
      <c r="A101" s="34"/>
      <c r="B101" s="35"/>
      <c r="C101" s="36"/>
      <c r="D101" s="36"/>
      <c r="E101" s="36"/>
      <c r="F101" s="36"/>
      <c r="G101" s="36"/>
      <c r="H101" s="36"/>
      <c r="I101" s="36"/>
      <c r="J101" s="36"/>
      <c r="K101" s="36"/>
      <c r="L101" s="59"/>
      <c r="S101" s="34"/>
      <c r="T101" s="34"/>
      <c r="U101" s="34"/>
      <c r="V101" s="34"/>
      <c r="W101" s="34"/>
      <c r="X101" s="34"/>
      <c r="Y101" s="34"/>
      <c r="Z101" s="34"/>
      <c r="AA101" s="34"/>
      <c r="AB101" s="34"/>
      <c r="AC101" s="34"/>
      <c r="AD101" s="34"/>
      <c r="AE101" s="34"/>
    </row>
    <row r="102" s="2" customFormat="1" ht="6.96" customHeight="1">
      <c r="A102" s="34"/>
      <c r="B102" s="62"/>
      <c r="C102" s="63"/>
      <c r="D102" s="63"/>
      <c r="E102" s="63"/>
      <c r="F102" s="63"/>
      <c r="G102" s="63"/>
      <c r="H102" s="63"/>
      <c r="I102" s="63"/>
      <c r="J102" s="63"/>
      <c r="K102" s="63"/>
      <c r="L102" s="59"/>
      <c r="S102" s="34"/>
      <c r="T102" s="34"/>
      <c r="U102" s="34"/>
      <c r="V102" s="34"/>
      <c r="W102" s="34"/>
      <c r="X102" s="34"/>
      <c r="Y102" s="34"/>
      <c r="Z102" s="34"/>
      <c r="AA102" s="34"/>
      <c r="AB102" s="34"/>
      <c r="AC102" s="34"/>
      <c r="AD102" s="34"/>
      <c r="AE102" s="34"/>
    </row>
    <row r="106" s="2" customFormat="1" ht="6.96" customHeight="1">
      <c r="A106" s="34"/>
      <c r="B106" s="64"/>
      <c r="C106" s="65"/>
      <c r="D106" s="65"/>
      <c r="E106" s="65"/>
      <c r="F106" s="65"/>
      <c r="G106" s="65"/>
      <c r="H106" s="65"/>
      <c r="I106" s="65"/>
      <c r="J106" s="65"/>
      <c r="K106" s="65"/>
      <c r="L106" s="59"/>
      <c r="S106" s="34"/>
      <c r="T106" s="34"/>
      <c r="U106" s="34"/>
      <c r="V106" s="34"/>
      <c r="W106" s="34"/>
      <c r="X106" s="34"/>
      <c r="Y106" s="34"/>
      <c r="Z106" s="34"/>
      <c r="AA106" s="34"/>
      <c r="AB106" s="34"/>
      <c r="AC106" s="34"/>
      <c r="AD106" s="34"/>
      <c r="AE106" s="34"/>
    </row>
    <row r="107" s="2" customFormat="1" ht="24.96" customHeight="1">
      <c r="A107" s="34"/>
      <c r="B107" s="35"/>
      <c r="C107" s="19" t="s">
        <v>118</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6.96" customHeight="1">
      <c r="A108" s="34"/>
      <c r="B108" s="35"/>
      <c r="C108" s="36"/>
      <c r="D108" s="36"/>
      <c r="E108" s="36"/>
      <c r="F108" s="36"/>
      <c r="G108" s="36"/>
      <c r="H108" s="36"/>
      <c r="I108" s="36"/>
      <c r="J108" s="36"/>
      <c r="K108" s="36"/>
      <c r="L108" s="59"/>
      <c r="S108" s="34"/>
      <c r="T108" s="34"/>
      <c r="U108" s="34"/>
      <c r="V108" s="34"/>
      <c r="W108" s="34"/>
      <c r="X108" s="34"/>
      <c r="Y108" s="34"/>
      <c r="Z108" s="34"/>
      <c r="AA108" s="34"/>
      <c r="AB108" s="34"/>
      <c r="AC108" s="34"/>
      <c r="AD108" s="34"/>
      <c r="AE108" s="34"/>
    </row>
    <row r="109" s="2" customFormat="1" ht="12" customHeight="1">
      <c r="A109" s="34"/>
      <c r="B109" s="35"/>
      <c r="C109" s="28" t="s">
        <v>16</v>
      </c>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26.25" customHeight="1">
      <c r="A110" s="34"/>
      <c r="B110" s="35"/>
      <c r="C110" s="36"/>
      <c r="D110" s="36"/>
      <c r="E110" s="170" t="str">
        <f>E7</f>
        <v>Rekonstrukce objektu č.p. 2983 v ulici U Synagogy – SO 01, interiér</v>
      </c>
      <c r="F110" s="28"/>
      <c r="G110" s="28"/>
      <c r="H110" s="28"/>
      <c r="I110" s="36"/>
      <c r="J110" s="36"/>
      <c r="K110" s="36"/>
      <c r="L110" s="59"/>
      <c r="S110" s="34"/>
      <c r="T110" s="34"/>
      <c r="U110" s="34"/>
      <c r="V110" s="34"/>
      <c r="W110" s="34"/>
      <c r="X110" s="34"/>
      <c r="Y110" s="34"/>
      <c r="Z110" s="34"/>
      <c r="AA110" s="34"/>
      <c r="AB110" s="34"/>
      <c r="AC110" s="34"/>
      <c r="AD110" s="34"/>
      <c r="AE110" s="34"/>
    </row>
    <row r="111" s="2" customFormat="1" ht="12" customHeight="1">
      <c r="A111" s="34"/>
      <c r="B111" s="35"/>
      <c r="C111" s="28" t="s">
        <v>106</v>
      </c>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6.5" customHeight="1">
      <c r="A112" s="34"/>
      <c r="B112" s="35"/>
      <c r="C112" s="36"/>
      <c r="D112" s="36"/>
      <c r="E112" s="72" t="str">
        <f>E9</f>
        <v>03 - 3NP</v>
      </c>
      <c r="F112" s="36"/>
      <c r="G112" s="36"/>
      <c r="H112" s="36"/>
      <c r="I112" s="36"/>
      <c r="J112" s="36"/>
      <c r="K112" s="36"/>
      <c r="L112" s="59"/>
      <c r="S112" s="34"/>
      <c r="T112" s="34"/>
      <c r="U112" s="34"/>
      <c r="V112" s="34"/>
      <c r="W112" s="34"/>
      <c r="X112" s="34"/>
      <c r="Y112" s="34"/>
      <c r="Z112" s="34"/>
      <c r="AA112" s="34"/>
      <c r="AB112" s="34"/>
      <c r="AC112" s="34"/>
      <c r="AD112" s="34"/>
      <c r="AE112" s="34"/>
    </row>
    <row r="113" s="2" customFormat="1" ht="6.96" customHeight="1">
      <c r="A113" s="34"/>
      <c r="B113" s="35"/>
      <c r="C113" s="36"/>
      <c r="D113" s="36"/>
      <c r="E113" s="36"/>
      <c r="F113" s="36"/>
      <c r="G113" s="36"/>
      <c r="H113" s="36"/>
      <c r="I113" s="36"/>
      <c r="J113" s="36"/>
      <c r="K113" s="36"/>
      <c r="L113" s="59"/>
      <c r="S113" s="34"/>
      <c r="T113" s="34"/>
      <c r="U113" s="34"/>
      <c r="V113" s="34"/>
      <c r="W113" s="34"/>
      <c r="X113" s="34"/>
      <c r="Y113" s="34"/>
      <c r="Z113" s="34"/>
      <c r="AA113" s="34"/>
      <c r="AB113" s="34"/>
      <c r="AC113" s="34"/>
      <c r="AD113" s="34"/>
      <c r="AE113" s="34"/>
    </row>
    <row r="114" s="2" customFormat="1" ht="12" customHeight="1">
      <c r="A114" s="34"/>
      <c r="B114" s="35"/>
      <c r="C114" s="28" t="s">
        <v>20</v>
      </c>
      <c r="D114" s="36"/>
      <c r="E114" s="36"/>
      <c r="F114" s="23" t="str">
        <f>F12</f>
        <v xml:space="preserve"> </v>
      </c>
      <c r="G114" s="36"/>
      <c r="H114" s="36"/>
      <c r="I114" s="28" t="s">
        <v>22</v>
      </c>
      <c r="J114" s="75" t="str">
        <f>IF(J12="","",J12)</f>
        <v>7. 3. 2022</v>
      </c>
      <c r="K114" s="36"/>
      <c r="L114" s="59"/>
      <c r="S114" s="34"/>
      <c r="T114" s="34"/>
      <c r="U114" s="34"/>
      <c r="V114" s="34"/>
      <c r="W114" s="34"/>
      <c r="X114" s="34"/>
      <c r="Y114" s="34"/>
      <c r="Z114" s="34"/>
      <c r="AA114" s="34"/>
      <c r="AB114" s="34"/>
      <c r="AC114" s="34"/>
      <c r="AD114" s="34"/>
      <c r="AE114" s="34"/>
    </row>
    <row r="115" s="2" customFormat="1" ht="6.96" customHeight="1">
      <c r="A115" s="34"/>
      <c r="B115" s="35"/>
      <c r="C115" s="36"/>
      <c r="D115" s="36"/>
      <c r="E115" s="36"/>
      <c r="F115" s="36"/>
      <c r="G115" s="36"/>
      <c r="H115" s="36"/>
      <c r="I115" s="36"/>
      <c r="J115" s="36"/>
      <c r="K115" s="36"/>
      <c r="L115" s="59"/>
      <c r="S115" s="34"/>
      <c r="T115" s="34"/>
      <c r="U115" s="34"/>
      <c r="V115" s="34"/>
      <c r="W115" s="34"/>
      <c r="X115" s="34"/>
      <c r="Y115" s="34"/>
      <c r="Z115" s="34"/>
      <c r="AA115" s="34"/>
      <c r="AB115" s="34"/>
      <c r="AC115" s="34"/>
      <c r="AD115" s="34"/>
      <c r="AE115" s="34"/>
    </row>
    <row r="116" s="2" customFormat="1" ht="15.15" customHeight="1">
      <c r="A116" s="34"/>
      <c r="B116" s="35"/>
      <c r="C116" s="28" t="s">
        <v>24</v>
      </c>
      <c r="D116" s="36"/>
      <c r="E116" s="36"/>
      <c r="F116" s="23" t="str">
        <f>E15</f>
        <v>Město Č. Lípa</v>
      </c>
      <c r="G116" s="36"/>
      <c r="H116" s="36"/>
      <c r="I116" s="28" t="s">
        <v>30</v>
      </c>
      <c r="J116" s="32" t="str">
        <f>E21</f>
        <v xml:space="preserve"> </v>
      </c>
      <c r="K116" s="36"/>
      <c r="L116" s="59"/>
      <c r="S116" s="34"/>
      <c r="T116" s="34"/>
      <c r="U116" s="34"/>
      <c r="V116" s="34"/>
      <c r="W116" s="34"/>
      <c r="X116" s="34"/>
      <c r="Y116" s="34"/>
      <c r="Z116" s="34"/>
      <c r="AA116" s="34"/>
      <c r="AB116" s="34"/>
      <c r="AC116" s="34"/>
      <c r="AD116" s="34"/>
      <c r="AE116" s="34"/>
    </row>
    <row r="117" s="2" customFormat="1" ht="15.15" customHeight="1">
      <c r="A117" s="34"/>
      <c r="B117" s="35"/>
      <c r="C117" s="28" t="s">
        <v>28</v>
      </c>
      <c r="D117" s="36"/>
      <c r="E117" s="36"/>
      <c r="F117" s="23" t="str">
        <f>IF(E18="","",E18)</f>
        <v>Vyplň údaj</v>
      </c>
      <c r="G117" s="36"/>
      <c r="H117" s="36"/>
      <c r="I117" s="28" t="s">
        <v>33</v>
      </c>
      <c r="J117" s="32" t="str">
        <f>E24</f>
        <v xml:space="preserve"> </v>
      </c>
      <c r="K117" s="36"/>
      <c r="L117" s="59"/>
      <c r="S117" s="34"/>
      <c r="T117" s="34"/>
      <c r="U117" s="34"/>
      <c r="V117" s="34"/>
      <c r="W117" s="34"/>
      <c r="X117" s="34"/>
      <c r="Y117" s="34"/>
      <c r="Z117" s="34"/>
      <c r="AA117" s="34"/>
      <c r="AB117" s="34"/>
      <c r="AC117" s="34"/>
      <c r="AD117" s="34"/>
      <c r="AE117" s="34"/>
    </row>
    <row r="118" s="2" customFormat="1" ht="10.32" customHeight="1">
      <c r="A118" s="34"/>
      <c r="B118" s="35"/>
      <c r="C118" s="36"/>
      <c r="D118" s="36"/>
      <c r="E118" s="36"/>
      <c r="F118" s="36"/>
      <c r="G118" s="36"/>
      <c r="H118" s="36"/>
      <c r="I118" s="36"/>
      <c r="J118" s="36"/>
      <c r="K118" s="36"/>
      <c r="L118" s="59"/>
      <c r="S118" s="34"/>
      <c r="T118" s="34"/>
      <c r="U118" s="34"/>
      <c r="V118" s="34"/>
      <c r="W118" s="34"/>
      <c r="X118" s="34"/>
      <c r="Y118" s="34"/>
      <c r="Z118" s="34"/>
      <c r="AA118" s="34"/>
      <c r="AB118" s="34"/>
      <c r="AC118" s="34"/>
      <c r="AD118" s="34"/>
      <c r="AE118" s="34"/>
    </row>
    <row r="119" s="10" customFormat="1" ht="29.28" customHeight="1">
      <c r="A119" s="181"/>
      <c r="B119" s="182"/>
      <c r="C119" s="183" t="s">
        <v>119</v>
      </c>
      <c r="D119" s="184" t="s">
        <v>61</v>
      </c>
      <c r="E119" s="184" t="s">
        <v>57</v>
      </c>
      <c r="F119" s="184" t="s">
        <v>58</v>
      </c>
      <c r="G119" s="184" t="s">
        <v>120</v>
      </c>
      <c r="H119" s="184" t="s">
        <v>121</v>
      </c>
      <c r="I119" s="184" t="s">
        <v>122</v>
      </c>
      <c r="J119" s="184" t="s">
        <v>110</v>
      </c>
      <c r="K119" s="185" t="s">
        <v>123</v>
      </c>
      <c r="L119" s="186"/>
      <c r="M119" s="96" t="s">
        <v>1</v>
      </c>
      <c r="N119" s="97" t="s">
        <v>40</v>
      </c>
      <c r="O119" s="97" t="s">
        <v>124</v>
      </c>
      <c r="P119" s="97" t="s">
        <v>125</v>
      </c>
      <c r="Q119" s="97" t="s">
        <v>126</v>
      </c>
      <c r="R119" s="97" t="s">
        <v>127</v>
      </c>
      <c r="S119" s="97" t="s">
        <v>128</v>
      </c>
      <c r="T119" s="98" t="s">
        <v>129</v>
      </c>
      <c r="U119" s="181"/>
      <c r="V119" s="181"/>
      <c r="W119" s="181"/>
      <c r="X119" s="181"/>
      <c r="Y119" s="181"/>
      <c r="Z119" s="181"/>
      <c r="AA119" s="181"/>
      <c r="AB119" s="181"/>
      <c r="AC119" s="181"/>
      <c r="AD119" s="181"/>
      <c r="AE119" s="181"/>
    </row>
    <row r="120" s="2" customFormat="1" ht="22.8" customHeight="1">
      <c r="A120" s="34"/>
      <c r="B120" s="35"/>
      <c r="C120" s="103" t="s">
        <v>130</v>
      </c>
      <c r="D120" s="36"/>
      <c r="E120" s="36"/>
      <c r="F120" s="36"/>
      <c r="G120" s="36"/>
      <c r="H120" s="36"/>
      <c r="I120" s="36"/>
      <c r="J120" s="187">
        <f>BK120</f>
        <v>0</v>
      </c>
      <c r="K120" s="36"/>
      <c r="L120" s="40"/>
      <c r="M120" s="99"/>
      <c r="N120" s="188"/>
      <c r="O120" s="100"/>
      <c r="P120" s="189">
        <f>P121+P144+P159+P168</f>
        <v>0</v>
      </c>
      <c r="Q120" s="100"/>
      <c r="R120" s="189">
        <f>R121+R144+R159+R168</f>
        <v>0</v>
      </c>
      <c r="S120" s="100"/>
      <c r="T120" s="190">
        <f>T121+T144+T159+T168</f>
        <v>0</v>
      </c>
      <c r="U120" s="34"/>
      <c r="V120" s="34"/>
      <c r="W120" s="34"/>
      <c r="X120" s="34"/>
      <c r="Y120" s="34"/>
      <c r="Z120" s="34"/>
      <c r="AA120" s="34"/>
      <c r="AB120" s="34"/>
      <c r="AC120" s="34"/>
      <c r="AD120" s="34"/>
      <c r="AE120" s="34"/>
      <c r="AT120" s="13" t="s">
        <v>75</v>
      </c>
      <c r="AU120" s="13" t="s">
        <v>112</v>
      </c>
      <c r="BK120" s="191">
        <f>BK121+BK144+BK159+BK168</f>
        <v>0</v>
      </c>
    </row>
    <row r="121" s="11" customFormat="1" ht="25.92" customHeight="1">
      <c r="A121" s="11"/>
      <c r="B121" s="192"/>
      <c r="C121" s="193"/>
      <c r="D121" s="194" t="s">
        <v>75</v>
      </c>
      <c r="E121" s="195" t="s">
        <v>131</v>
      </c>
      <c r="F121" s="195" t="s">
        <v>402</v>
      </c>
      <c r="G121" s="193"/>
      <c r="H121" s="193"/>
      <c r="I121" s="196"/>
      <c r="J121" s="197">
        <f>BK121</f>
        <v>0</v>
      </c>
      <c r="K121" s="193"/>
      <c r="L121" s="198"/>
      <c r="M121" s="199"/>
      <c r="N121" s="200"/>
      <c r="O121" s="200"/>
      <c r="P121" s="201">
        <f>SUM(P122:P143)</f>
        <v>0</v>
      </c>
      <c r="Q121" s="200"/>
      <c r="R121" s="201">
        <f>SUM(R122:R143)</f>
        <v>0</v>
      </c>
      <c r="S121" s="200"/>
      <c r="T121" s="202">
        <f>SUM(T122:T143)</f>
        <v>0</v>
      </c>
      <c r="U121" s="11"/>
      <c r="V121" s="11"/>
      <c r="W121" s="11"/>
      <c r="X121" s="11"/>
      <c r="Y121" s="11"/>
      <c r="Z121" s="11"/>
      <c r="AA121" s="11"/>
      <c r="AB121" s="11"/>
      <c r="AC121" s="11"/>
      <c r="AD121" s="11"/>
      <c r="AE121" s="11"/>
      <c r="AR121" s="203" t="s">
        <v>84</v>
      </c>
      <c r="AT121" s="204" t="s">
        <v>75</v>
      </c>
      <c r="AU121" s="204" t="s">
        <v>76</v>
      </c>
      <c r="AY121" s="203" t="s">
        <v>133</v>
      </c>
      <c r="BK121" s="205">
        <f>SUM(BK122:BK143)</f>
        <v>0</v>
      </c>
    </row>
    <row r="122" s="2" customFormat="1" ht="66.75" customHeight="1">
      <c r="A122" s="34"/>
      <c r="B122" s="35"/>
      <c r="C122" s="206" t="s">
        <v>84</v>
      </c>
      <c r="D122" s="206" t="s">
        <v>134</v>
      </c>
      <c r="E122" s="207" t="s">
        <v>403</v>
      </c>
      <c r="F122" s="208" t="s">
        <v>404</v>
      </c>
      <c r="G122" s="209" t="s">
        <v>137</v>
      </c>
      <c r="H122" s="210">
        <v>4</v>
      </c>
      <c r="I122" s="211"/>
      <c r="J122" s="212">
        <f>ROUND(I122*H122,2)</f>
        <v>0</v>
      </c>
      <c r="K122" s="208" t="s">
        <v>1</v>
      </c>
      <c r="L122" s="40"/>
      <c r="M122" s="213" t="s">
        <v>1</v>
      </c>
      <c r="N122" s="214" t="s">
        <v>41</v>
      </c>
      <c r="O122" s="87"/>
      <c r="P122" s="215">
        <f>O122*H122</f>
        <v>0</v>
      </c>
      <c r="Q122" s="215">
        <v>0</v>
      </c>
      <c r="R122" s="215">
        <f>Q122*H122</f>
        <v>0</v>
      </c>
      <c r="S122" s="215">
        <v>0</v>
      </c>
      <c r="T122" s="216">
        <f>S122*H122</f>
        <v>0</v>
      </c>
      <c r="U122" s="34"/>
      <c r="V122" s="34"/>
      <c r="W122" s="34"/>
      <c r="X122" s="34"/>
      <c r="Y122" s="34"/>
      <c r="Z122" s="34"/>
      <c r="AA122" s="34"/>
      <c r="AB122" s="34"/>
      <c r="AC122" s="34"/>
      <c r="AD122" s="34"/>
      <c r="AE122" s="34"/>
      <c r="AR122" s="217" t="s">
        <v>138</v>
      </c>
      <c r="AT122" s="217" t="s">
        <v>134</v>
      </c>
      <c r="AU122" s="217" t="s">
        <v>84</v>
      </c>
      <c r="AY122" s="13" t="s">
        <v>133</v>
      </c>
      <c r="BE122" s="218">
        <f>IF(N122="základní",J122,0)</f>
        <v>0</v>
      </c>
      <c r="BF122" s="218">
        <f>IF(N122="snížená",J122,0)</f>
        <v>0</v>
      </c>
      <c r="BG122" s="218">
        <f>IF(N122="zákl. přenesená",J122,0)</f>
        <v>0</v>
      </c>
      <c r="BH122" s="218">
        <f>IF(N122="sníž. přenesená",J122,0)</f>
        <v>0</v>
      </c>
      <c r="BI122" s="218">
        <f>IF(N122="nulová",J122,0)</f>
        <v>0</v>
      </c>
      <c r="BJ122" s="13" t="s">
        <v>84</v>
      </c>
      <c r="BK122" s="218">
        <f>ROUND(I122*H122,2)</f>
        <v>0</v>
      </c>
      <c r="BL122" s="13" t="s">
        <v>138</v>
      </c>
      <c r="BM122" s="217" t="s">
        <v>86</v>
      </c>
    </row>
    <row r="123" s="2" customFormat="1">
      <c r="A123" s="34"/>
      <c r="B123" s="35"/>
      <c r="C123" s="36"/>
      <c r="D123" s="219" t="s">
        <v>139</v>
      </c>
      <c r="E123" s="36"/>
      <c r="F123" s="220" t="s">
        <v>405</v>
      </c>
      <c r="G123" s="36"/>
      <c r="H123" s="36"/>
      <c r="I123" s="221"/>
      <c r="J123" s="36"/>
      <c r="K123" s="36"/>
      <c r="L123" s="40"/>
      <c r="M123" s="222"/>
      <c r="N123" s="223"/>
      <c r="O123" s="87"/>
      <c r="P123" s="87"/>
      <c r="Q123" s="87"/>
      <c r="R123" s="87"/>
      <c r="S123" s="87"/>
      <c r="T123" s="88"/>
      <c r="U123" s="34"/>
      <c r="V123" s="34"/>
      <c r="W123" s="34"/>
      <c r="X123" s="34"/>
      <c r="Y123" s="34"/>
      <c r="Z123" s="34"/>
      <c r="AA123" s="34"/>
      <c r="AB123" s="34"/>
      <c r="AC123" s="34"/>
      <c r="AD123" s="34"/>
      <c r="AE123" s="34"/>
      <c r="AT123" s="13" t="s">
        <v>139</v>
      </c>
      <c r="AU123" s="13" t="s">
        <v>84</v>
      </c>
    </row>
    <row r="124" s="2" customFormat="1" ht="66.75" customHeight="1">
      <c r="A124" s="34"/>
      <c r="B124" s="35"/>
      <c r="C124" s="206" t="s">
        <v>86</v>
      </c>
      <c r="D124" s="206" t="s">
        <v>134</v>
      </c>
      <c r="E124" s="207" t="s">
        <v>406</v>
      </c>
      <c r="F124" s="208" t="s">
        <v>404</v>
      </c>
      <c r="G124" s="209" t="s">
        <v>137</v>
      </c>
      <c r="H124" s="210">
        <v>4</v>
      </c>
      <c r="I124" s="211"/>
      <c r="J124" s="212">
        <f>ROUND(I124*H124,2)</f>
        <v>0</v>
      </c>
      <c r="K124" s="208" t="s">
        <v>1</v>
      </c>
      <c r="L124" s="40"/>
      <c r="M124" s="213" t="s">
        <v>1</v>
      </c>
      <c r="N124" s="214" t="s">
        <v>41</v>
      </c>
      <c r="O124" s="87"/>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138</v>
      </c>
      <c r="AT124" s="217" t="s">
        <v>134</v>
      </c>
      <c r="AU124" s="217" t="s">
        <v>84</v>
      </c>
      <c r="AY124" s="13" t="s">
        <v>133</v>
      </c>
      <c r="BE124" s="218">
        <f>IF(N124="základní",J124,0)</f>
        <v>0</v>
      </c>
      <c r="BF124" s="218">
        <f>IF(N124="snížená",J124,0)</f>
        <v>0</v>
      </c>
      <c r="BG124" s="218">
        <f>IF(N124="zákl. přenesená",J124,0)</f>
        <v>0</v>
      </c>
      <c r="BH124" s="218">
        <f>IF(N124="sníž. přenesená",J124,0)</f>
        <v>0</v>
      </c>
      <c r="BI124" s="218">
        <f>IF(N124="nulová",J124,0)</f>
        <v>0</v>
      </c>
      <c r="BJ124" s="13" t="s">
        <v>84</v>
      </c>
      <c r="BK124" s="218">
        <f>ROUND(I124*H124,2)</f>
        <v>0</v>
      </c>
      <c r="BL124" s="13" t="s">
        <v>138</v>
      </c>
      <c r="BM124" s="217" t="s">
        <v>138</v>
      </c>
    </row>
    <row r="125" s="2" customFormat="1">
      <c r="A125" s="34"/>
      <c r="B125" s="35"/>
      <c r="C125" s="36"/>
      <c r="D125" s="219" t="s">
        <v>139</v>
      </c>
      <c r="E125" s="36"/>
      <c r="F125" s="220" t="s">
        <v>407</v>
      </c>
      <c r="G125" s="36"/>
      <c r="H125" s="36"/>
      <c r="I125" s="221"/>
      <c r="J125" s="36"/>
      <c r="K125" s="36"/>
      <c r="L125" s="40"/>
      <c r="M125" s="222"/>
      <c r="N125" s="223"/>
      <c r="O125" s="87"/>
      <c r="P125" s="87"/>
      <c r="Q125" s="87"/>
      <c r="R125" s="87"/>
      <c r="S125" s="87"/>
      <c r="T125" s="88"/>
      <c r="U125" s="34"/>
      <c r="V125" s="34"/>
      <c r="W125" s="34"/>
      <c r="X125" s="34"/>
      <c r="Y125" s="34"/>
      <c r="Z125" s="34"/>
      <c r="AA125" s="34"/>
      <c r="AB125" s="34"/>
      <c r="AC125" s="34"/>
      <c r="AD125" s="34"/>
      <c r="AE125" s="34"/>
      <c r="AT125" s="13" t="s">
        <v>139</v>
      </c>
      <c r="AU125" s="13" t="s">
        <v>84</v>
      </c>
    </row>
    <row r="126" s="2" customFormat="1" ht="66.75" customHeight="1">
      <c r="A126" s="34"/>
      <c r="B126" s="35"/>
      <c r="C126" s="206" t="s">
        <v>144</v>
      </c>
      <c r="D126" s="206" t="s">
        <v>134</v>
      </c>
      <c r="E126" s="207" t="s">
        <v>340</v>
      </c>
      <c r="F126" s="208" t="s">
        <v>408</v>
      </c>
      <c r="G126" s="209" t="s">
        <v>137</v>
      </c>
      <c r="H126" s="210">
        <v>2</v>
      </c>
      <c r="I126" s="211"/>
      <c r="J126" s="212">
        <f>ROUND(I126*H126,2)</f>
        <v>0</v>
      </c>
      <c r="K126" s="208" t="s">
        <v>1</v>
      </c>
      <c r="L126" s="40"/>
      <c r="M126" s="213" t="s">
        <v>1</v>
      </c>
      <c r="N126" s="214" t="s">
        <v>41</v>
      </c>
      <c r="O126" s="87"/>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138</v>
      </c>
      <c r="AT126" s="217" t="s">
        <v>134</v>
      </c>
      <c r="AU126" s="217" t="s">
        <v>84</v>
      </c>
      <c r="AY126" s="13" t="s">
        <v>133</v>
      </c>
      <c r="BE126" s="218">
        <f>IF(N126="základní",J126,0)</f>
        <v>0</v>
      </c>
      <c r="BF126" s="218">
        <f>IF(N126="snížená",J126,0)</f>
        <v>0</v>
      </c>
      <c r="BG126" s="218">
        <f>IF(N126="zákl. přenesená",J126,0)</f>
        <v>0</v>
      </c>
      <c r="BH126" s="218">
        <f>IF(N126="sníž. přenesená",J126,0)</f>
        <v>0</v>
      </c>
      <c r="BI126" s="218">
        <f>IF(N126="nulová",J126,0)</f>
        <v>0</v>
      </c>
      <c r="BJ126" s="13" t="s">
        <v>84</v>
      </c>
      <c r="BK126" s="218">
        <f>ROUND(I126*H126,2)</f>
        <v>0</v>
      </c>
      <c r="BL126" s="13" t="s">
        <v>138</v>
      </c>
      <c r="BM126" s="217" t="s">
        <v>147</v>
      </c>
    </row>
    <row r="127" s="2" customFormat="1">
      <c r="A127" s="34"/>
      <c r="B127" s="35"/>
      <c r="C127" s="36"/>
      <c r="D127" s="219" t="s">
        <v>139</v>
      </c>
      <c r="E127" s="36"/>
      <c r="F127" s="220" t="s">
        <v>409</v>
      </c>
      <c r="G127" s="36"/>
      <c r="H127" s="36"/>
      <c r="I127" s="221"/>
      <c r="J127" s="36"/>
      <c r="K127" s="36"/>
      <c r="L127" s="40"/>
      <c r="M127" s="222"/>
      <c r="N127" s="223"/>
      <c r="O127" s="87"/>
      <c r="P127" s="87"/>
      <c r="Q127" s="87"/>
      <c r="R127" s="87"/>
      <c r="S127" s="87"/>
      <c r="T127" s="88"/>
      <c r="U127" s="34"/>
      <c r="V127" s="34"/>
      <c r="W127" s="34"/>
      <c r="X127" s="34"/>
      <c r="Y127" s="34"/>
      <c r="Z127" s="34"/>
      <c r="AA127" s="34"/>
      <c r="AB127" s="34"/>
      <c r="AC127" s="34"/>
      <c r="AD127" s="34"/>
      <c r="AE127" s="34"/>
      <c r="AT127" s="13" t="s">
        <v>139</v>
      </c>
      <c r="AU127" s="13" t="s">
        <v>84</v>
      </c>
    </row>
    <row r="128" s="2" customFormat="1" ht="66.75" customHeight="1">
      <c r="A128" s="34"/>
      <c r="B128" s="35"/>
      <c r="C128" s="206" t="s">
        <v>138</v>
      </c>
      <c r="D128" s="206" t="s">
        <v>134</v>
      </c>
      <c r="E128" s="207" t="s">
        <v>166</v>
      </c>
      <c r="F128" s="208" t="s">
        <v>408</v>
      </c>
      <c r="G128" s="209" t="s">
        <v>137</v>
      </c>
      <c r="H128" s="210">
        <v>4</v>
      </c>
      <c r="I128" s="211"/>
      <c r="J128" s="212">
        <f>ROUND(I128*H128,2)</f>
        <v>0</v>
      </c>
      <c r="K128" s="208" t="s">
        <v>1</v>
      </c>
      <c r="L128" s="40"/>
      <c r="M128" s="213" t="s">
        <v>1</v>
      </c>
      <c r="N128" s="214" t="s">
        <v>41</v>
      </c>
      <c r="O128" s="87"/>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138</v>
      </c>
      <c r="AT128" s="217" t="s">
        <v>134</v>
      </c>
      <c r="AU128" s="217" t="s">
        <v>84</v>
      </c>
      <c r="AY128" s="13" t="s">
        <v>133</v>
      </c>
      <c r="BE128" s="218">
        <f>IF(N128="základní",J128,0)</f>
        <v>0</v>
      </c>
      <c r="BF128" s="218">
        <f>IF(N128="snížená",J128,0)</f>
        <v>0</v>
      </c>
      <c r="BG128" s="218">
        <f>IF(N128="zákl. přenesená",J128,0)</f>
        <v>0</v>
      </c>
      <c r="BH128" s="218">
        <f>IF(N128="sníž. přenesená",J128,0)</f>
        <v>0</v>
      </c>
      <c r="BI128" s="218">
        <f>IF(N128="nulová",J128,0)</f>
        <v>0</v>
      </c>
      <c r="BJ128" s="13" t="s">
        <v>84</v>
      </c>
      <c r="BK128" s="218">
        <f>ROUND(I128*H128,2)</f>
        <v>0</v>
      </c>
      <c r="BL128" s="13" t="s">
        <v>138</v>
      </c>
      <c r="BM128" s="217" t="s">
        <v>151</v>
      </c>
    </row>
    <row r="129" s="2" customFormat="1">
      <c r="A129" s="34"/>
      <c r="B129" s="35"/>
      <c r="C129" s="36"/>
      <c r="D129" s="219" t="s">
        <v>139</v>
      </c>
      <c r="E129" s="36"/>
      <c r="F129" s="220" t="s">
        <v>410</v>
      </c>
      <c r="G129" s="36"/>
      <c r="H129" s="36"/>
      <c r="I129" s="221"/>
      <c r="J129" s="36"/>
      <c r="K129" s="36"/>
      <c r="L129" s="40"/>
      <c r="M129" s="222"/>
      <c r="N129" s="223"/>
      <c r="O129" s="87"/>
      <c r="P129" s="87"/>
      <c r="Q129" s="87"/>
      <c r="R129" s="87"/>
      <c r="S129" s="87"/>
      <c r="T129" s="88"/>
      <c r="U129" s="34"/>
      <c r="V129" s="34"/>
      <c r="W129" s="34"/>
      <c r="X129" s="34"/>
      <c r="Y129" s="34"/>
      <c r="Z129" s="34"/>
      <c r="AA129" s="34"/>
      <c r="AB129" s="34"/>
      <c r="AC129" s="34"/>
      <c r="AD129" s="34"/>
      <c r="AE129" s="34"/>
      <c r="AT129" s="13" t="s">
        <v>139</v>
      </c>
      <c r="AU129" s="13" t="s">
        <v>84</v>
      </c>
    </row>
    <row r="130" s="2" customFormat="1" ht="66.75" customHeight="1">
      <c r="A130" s="34"/>
      <c r="B130" s="35"/>
      <c r="C130" s="206" t="s">
        <v>153</v>
      </c>
      <c r="D130" s="206" t="s">
        <v>134</v>
      </c>
      <c r="E130" s="207" t="s">
        <v>343</v>
      </c>
      <c r="F130" s="208" t="s">
        <v>344</v>
      </c>
      <c r="G130" s="209" t="s">
        <v>137</v>
      </c>
      <c r="H130" s="210">
        <v>2</v>
      </c>
      <c r="I130" s="211"/>
      <c r="J130" s="212">
        <f>ROUND(I130*H130,2)</f>
        <v>0</v>
      </c>
      <c r="K130" s="208" t="s">
        <v>1</v>
      </c>
      <c r="L130" s="40"/>
      <c r="M130" s="213" t="s">
        <v>1</v>
      </c>
      <c r="N130" s="214" t="s">
        <v>41</v>
      </c>
      <c r="O130" s="87"/>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138</v>
      </c>
      <c r="AT130" s="217" t="s">
        <v>134</v>
      </c>
      <c r="AU130" s="217" t="s">
        <v>84</v>
      </c>
      <c r="AY130" s="13" t="s">
        <v>133</v>
      </c>
      <c r="BE130" s="218">
        <f>IF(N130="základní",J130,0)</f>
        <v>0</v>
      </c>
      <c r="BF130" s="218">
        <f>IF(N130="snížená",J130,0)</f>
        <v>0</v>
      </c>
      <c r="BG130" s="218">
        <f>IF(N130="zákl. přenesená",J130,0)</f>
        <v>0</v>
      </c>
      <c r="BH130" s="218">
        <f>IF(N130="sníž. přenesená",J130,0)</f>
        <v>0</v>
      </c>
      <c r="BI130" s="218">
        <f>IF(N130="nulová",J130,0)</f>
        <v>0</v>
      </c>
      <c r="BJ130" s="13" t="s">
        <v>84</v>
      </c>
      <c r="BK130" s="218">
        <f>ROUND(I130*H130,2)</f>
        <v>0</v>
      </c>
      <c r="BL130" s="13" t="s">
        <v>138</v>
      </c>
      <c r="BM130" s="217" t="s">
        <v>156</v>
      </c>
    </row>
    <row r="131" s="2" customFormat="1">
      <c r="A131" s="34"/>
      <c r="B131" s="35"/>
      <c r="C131" s="36"/>
      <c r="D131" s="219" t="s">
        <v>139</v>
      </c>
      <c r="E131" s="36"/>
      <c r="F131" s="220" t="s">
        <v>344</v>
      </c>
      <c r="G131" s="36"/>
      <c r="H131" s="36"/>
      <c r="I131" s="221"/>
      <c r="J131" s="36"/>
      <c r="K131" s="36"/>
      <c r="L131" s="40"/>
      <c r="M131" s="222"/>
      <c r="N131" s="223"/>
      <c r="O131" s="87"/>
      <c r="P131" s="87"/>
      <c r="Q131" s="87"/>
      <c r="R131" s="87"/>
      <c r="S131" s="87"/>
      <c r="T131" s="88"/>
      <c r="U131" s="34"/>
      <c r="V131" s="34"/>
      <c r="W131" s="34"/>
      <c r="X131" s="34"/>
      <c r="Y131" s="34"/>
      <c r="Z131" s="34"/>
      <c r="AA131" s="34"/>
      <c r="AB131" s="34"/>
      <c r="AC131" s="34"/>
      <c r="AD131" s="34"/>
      <c r="AE131" s="34"/>
      <c r="AT131" s="13" t="s">
        <v>139</v>
      </c>
      <c r="AU131" s="13" t="s">
        <v>84</v>
      </c>
    </row>
    <row r="132" s="2" customFormat="1" ht="66.75" customHeight="1">
      <c r="A132" s="34"/>
      <c r="B132" s="35"/>
      <c r="C132" s="206" t="s">
        <v>147</v>
      </c>
      <c r="D132" s="206" t="s">
        <v>134</v>
      </c>
      <c r="E132" s="207" t="s">
        <v>345</v>
      </c>
      <c r="F132" s="208" t="s">
        <v>346</v>
      </c>
      <c r="G132" s="209" t="s">
        <v>137</v>
      </c>
      <c r="H132" s="210">
        <v>1</v>
      </c>
      <c r="I132" s="211"/>
      <c r="J132" s="212">
        <f>ROUND(I132*H132,2)</f>
        <v>0</v>
      </c>
      <c r="K132" s="208" t="s">
        <v>1</v>
      </c>
      <c r="L132" s="40"/>
      <c r="M132" s="213" t="s">
        <v>1</v>
      </c>
      <c r="N132" s="214" t="s">
        <v>41</v>
      </c>
      <c r="O132" s="87"/>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138</v>
      </c>
      <c r="AT132" s="217" t="s">
        <v>134</v>
      </c>
      <c r="AU132" s="217" t="s">
        <v>84</v>
      </c>
      <c r="AY132" s="13" t="s">
        <v>133</v>
      </c>
      <c r="BE132" s="218">
        <f>IF(N132="základní",J132,0)</f>
        <v>0</v>
      </c>
      <c r="BF132" s="218">
        <f>IF(N132="snížená",J132,0)</f>
        <v>0</v>
      </c>
      <c r="BG132" s="218">
        <f>IF(N132="zákl. přenesená",J132,0)</f>
        <v>0</v>
      </c>
      <c r="BH132" s="218">
        <f>IF(N132="sníž. přenesená",J132,0)</f>
        <v>0</v>
      </c>
      <c r="BI132" s="218">
        <f>IF(N132="nulová",J132,0)</f>
        <v>0</v>
      </c>
      <c r="BJ132" s="13" t="s">
        <v>84</v>
      </c>
      <c r="BK132" s="218">
        <f>ROUND(I132*H132,2)</f>
        <v>0</v>
      </c>
      <c r="BL132" s="13" t="s">
        <v>138</v>
      </c>
      <c r="BM132" s="217" t="s">
        <v>160</v>
      </c>
    </row>
    <row r="133" s="2" customFormat="1">
      <c r="A133" s="34"/>
      <c r="B133" s="35"/>
      <c r="C133" s="36"/>
      <c r="D133" s="219" t="s">
        <v>139</v>
      </c>
      <c r="E133" s="36"/>
      <c r="F133" s="220" t="s">
        <v>347</v>
      </c>
      <c r="G133" s="36"/>
      <c r="H133" s="36"/>
      <c r="I133" s="221"/>
      <c r="J133" s="36"/>
      <c r="K133" s="36"/>
      <c r="L133" s="40"/>
      <c r="M133" s="222"/>
      <c r="N133" s="223"/>
      <c r="O133" s="87"/>
      <c r="P133" s="87"/>
      <c r="Q133" s="87"/>
      <c r="R133" s="87"/>
      <c r="S133" s="87"/>
      <c r="T133" s="88"/>
      <c r="U133" s="34"/>
      <c r="V133" s="34"/>
      <c r="W133" s="34"/>
      <c r="X133" s="34"/>
      <c r="Y133" s="34"/>
      <c r="Z133" s="34"/>
      <c r="AA133" s="34"/>
      <c r="AB133" s="34"/>
      <c r="AC133" s="34"/>
      <c r="AD133" s="34"/>
      <c r="AE133" s="34"/>
      <c r="AT133" s="13" t="s">
        <v>139</v>
      </c>
      <c r="AU133" s="13" t="s">
        <v>84</v>
      </c>
    </row>
    <row r="134" s="2" customFormat="1" ht="76.35" customHeight="1">
      <c r="A134" s="34"/>
      <c r="B134" s="35"/>
      <c r="C134" s="206" t="s">
        <v>162</v>
      </c>
      <c r="D134" s="206" t="s">
        <v>134</v>
      </c>
      <c r="E134" s="207" t="s">
        <v>411</v>
      </c>
      <c r="F134" s="208" t="s">
        <v>412</v>
      </c>
      <c r="G134" s="209" t="s">
        <v>137</v>
      </c>
      <c r="H134" s="210">
        <v>1</v>
      </c>
      <c r="I134" s="211"/>
      <c r="J134" s="212">
        <f>ROUND(I134*H134,2)</f>
        <v>0</v>
      </c>
      <c r="K134" s="208" t="s">
        <v>1</v>
      </c>
      <c r="L134" s="40"/>
      <c r="M134" s="213" t="s">
        <v>1</v>
      </c>
      <c r="N134" s="214" t="s">
        <v>41</v>
      </c>
      <c r="O134" s="87"/>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138</v>
      </c>
      <c r="AT134" s="217" t="s">
        <v>134</v>
      </c>
      <c r="AU134" s="217" t="s">
        <v>84</v>
      </c>
      <c r="AY134" s="13" t="s">
        <v>133</v>
      </c>
      <c r="BE134" s="218">
        <f>IF(N134="základní",J134,0)</f>
        <v>0</v>
      </c>
      <c r="BF134" s="218">
        <f>IF(N134="snížená",J134,0)</f>
        <v>0</v>
      </c>
      <c r="BG134" s="218">
        <f>IF(N134="zákl. přenesená",J134,0)</f>
        <v>0</v>
      </c>
      <c r="BH134" s="218">
        <f>IF(N134="sníž. přenesená",J134,0)</f>
        <v>0</v>
      </c>
      <c r="BI134" s="218">
        <f>IF(N134="nulová",J134,0)</f>
        <v>0</v>
      </c>
      <c r="BJ134" s="13" t="s">
        <v>84</v>
      </c>
      <c r="BK134" s="218">
        <f>ROUND(I134*H134,2)</f>
        <v>0</v>
      </c>
      <c r="BL134" s="13" t="s">
        <v>138</v>
      </c>
      <c r="BM134" s="217" t="s">
        <v>165</v>
      </c>
    </row>
    <row r="135" s="2" customFormat="1">
      <c r="A135" s="34"/>
      <c r="B135" s="35"/>
      <c r="C135" s="36"/>
      <c r="D135" s="219" t="s">
        <v>139</v>
      </c>
      <c r="E135" s="36"/>
      <c r="F135" s="220" t="s">
        <v>413</v>
      </c>
      <c r="G135" s="36"/>
      <c r="H135" s="36"/>
      <c r="I135" s="221"/>
      <c r="J135" s="36"/>
      <c r="K135" s="36"/>
      <c r="L135" s="40"/>
      <c r="M135" s="222"/>
      <c r="N135" s="223"/>
      <c r="O135" s="87"/>
      <c r="P135" s="87"/>
      <c r="Q135" s="87"/>
      <c r="R135" s="87"/>
      <c r="S135" s="87"/>
      <c r="T135" s="88"/>
      <c r="U135" s="34"/>
      <c r="V135" s="34"/>
      <c r="W135" s="34"/>
      <c r="X135" s="34"/>
      <c r="Y135" s="34"/>
      <c r="Z135" s="34"/>
      <c r="AA135" s="34"/>
      <c r="AB135" s="34"/>
      <c r="AC135" s="34"/>
      <c r="AD135" s="34"/>
      <c r="AE135" s="34"/>
      <c r="AT135" s="13" t="s">
        <v>139</v>
      </c>
      <c r="AU135" s="13" t="s">
        <v>84</v>
      </c>
    </row>
    <row r="136" s="2" customFormat="1" ht="66.75" customHeight="1">
      <c r="A136" s="34"/>
      <c r="B136" s="35"/>
      <c r="C136" s="206" t="s">
        <v>151</v>
      </c>
      <c r="D136" s="206" t="s">
        <v>134</v>
      </c>
      <c r="E136" s="207" t="s">
        <v>348</v>
      </c>
      <c r="F136" s="208" t="s">
        <v>349</v>
      </c>
      <c r="G136" s="209" t="s">
        <v>137</v>
      </c>
      <c r="H136" s="210">
        <v>2</v>
      </c>
      <c r="I136" s="211"/>
      <c r="J136" s="212">
        <f>ROUND(I136*H136,2)</f>
        <v>0</v>
      </c>
      <c r="K136" s="208" t="s">
        <v>1</v>
      </c>
      <c r="L136" s="40"/>
      <c r="M136" s="213" t="s">
        <v>1</v>
      </c>
      <c r="N136" s="214" t="s">
        <v>41</v>
      </c>
      <c r="O136" s="87"/>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138</v>
      </c>
      <c r="AT136" s="217" t="s">
        <v>134</v>
      </c>
      <c r="AU136" s="217" t="s">
        <v>84</v>
      </c>
      <c r="AY136" s="13" t="s">
        <v>133</v>
      </c>
      <c r="BE136" s="218">
        <f>IF(N136="základní",J136,0)</f>
        <v>0</v>
      </c>
      <c r="BF136" s="218">
        <f>IF(N136="snížená",J136,0)</f>
        <v>0</v>
      </c>
      <c r="BG136" s="218">
        <f>IF(N136="zákl. přenesená",J136,0)</f>
        <v>0</v>
      </c>
      <c r="BH136" s="218">
        <f>IF(N136="sníž. přenesená",J136,0)</f>
        <v>0</v>
      </c>
      <c r="BI136" s="218">
        <f>IF(N136="nulová",J136,0)</f>
        <v>0</v>
      </c>
      <c r="BJ136" s="13" t="s">
        <v>84</v>
      </c>
      <c r="BK136" s="218">
        <f>ROUND(I136*H136,2)</f>
        <v>0</v>
      </c>
      <c r="BL136" s="13" t="s">
        <v>138</v>
      </c>
      <c r="BM136" s="217" t="s">
        <v>168</v>
      </c>
    </row>
    <row r="137" s="2" customFormat="1">
      <c r="A137" s="34"/>
      <c r="B137" s="35"/>
      <c r="C137" s="36"/>
      <c r="D137" s="219" t="s">
        <v>139</v>
      </c>
      <c r="E137" s="36"/>
      <c r="F137" s="220" t="s">
        <v>350</v>
      </c>
      <c r="G137" s="36"/>
      <c r="H137" s="36"/>
      <c r="I137" s="221"/>
      <c r="J137" s="36"/>
      <c r="K137" s="36"/>
      <c r="L137" s="40"/>
      <c r="M137" s="222"/>
      <c r="N137" s="223"/>
      <c r="O137" s="87"/>
      <c r="P137" s="87"/>
      <c r="Q137" s="87"/>
      <c r="R137" s="87"/>
      <c r="S137" s="87"/>
      <c r="T137" s="88"/>
      <c r="U137" s="34"/>
      <c r="V137" s="34"/>
      <c r="W137" s="34"/>
      <c r="X137" s="34"/>
      <c r="Y137" s="34"/>
      <c r="Z137" s="34"/>
      <c r="AA137" s="34"/>
      <c r="AB137" s="34"/>
      <c r="AC137" s="34"/>
      <c r="AD137" s="34"/>
      <c r="AE137" s="34"/>
      <c r="AT137" s="13" t="s">
        <v>139</v>
      </c>
      <c r="AU137" s="13" t="s">
        <v>84</v>
      </c>
    </row>
    <row r="138" s="2" customFormat="1" ht="66.75" customHeight="1">
      <c r="A138" s="34"/>
      <c r="B138" s="35"/>
      <c r="C138" s="206" t="s">
        <v>170</v>
      </c>
      <c r="D138" s="206" t="s">
        <v>134</v>
      </c>
      <c r="E138" s="207" t="s">
        <v>351</v>
      </c>
      <c r="F138" s="208" t="s">
        <v>414</v>
      </c>
      <c r="G138" s="209" t="s">
        <v>137</v>
      </c>
      <c r="H138" s="210">
        <v>1</v>
      </c>
      <c r="I138" s="211"/>
      <c r="J138" s="212">
        <f>ROUND(I138*H138,2)</f>
        <v>0</v>
      </c>
      <c r="K138" s="208" t="s">
        <v>1</v>
      </c>
      <c r="L138" s="40"/>
      <c r="M138" s="213" t="s">
        <v>1</v>
      </c>
      <c r="N138" s="214" t="s">
        <v>41</v>
      </c>
      <c r="O138" s="87"/>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138</v>
      </c>
      <c r="AT138" s="217" t="s">
        <v>134</v>
      </c>
      <c r="AU138" s="217" t="s">
        <v>84</v>
      </c>
      <c r="AY138" s="13" t="s">
        <v>133</v>
      </c>
      <c r="BE138" s="218">
        <f>IF(N138="základní",J138,0)</f>
        <v>0</v>
      </c>
      <c r="BF138" s="218">
        <f>IF(N138="snížená",J138,0)</f>
        <v>0</v>
      </c>
      <c r="BG138" s="218">
        <f>IF(N138="zákl. přenesená",J138,0)</f>
        <v>0</v>
      </c>
      <c r="BH138" s="218">
        <f>IF(N138="sníž. přenesená",J138,0)</f>
        <v>0</v>
      </c>
      <c r="BI138" s="218">
        <f>IF(N138="nulová",J138,0)</f>
        <v>0</v>
      </c>
      <c r="BJ138" s="13" t="s">
        <v>84</v>
      </c>
      <c r="BK138" s="218">
        <f>ROUND(I138*H138,2)</f>
        <v>0</v>
      </c>
      <c r="BL138" s="13" t="s">
        <v>138</v>
      </c>
      <c r="BM138" s="217" t="s">
        <v>173</v>
      </c>
    </row>
    <row r="139" s="2" customFormat="1">
      <c r="A139" s="34"/>
      <c r="B139" s="35"/>
      <c r="C139" s="36"/>
      <c r="D139" s="219" t="s">
        <v>139</v>
      </c>
      <c r="E139" s="36"/>
      <c r="F139" s="220" t="s">
        <v>415</v>
      </c>
      <c r="G139" s="36"/>
      <c r="H139" s="36"/>
      <c r="I139" s="221"/>
      <c r="J139" s="36"/>
      <c r="K139" s="36"/>
      <c r="L139" s="40"/>
      <c r="M139" s="222"/>
      <c r="N139" s="223"/>
      <c r="O139" s="87"/>
      <c r="P139" s="87"/>
      <c r="Q139" s="87"/>
      <c r="R139" s="87"/>
      <c r="S139" s="87"/>
      <c r="T139" s="88"/>
      <c r="U139" s="34"/>
      <c r="V139" s="34"/>
      <c r="W139" s="34"/>
      <c r="X139" s="34"/>
      <c r="Y139" s="34"/>
      <c r="Z139" s="34"/>
      <c r="AA139" s="34"/>
      <c r="AB139" s="34"/>
      <c r="AC139" s="34"/>
      <c r="AD139" s="34"/>
      <c r="AE139" s="34"/>
      <c r="AT139" s="13" t="s">
        <v>139</v>
      </c>
      <c r="AU139" s="13" t="s">
        <v>84</v>
      </c>
    </row>
    <row r="140" s="2" customFormat="1" ht="66.75" customHeight="1">
      <c r="A140" s="34"/>
      <c r="B140" s="35"/>
      <c r="C140" s="206" t="s">
        <v>156</v>
      </c>
      <c r="D140" s="206" t="s">
        <v>134</v>
      </c>
      <c r="E140" s="207" t="s">
        <v>354</v>
      </c>
      <c r="F140" s="208" t="s">
        <v>416</v>
      </c>
      <c r="G140" s="209" t="s">
        <v>137</v>
      </c>
      <c r="H140" s="210">
        <v>3</v>
      </c>
      <c r="I140" s="211"/>
      <c r="J140" s="212">
        <f>ROUND(I140*H140,2)</f>
        <v>0</v>
      </c>
      <c r="K140" s="208" t="s">
        <v>1</v>
      </c>
      <c r="L140" s="40"/>
      <c r="M140" s="213" t="s">
        <v>1</v>
      </c>
      <c r="N140" s="214" t="s">
        <v>41</v>
      </c>
      <c r="O140" s="87"/>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138</v>
      </c>
      <c r="AT140" s="217" t="s">
        <v>134</v>
      </c>
      <c r="AU140" s="217" t="s">
        <v>84</v>
      </c>
      <c r="AY140" s="13" t="s">
        <v>133</v>
      </c>
      <c r="BE140" s="218">
        <f>IF(N140="základní",J140,0)</f>
        <v>0</v>
      </c>
      <c r="BF140" s="218">
        <f>IF(N140="snížená",J140,0)</f>
        <v>0</v>
      </c>
      <c r="BG140" s="218">
        <f>IF(N140="zákl. přenesená",J140,0)</f>
        <v>0</v>
      </c>
      <c r="BH140" s="218">
        <f>IF(N140="sníž. přenesená",J140,0)</f>
        <v>0</v>
      </c>
      <c r="BI140" s="218">
        <f>IF(N140="nulová",J140,0)</f>
        <v>0</v>
      </c>
      <c r="BJ140" s="13" t="s">
        <v>84</v>
      </c>
      <c r="BK140" s="218">
        <f>ROUND(I140*H140,2)</f>
        <v>0</v>
      </c>
      <c r="BL140" s="13" t="s">
        <v>138</v>
      </c>
      <c r="BM140" s="217" t="s">
        <v>178</v>
      </c>
    </row>
    <row r="141" s="2" customFormat="1">
      <c r="A141" s="34"/>
      <c r="B141" s="35"/>
      <c r="C141" s="36"/>
      <c r="D141" s="219" t="s">
        <v>139</v>
      </c>
      <c r="E141" s="36"/>
      <c r="F141" s="220" t="s">
        <v>417</v>
      </c>
      <c r="G141" s="36"/>
      <c r="H141" s="36"/>
      <c r="I141" s="221"/>
      <c r="J141" s="36"/>
      <c r="K141" s="36"/>
      <c r="L141" s="40"/>
      <c r="M141" s="222"/>
      <c r="N141" s="223"/>
      <c r="O141" s="87"/>
      <c r="P141" s="87"/>
      <c r="Q141" s="87"/>
      <c r="R141" s="87"/>
      <c r="S141" s="87"/>
      <c r="T141" s="88"/>
      <c r="U141" s="34"/>
      <c r="V141" s="34"/>
      <c r="W141" s="34"/>
      <c r="X141" s="34"/>
      <c r="Y141" s="34"/>
      <c r="Z141" s="34"/>
      <c r="AA141" s="34"/>
      <c r="AB141" s="34"/>
      <c r="AC141" s="34"/>
      <c r="AD141" s="34"/>
      <c r="AE141" s="34"/>
      <c r="AT141" s="13" t="s">
        <v>139</v>
      </c>
      <c r="AU141" s="13" t="s">
        <v>84</v>
      </c>
    </row>
    <row r="142" s="2" customFormat="1" ht="16.5" customHeight="1">
      <c r="A142" s="34"/>
      <c r="B142" s="35"/>
      <c r="C142" s="206" t="s">
        <v>179</v>
      </c>
      <c r="D142" s="206" t="s">
        <v>134</v>
      </c>
      <c r="E142" s="207" t="s">
        <v>418</v>
      </c>
      <c r="F142" s="208" t="s">
        <v>419</v>
      </c>
      <c r="G142" s="209" t="s">
        <v>137</v>
      </c>
      <c r="H142" s="210">
        <v>1</v>
      </c>
      <c r="I142" s="211"/>
      <c r="J142" s="212">
        <f>ROUND(I142*H142,2)</f>
        <v>0</v>
      </c>
      <c r="K142" s="208" t="s">
        <v>1</v>
      </c>
      <c r="L142" s="40"/>
      <c r="M142" s="213" t="s">
        <v>1</v>
      </c>
      <c r="N142" s="214" t="s">
        <v>41</v>
      </c>
      <c r="O142" s="87"/>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138</v>
      </c>
      <c r="AT142" s="217" t="s">
        <v>134</v>
      </c>
      <c r="AU142" s="217" t="s">
        <v>84</v>
      </c>
      <c r="AY142" s="13" t="s">
        <v>133</v>
      </c>
      <c r="BE142" s="218">
        <f>IF(N142="základní",J142,0)</f>
        <v>0</v>
      </c>
      <c r="BF142" s="218">
        <f>IF(N142="snížená",J142,0)</f>
        <v>0</v>
      </c>
      <c r="BG142" s="218">
        <f>IF(N142="zákl. přenesená",J142,0)</f>
        <v>0</v>
      </c>
      <c r="BH142" s="218">
        <f>IF(N142="sníž. přenesená",J142,0)</f>
        <v>0</v>
      </c>
      <c r="BI142" s="218">
        <f>IF(N142="nulová",J142,0)</f>
        <v>0</v>
      </c>
      <c r="BJ142" s="13" t="s">
        <v>84</v>
      </c>
      <c r="BK142" s="218">
        <f>ROUND(I142*H142,2)</f>
        <v>0</v>
      </c>
      <c r="BL142" s="13" t="s">
        <v>138</v>
      </c>
      <c r="BM142" s="217" t="s">
        <v>182</v>
      </c>
    </row>
    <row r="143" s="2" customFormat="1">
      <c r="A143" s="34"/>
      <c r="B143" s="35"/>
      <c r="C143" s="36"/>
      <c r="D143" s="219" t="s">
        <v>139</v>
      </c>
      <c r="E143" s="36"/>
      <c r="F143" s="220" t="s">
        <v>419</v>
      </c>
      <c r="G143" s="36"/>
      <c r="H143" s="36"/>
      <c r="I143" s="221"/>
      <c r="J143" s="36"/>
      <c r="K143" s="36"/>
      <c r="L143" s="40"/>
      <c r="M143" s="222"/>
      <c r="N143" s="223"/>
      <c r="O143" s="87"/>
      <c r="P143" s="87"/>
      <c r="Q143" s="87"/>
      <c r="R143" s="87"/>
      <c r="S143" s="87"/>
      <c r="T143" s="88"/>
      <c r="U143" s="34"/>
      <c r="V143" s="34"/>
      <c r="W143" s="34"/>
      <c r="X143" s="34"/>
      <c r="Y143" s="34"/>
      <c r="Z143" s="34"/>
      <c r="AA143" s="34"/>
      <c r="AB143" s="34"/>
      <c r="AC143" s="34"/>
      <c r="AD143" s="34"/>
      <c r="AE143" s="34"/>
      <c r="AT143" s="13" t="s">
        <v>139</v>
      </c>
      <c r="AU143" s="13" t="s">
        <v>84</v>
      </c>
    </row>
    <row r="144" s="11" customFormat="1" ht="25.92" customHeight="1">
      <c r="A144" s="11"/>
      <c r="B144" s="192"/>
      <c r="C144" s="193"/>
      <c r="D144" s="194" t="s">
        <v>75</v>
      </c>
      <c r="E144" s="195" t="s">
        <v>174</v>
      </c>
      <c r="F144" s="195" t="s">
        <v>420</v>
      </c>
      <c r="G144" s="193"/>
      <c r="H144" s="193"/>
      <c r="I144" s="196"/>
      <c r="J144" s="197">
        <f>BK144</f>
        <v>0</v>
      </c>
      <c r="K144" s="193"/>
      <c r="L144" s="198"/>
      <c r="M144" s="199"/>
      <c r="N144" s="200"/>
      <c r="O144" s="200"/>
      <c r="P144" s="201">
        <f>SUM(P145:P158)</f>
        <v>0</v>
      </c>
      <c r="Q144" s="200"/>
      <c r="R144" s="201">
        <f>SUM(R145:R158)</f>
        <v>0</v>
      </c>
      <c r="S144" s="200"/>
      <c r="T144" s="202">
        <f>SUM(T145:T158)</f>
        <v>0</v>
      </c>
      <c r="U144" s="11"/>
      <c r="V144" s="11"/>
      <c r="W144" s="11"/>
      <c r="X144" s="11"/>
      <c r="Y144" s="11"/>
      <c r="Z144" s="11"/>
      <c r="AA144" s="11"/>
      <c r="AB144" s="11"/>
      <c r="AC144" s="11"/>
      <c r="AD144" s="11"/>
      <c r="AE144" s="11"/>
      <c r="AR144" s="203" t="s">
        <v>84</v>
      </c>
      <c r="AT144" s="204" t="s">
        <v>75</v>
      </c>
      <c r="AU144" s="204" t="s">
        <v>76</v>
      </c>
      <c r="AY144" s="203" t="s">
        <v>133</v>
      </c>
      <c r="BK144" s="205">
        <f>SUM(BK145:BK158)</f>
        <v>0</v>
      </c>
    </row>
    <row r="145" s="2" customFormat="1" ht="49.05" customHeight="1">
      <c r="A145" s="34"/>
      <c r="B145" s="35"/>
      <c r="C145" s="206" t="s">
        <v>160</v>
      </c>
      <c r="D145" s="206" t="s">
        <v>134</v>
      </c>
      <c r="E145" s="207" t="s">
        <v>176</v>
      </c>
      <c r="F145" s="208" t="s">
        <v>177</v>
      </c>
      <c r="G145" s="209" t="s">
        <v>137</v>
      </c>
      <c r="H145" s="210">
        <v>16</v>
      </c>
      <c r="I145" s="211"/>
      <c r="J145" s="212">
        <f>ROUND(I145*H145,2)</f>
        <v>0</v>
      </c>
      <c r="K145" s="208" t="s">
        <v>1</v>
      </c>
      <c r="L145" s="40"/>
      <c r="M145" s="213" t="s">
        <v>1</v>
      </c>
      <c r="N145" s="214" t="s">
        <v>41</v>
      </c>
      <c r="O145" s="87"/>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138</v>
      </c>
      <c r="AT145" s="217" t="s">
        <v>134</v>
      </c>
      <c r="AU145" s="217" t="s">
        <v>84</v>
      </c>
      <c r="AY145" s="13" t="s">
        <v>133</v>
      </c>
      <c r="BE145" s="218">
        <f>IF(N145="základní",J145,0)</f>
        <v>0</v>
      </c>
      <c r="BF145" s="218">
        <f>IF(N145="snížená",J145,0)</f>
        <v>0</v>
      </c>
      <c r="BG145" s="218">
        <f>IF(N145="zákl. přenesená",J145,0)</f>
        <v>0</v>
      </c>
      <c r="BH145" s="218">
        <f>IF(N145="sníž. přenesená",J145,0)</f>
        <v>0</v>
      </c>
      <c r="BI145" s="218">
        <f>IF(N145="nulová",J145,0)</f>
        <v>0</v>
      </c>
      <c r="BJ145" s="13" t="s">
        <v>84</v>
      </c>
      <c r="BK145" s="218">
        <f>ROUND(I145*H145,2)</f>
        <v>0</v>
      </c>
      <c r="BL145" s="13" t="s">
        <v>138</v>
      </c>
      <c r="BM145" s="217" t="s">
        <v>186</v>
      </c>
    </row>
    <row r="146" s="2" customFormat="1">
      <c r="A146" s="34"/>
      <c r="B146" s="35"/>
      <c r="C146" s="36"/>
      <c r="D146" s="219" t="s">
        <v>139</v>
      </c>
      <c r="E146" s="36"/>
      <c r="F146" s="220" t="s">
        <v>177</v>
      </c>
      <c r="G146" s="36"/>
      <c r="H146" s="36"/>
      <c r="I146" s="221"/>
      <c r="J146" s="36"/>
      <c r="K146" s="36"/>
      <c r="L146" s="40"/>
      <c r="M146" s="222"/>
      <c r="N146" s="223"/>
      <c r="O146" s="87"/>
      <c r="P146" s="87"/>
      <c r="Q146" s="87"/>
      <c r="R146" s="87"/>
      <c r="S146" s="87"/>
      <c r="T146" s="88"/>
      <c r="U146" s="34"/>
      <c r="V146" s="34"/>
      <c r="W146" s="34"/>
      <c r="X146" s="34"/>
      <c r="Y146" s="34"/>
      <c r="Z146" s="34"/>
      <c r="AA146" s="34"/>
      <c r="AB146" s="34"/>
      <c r="AC146" s="34"/>
      <c r="AD146" s="34"/>
      <c r="AE146" s="34"/>
      <c r="AT146" s="13" t="s">
        <v>139</v>
      </c>
      <c r="AU146" s="13" t="s">
        <v>84</v>
      </c>
    </row>
    <row r="147" s="2" customFormat="1" ht="66.75" customHeight="1">
      <c r="A147" s="34"/>
      <c r="B147" s="35"/>
      <c r="C147" s="206" t="s">
        <v>187</v>
      </c>
      <c r="D147" s="206" t="s">
        <v>134</v>
      </c>
      <c r="E147" s="207" t="s">
        <v>180</v>
      </c>
      <c r="F147" s="208" t="s">
        <v>181</v>
      </c>
      <c r="G147" s="209" t="s">
        <v>137</v>
      </c>
      <c r="H147" s="210">
        <v>8</v>
      </c>
      <c r="I147" s="211"/>
      <c r="J147" s="212">
        <f>ROUND(I147*H147,2)</f>
        <v>0</v>
      </c>
      <c r="K147" s="208" t="s">
        <v>1</v>
      </c>
      <c r="L147" s="40"/>
      <c r="M147" s="213" t="s">
        <v>1</v>
      </c>
      <c r="N147" s="214" t="s">
        <v>41</v>
      </c>
      <c r="O147" s="87"/>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138</v>
      </c>
      <c r="AT147" s="217" t="s">
        <v>134</v>
      </c>
      <c r="AU147" s="217" t="s">
        <v>84</v>
      </c>
      <c r="AY147" s="13" t="s">
        <v>133</v>
      </c>
      <c r="BE147" s="218">
        <f>IF(N147="základní",J147,0)</f>
        <v>0</v>
      </c>
      <c r="BF147" s="218">
        <f>IF(N147="snížená",J147,0)</f>
        <v>0</v>
      </c>
      <c r="BG147" s="218">
        <f>IF(N147="zákl. přenesená",J147,0)</f>
        <v>0</v>
      </c>
      <c r="BH147" s="218">
        <f>IF(N147="sníž. přenesená",J147,0)</f>
        <v>0</v>
      </c>
      <c r="BI147" s="218">
        <f>IF(N147="nulová",J147,0)</f>
        <v>0</v>
      </c>
      <c r="BJ147" s="13" t="s">
        <v>84</v>
      </c>
      <c r="BK147" s="218">
        <f>ROUND(I147*H147,2)</f>
        <v>0</v>
      </c>
      <c r="BL147" s="13" t="s">
        <v>138</v>
      </c>
      <c r="BM147" s="217" t="s">
        <v>190</v>
      </c>
    </row>
    <row r="148" s="2" customFormat="1">
      <c r="A148" s="34"/>
      <c r="B148" s="35"/>
      <c r="C148" s="36"/>
      <c r="D148" s="219" t="s">
        <v>139</v>
      </c>
      <c r="E148" s="36"/>
      <c r="F148" s="220" t="s">
        <v>183</v>
      </c>
      <c r="G148" s="36"/>
      <c r="H148" s="36"/>
      <c r="I148" s="221"/>
      <c r="J148" s="36"/>
      <c r="K148" s="36"/>
      <c r="L148" s="40"/>
      <c r="M148" s="222"/>
      <c r="N148" s="223"/>
      <c r="O148" s="87"/>
      <c r="P148" s="87"/>
      <c r="Q148" s="87"/>
      <c r="R148" s="87"/>
      <c r="S148" s="87"/>
      <c r="T148" s="88"/>
      <c r="U148" s="34"/>
      <c r="V148" s="34"/>
      <c r="W148" s="34"/>
      <c r="X148" s="34"/>
      <c r="Y148" s="34"/>
      <c r="Z148" s="34"/>
      <c r="AA148" s="34"/>
      <c r="AB148" s="34"/>
      <c r="AC148" s="34"/>
      <c r="AD148" s="34"/>
      <c r="AE148" s="34"/>
      <c r="AT148" s="13" t="s">
        <v>139</v>
      </c>
      <c r="AU148" s="13" t="s">
        <v>84</v>
      </c>
    </row>
    <row r="149" s="2" customFormat="1" ht="62.7" customHeight="1">
      <c r="A149" s="34"/>
      <c r="B149" s="35"/>
      <c r="C149" s="206" t="s">
        <v>165</v>
      </c>
      <c r="D149" s="206" t="s">
        <v>134</v>
      </c>
      <c r="E149" s="207" t="s">
        <v>184</v>
      </c>
      <c r="F149" s="208" t="s">
        <v>185</v>
      </c>
      <c r="G149" s="209" t="s">
        <v>137</v>
      </c>
      <c r="H149" s="210">
        <v>18</v>
      </c>
      <c r="I149" s="211"/>
      <c r="J149" s="212">
        <f>ROUND(I149*H149,2)</f>
        <v>0</v>
      </c>
      <c r="K149" s="208" t="s">
        <v>1</v>
      </c>
      <c r="L149" s="40"/>
      <c r="M149" s="213" t="s">
        <v>1</v>
      </c>
      <c r="N149" s="214" t="s">
        <v>41</v>
      </c>
      <c r="O149" s="87"/>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138</v>
      </c>
      <c r="AT149" s="217" t="s">
        <v>134</v>
      </c>
      <c r="AU149" s="217" t="s">
        <v>84</v>
      </c>
      <c r="AY149" s="13" t="s">
        <v>133</v>
      </c>
      <c r="BE149" s="218">
        <f>IF(N149="základní",J149,0)</f>
        <v>0</v>
      </c>
      <c r="BF149" s="218">
        <f>IF(N149="snížená",J149,0)</f>
        <v>0</v>
      </c>
      <c r="BG149" s="218">
        <f>IF(N149="zákl. přenesená",J149,0)</f>
        <v>0</v>
      </c>
      <c r="BH149" s="218">
        <f>IF(N149="sníž. přenesená",J149,0)</f>
        <v>0</v>
      </c>
      <c r="BI149" s="218">
        <f>IF(N149="nulová",J149,0)</f>
        <v>0</v>
      </c>
      <c r="BJ149" s="13" t="s">
        <v>84</v>
      </c>
      <c r="BK149" s="218">
        <f>ROUND(I149*H149,2)</f>
        <v>0</v>
      </c>
      <c r="BL149" s="13" t="s">
        <v>138</v>
      </c>
      <c r="BM149" s="217" t="s">
        <v>194</v>
      </c>
    </row>
    <row r="150" s="2" customFormat="1">
      <c r="A150" s="34"/>
      <c r="B150" s="35"/>
      <c r="C150" s="36"/>
      <c r="D150" s="219" t="s">
        <v>139</v>
      </c>
      <c r="E150" s="36"/>
      <c r="F150" s="220" t="s">
        <v>185</v>
      </c>
      <c r="G150" s="36"/>
      <c r="H150" s="36"/>
      <c r="I150" s="221"/>
      <c r="J150" s="36"/>
      <c r="K150" s="36"/>
      <c r="L150" s="40"/>
      <c r="M150" s="222"/>
      <c r="N150" s="223"/>
      <c r="O150" s="87"/>
      <c r="P150" s="87"/>
      <c r="Q150" s="87"/>
      <c r="R150" s="87"/>
      <c r="S150" s="87"/>
      <c r="T150" s="88"/>
      <c r="U150" s="34"/>
      <c r="V150" s="34"/>
      <c r="W150" s="34"/>
      <c r="X150" s="34"/>
      <c r="Y150" s="34"/>
      <c r="Z150" s="34"/>
      <c r="AA150" s="34"/>
      <c r="AB150" s="34"/>
      <c r="AC150" s="34"/>
      <c r="AD150" s="34"/>
      <c r="AE150" s="34"/>
      <c r="AT150" s="13" t="s">
        <v>139</v>
      </c>
      <c r="AU150" s="13" t="s">
        <v>84</v>
      </c>
    </row>
    <row r="151" s="2" customFormat="1" ht="66.75" customHeight="1">
      <c r="A151" s="34"/>
      <c r="B151" s="35"/>
      <c r="C151" s="206" t="s">
        <v>8</v>
      </c>
      <c r="D151" s="206" t="s">
        <v>134</v>
      </c>
      <c r="E151" s="207" t="s">
        <v>363</v>
      </c>
      <c r="F151" s="208" t="s">
        <v>364</v>
      </c>
      <c r="G151" s="209" t="s">
        <v>137</v>
      </c>
      <c r="H151" s="210">
        <v>8</v>
      </c>
      <c r="I151" s="211"/>
      <c r="J151" s="212">
        <f>ROUND(I151*H151,2)</f>
        <v>0</v>
      </c>
      <c r="K151" s="208" t="s">
        <v>1</v>
      </c>
      <c r="L151" s="40"/>
      <c r="M151" s="213" t="s">
        <v>1</v>
      </c>
      <c r="N151" s="214" t="s">
        <v>41</v>
      </c>
      <c r="O151" s="87"/>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138</v>
      </c>
      <c r="AT151" s="217" t="s">
        <v>134</v>
      </c>
      <c r="AU151" s="217" t="s">
        <v>84</v>
      </c>
      <c r="AY151" s="13" t="s">
        <v>133</v>
      </c>
      <c r="BE151" s="218">
        <f>IF(N151="základní",J151,0)</f>
        <v>0</v>
      </c>
      <c r="BF151" s="218">
        <f>IF(N151="snížená",J151,0)</f>
        <v>0</v>
      </c>
      <c r="BG151" s="218">
        <f>IF(N151="zákl. přenesená",J151,0)</f>
        <v>0</v>
      </c>
      <c r="BH151" s="218">
        <f>IF(N151="sníž. přenesená",J151,0)</f>
        <v>0</v>
      </c>
      <c r="BI151" s="218">
        <f>IF(N151="nulová",J151,0)</f>
        <v>0</v>
      </c>
      <c r="BJ151" s="13" t="s">
        <v>84</v>
      </c>
      <c r="BK151" s="218">
        <f>ROUND(I151*H151,2)</f>
        <v>0</v>
      </c>
      <c r="BL151" s="13" t="s">
        <v>138</v>
      </c>
      <c r="BM151" s="217" t="s">
        <v>198</v>
      </c>
    </row>
    <row r="152" s="2" customFormat="1">
      <c r="A152" s="34"/>
      <c r="B152" s="35"/>
      <c r="C152" s="36"/>
      <c r="D152" s="219" t="s">
        <v>139</v>
      </c>
      <c r="E152" s="36"/>
      <c r="F152" s="220" t="s">
        <v>364</v>
      </c>
      <c r="G152" s="36"/>
      <c r="H152" s="36"/>
      <c r="I152" s="221"/>
      <c r="J152" s="36"/>
      <c r="K152" s="36"/>
      <c r="L152" s="40"/>
      <c r="M152" s="222"/>
      <c r="N152" s="223"/>
      <c r="O152" s="87"/>
      <c r="P152" s="87"/>
      <c r="Q152" s="87"/>
      <c r="R152" s="87"/>
      <c r="S152" s="87"/>
      <c r="T152" s="88"/>
      <c r="U152" s="34"/>
      <c r="V152" s="34"/>
      <c r="W152" s="34"/>
      <c r="X152" s="34"/>
      <c r="Y152" s="34"/>
      <c r="Z152" s="34"/>
      <c r="AA152" s="34"/>
      <c r="AB152" s="34"/>
      <c r="AC152" s="34"/>
      <c r="AD152" s="34"/>
      <c r="AE152" s="34"/>
      <c r="AT152" s="13" t="s">
        <v>139</v>
      </c>
      <c r="AU152" s="13" t="s">
        <v>84</v>
      </c>
    </row>
    <row r="153" s="2" customFormat="1" ht="66.75" customHeight="1">
      <c r="A153" s="34"/>
      <c r="B153" s="35"/>
      <c r="C153" s="206" t="s">
        <v>168</v>
      </c>
      <c r="D153" s="206" t="s">
        <v>134</v>
      </c>
      <c r="E153" s="207" t="s">
        <v>188</v>
      </c>
      <c r="F153" s="208" t="s">
        <v>189</v>
      </c>
      <c r="G153" s="209" t="s">
        <v>137</v>
      </c>
      <c r="H153" s="210">
        <v>17</v>
      </c>
      <c r="I153" s="211"/>
      <c r="J153" s="212">
        <f>ROUND(I153*H153,2)</f>
        <v>0</v>
      </c>
      <c r="K153" s="208" t="s">
        <v>1</v>
      </c>
      <c r="L153" s="40"/>
      <c r="M153" s="213" t="s">
        <v>1</v>
      </c>
      <c r="N153" s="214" t="s">
        <v>41</v>
      </c>
      <c r="O153" s="87"/>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138</v>
      </c>
      <c r="AT153" s="217" t="s">
        <v>134</v>
      </c>
      <c r="AU153" s="217" t="s">
        <v>84</v>
      </c>
      <c r="AY153" s="13" t="s">
        <v>133</v>
      </c>
      <c r="BE153" s="218">
        <f>IF(N153="základní",J153,0)</f>
        <v>0</v>
      </c>
      <c r="BF153" s="218">
        <f>IF(N153="snížená",J153,0)</f>
        <v>0</v>
      </c>
      <c r="BG153" s="218">
        <f>IF(N153="zákl. přenesená",J153,0)</f>
        <v>0</v>
      </c>
      <c r="BH153" s="218">
        <f>IF(N153="sníž. přenesená",J153,0)</f>
        <v>0</v>
      </c>
      <c r="BI153" s="218">
        <f>IF(N153="nulová",J153,0)</f>
        <v>0</v>
      </c>
      <c r="BJ153" s="13" t="s">
        <v>84</v>
      </c>
      <c r="BK153" s="218">
        <f>ROUND(I153*H153,2)</f>
        <v>0</v>
      </c>
      <c r="BL153" s="13" t="s">
        <v>138</v>
      </c>
      <c r="BM153" s="217" t="s">
        <v>202</v>
      </c>
    </row>
    <row r="154" s="2" customFormat="1">
      <c r="A154" s="34"/>
      <c r="B154" s="35"/>
      <c r="C154" s="36"/>
      <c r="D154" s="219" t="s">
        <v>139</v>
      </c>
      <c r="E154" s="36"/>
      <c r="F154" s="220" t="s">
        <v>191</v>
      </c>
      <c r="G154" s="36"/>
      <c r="H154" s="36"/>
      <c r="I154" s="221"/>
      <c r="J154" s="36"/>
      <c r="K154" s="36"/>
      <c r="L154" s="40"/>
      <c r="M154" s="222"/>
      <c r="N154" s="223"/>
      <c r="O154" s="87"/>
      <c r="P154" s="87"/>
      <c r="Q154" s="87"/>
      <c r="R154" s="87"/>
      <c r="S154" s="87"/>
      <c r="T154" s="88"/>
      <c r="U154" s="34"/>
      <c r="V154" s="34"/>
      <c r="W154" s="34"/>
      <c r="X154" s="34"/>
      <c r="Y154" s="34"/>
      <c r="Z154" s="34"/>
      <c r="AA154" s="34"/>
      <c r="AB154" s="34"/>
      <c r="AC154" s="34"/>
      <c r="AD154" s="34"/>
      <c r="AE154" s="34"/>
      <c r="AT154" s="13" t="s">
        <v>139</v>
      </c>
      <c r="AU154" s="13" t="s">
        <v>84</v>
      </c>
    </row>
    <row r="155" s="2" customFormat="1" ht="66.75" customHeight="1">
      <c r="A155" s="34"/>
      <c r="B155" s="35"/>
      <c r="C155" s="206" t="s">
        <v>205</v>
      </c>
      <c r="D155" s="206" t="s">
        <v>134</v>
      </c>
      <c r="E155" s="207" t="s">
        <v>196</v>
      </c>
      <c r="F155" s="208" t="s">
        <v>365</v>
      </c>
      <c r="G155" s="209" t="s">
        <v>137</v>
      </c>
      <c r="H155" s="210">
        <v>12</v>
      </c>
      <c r="I155" s="211"/>
      <c r="J155" s="212">
        <f>ROUND(I155*H155,2)</f>
        <v>0</v>
      </c>
      <c r="K155" s="208" t="s">
        <v>1</v>
      </c>
      <c r="L155" s="40"/>
      <c r="M155" s="213" t="s">
        <v>1</v>
      </c>
      <c r="N155" s="214" t="s">
        <v>41</v>
      </c>
      <c r="O155" s="87"/>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138</v>
      </c>
      <c r="AT155" s="217" t="s">
        <v>134</v>
      </c>
      <c r="AU155" s="217" t="s">
        <v>84</v>
      </c>
      <c r="AY155" s="13" t="s">
        <v>133</v>
      </c>
      <c r="BE155" s="218">
        <f>IF(N155="základní",J155,0)</f>
        <v>0</v>
      </c>
      <c r="BF155" s="218">
        <f>IF(N155="snížená",J155,0)</f>
        <v>0</v>
      </c>
      <c r="BG155" s="218">
        <f>IF(N155="zákl. přenesená",J155,0)</f>
        <v>0</v>
      </c>
      <c r="BH155" s="218">
        <f>IF(N155="sníž. přenesená",J155,0)</f>
        <v>0</v>
      </c>
      <c r="BI155" s="218">
        <f>IF(N155="nulová",J155,0)</f>
        <v>0</v>
      </c>
      <c r="BJ155" s="13" t="s">
        <v>84</v>
      </c>
      <c r="BK155" s="218">
        <f>ROUND(I155*H155,2)</f>
        <v>0</v>
      </c>
      <c r="BL155" s="13" t="s">
        <v>138</v>
      </c>
      <c r="BM155" s="217" t="s">
        <v>207</v>
      </c>
    </row>
    <row r="156" s="2" customFormat="1">
      <c r="A156" s="34"/>
      <c r="B156" s="35"/>
      <c r="C156" s="36"/>
      <c r="D156" s="219" t="s">
        <v>139</v>
      </c>
      <c r="E156" s="36"/>
      <c r="F156" s="220" t="s">
        <v>366</v>
      </c>
      <c r="G156" s="36"/>
      <c r="H156" s="36"/>
      <c r="I156" s="221"/>
      <c r="J156" s="36"/>
      <c r="K156" s="36"/>
      <c r="L156" s="40"/>
      <c r="M156" s="222"/>
      <c r="N156" s="223"/>
      <c r="O156" s="87"/>
      <c r="P156" s="87"/>
      <c r="Q156" s="87"/>
      <c r="R156" s="87"/>
      <c r="S156" s="87"/>
      <c r="T156" s="88"/>
      <c r="U156" s="34"/>
      <c r="V156" s="34"/>
      <c r="W156" s="34"/>
      <c r="X156" s="34"/>
      <c r="Y156" s="34"/>
      <c r="Z156" s="34"/>
      <c r="AA156" s="34"/>
      <c r="AB156" s="34"/>
      <c r="AC156" s="34"/>
      <c r="AD156" s="34"/>
      <c r="AE156" s="34"/>
      <c r="AT156" s="13" t="s">
        <v>139</v>
      </c>
      <c r="AU156" s="13" t="s">
        <v>84</v>
      </c>
    </row>
    <row r="157" s="2" customFormat="1" ht="16.5" customHeight="1">
      <c r="A157" s="34"/>
      <c r="B157" s="35"/>
      <c r="C157" s="206" t="s">
        <v>173</v>
      </c>
      <c r="D157" s="206" t="s">
        <v>134</v>
      </c>
      <c r="E157" s="207" t="s">
        <v>421</v>
      </c>
      <c r="F157" s="208" t="s">
        <v>422</v>
      </c>
      <c r="G157" s="209" t="s">
        <v>137</v>
      </c>
      <c r="H157" s="210">
        <v>1</v>
      </c>
      <c r="I157" s="211"/>
      <c r="J157" s="212">
        <f>ROUND(I157*H157,2)</f>
        <v>0</v>
      </c>
      <c r="K157" s="208" t="s">
        <v>1</v>
      </c>
      <c r="L157" s="40"/>
      <c r="M157" s="213" t="s">
        <v>1</v>
      </c>
      <c r="N157" s="214" t="s">
        <v>41</v>
      </c>
      <c r="O157" s="87"/>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138</v>
      </c>
      <c r="AT157" s="217" t="s">
        <v>134</v>
      </c>
      <c r="AU157" s="217" t="s">
        <v>84</v>
      </c>
      <c r="AY157" s="13" t="s">
        <v>133</v>
      </c>
      <c r="BE157" s="218">
        <f>IF(N157="základní",J157,0)</f>
        <v>0</v>
      </c>
      <c r="BF157" s="218">
        <f>IF(N157="snížená",J157,0)</f>
        <v>0</v>
      </c>
      <c r="BG157" s="218">
        <f>IF(N157="zákl. přenesená",J157,0)</f>
        <v>0</v>
      </c>
      <c r="BH157" s="218">
        <f>IF(N157="sníž. přenesená",J157,0)</f>
        <v>0</v>
      </c>
      <c r="BI157" s="218">
        <f>IF(N157="nulová",J157,0)</f>
        <v>0</v>
      </c>
      <c r="BJ157" s="13" t="s">
        <v>84</v>
      </c>
      <c r="BK157" s="218">
        <f>ROUND(I157*H157,2)</f>
        <v>0</v>
      </c>
      <c r="BL157" s="13" t="s">
        <v>138</v>
      </c>
      <c r="BM157" s="217" t="s">
        <v>210</v>
      </c>
    </row>
    <row r="158" s="2" customFormat="1">
      <c r="A158" s="34"/>
      <c r="B158" s="35"/>
      <c r="C158" s="36"/>
      <c r="D158" s="219" t="s">
        <v>139</v>
      </c>
      <c r="E158" s="36"/>
      <c r="F158" s="220" t="s">
        <v>422</v>
      </c>
      <c r="G158" s="36"/>
      <c r="H158" s="36"/>
      <c r="I158" s="221"/>
      <c r="J158" s="36"/>
      <c r="K158" s="36"/>
      <c r="L158" s="40"/>
      <c r="M158" s="222"/>
      <c r="N158" s="223"/>
      <c r="O158" s="87"/>
      <c r="P158" s="87"/>
      <c r="Q158" s="87"/>
      <c r="R158" s="87"/>
      <c r="S158" s="87"/>
      <c r="T158" s="88"/>
      <c r="U158" s="34"/>
      <c r="V158" s="34"/>
      <c r="W158" s="34"/>
      <c r="X158" s="34"/>
      <c r="Y158" s="34"/>
      <c r="Z158" s="34"/>
      <c r="AA158" s="34"/>
      <c r="AB158" s="34"/>
      <c r="AC158" s="34"/>
      <c r="AD158" s="34"/>
      <c r="AE158" s="34"/>
      <c r="AT158" s="13" t="s">
        <v>139</v>
      </c>
      <c r="AU158" s="13" t="s">
        <v>84</v>
      </c>
    </row>
    <row r="159" s="11" customFormat="1" ht="25.92" customHeight="1">
      <c r="A159" s="11"/>
      <c r="B159" s="192"/>
      <c r="C159" s="193"/>
      <c r="D159" s="194" t="s">
        <v>75</v>
      </c>
      <c r="E159" s="195" t="s">
        <v>203</v>
      </c>
      <c r="F159" s="195" t="s">
        <v>423</v>
      </c>
      <c r="G159" s="193"/>
      <c r="H159" s="193"/>
      <c r="I159" s="196"/>
      <c r="J159" s="197">
        <f>BK159</f>
        <v>0</v>
      </c>
      <c r="K159" s="193"/>
      <c r="L159" s="198"/>
      <c r="M159" s="199"/>
      <c r="N159" s="200"/>
      <c r="O159" s="200"/>
      <c r="P159" s="201">
        <f>SUM(P160:P167)</f>
        <v>0</v>
      </c>
      <c r="Q159" s="200"/>
      <c r="R159" s="201">
        <f>SUM(R160:R167)</f>
        <v>0</v>
      </c>
      <c r="S159" s="200"/>
      <c r="T159" s="202">
        <f>SUM(T160:T167)</f>
        <v>0</v>
      </c>
      <c r="U159" s="11"/>
      <c r="V159" s="11"/>
      <c r="W159" s="11"/>
      <c r="X159" s="11"/>
      <c r="Y159" s="11"/>
      <c r="Z159" s="11"/>
      <c r="AA159" s="11"/>
      <c r="AB159" s="11"/>
      <c r="AC159" s="11"/>
      <c r="AD159" s="11"/>
      <c r="AE159" s="11"/>
      <c r="AR159" s="203" t="s">
        <v>84</v>
      </c>
      <c r="AT159" s="204" t="s">
        <v>75</v>
      </c>
      <c r="AU159" s="204" t="s">
        <v>76</v>
      </c>
      <c r="AY159" s="203" t="s">
        <v>133</v>
      </c>
      <c r="BK159" s="205">
        <f>SUM(BK160:BK167)</f>
        <v>0</v>
      </c>
    </row>
    <row r="160" s="2" customFormat="1" ht="37.8" customHeight="1">
      <c r="A160" s="34"/>
      <c r="B160" s="35"/>
      <c r="C160" s="206" t="s">
        <v>211</v>
      </c>
      <c r="D160" s="206" t="s">
        <v>134</v>
      </c>
      <c r="E160" s="207" t="s">
        <v>218</v>
      </c>
      <c r="F160" s="208" t="s">
        <v>219</v>
      </c>
      <c r="G160" s="209" t="s">
        <v>137</v>
      </c>
      <c r="H160" s="210">
        <v>15</v>
      </c>
      <c r="I160" s="211"/>
      <c r="J160" s="212">
        <f>ROUND(I160*H160,2)</f>
        <v>0</v>
      </c>
      <c r="K160" s="208" t="s">
        <v>1</v>
      </c>
      <c r="L160" s="40"/>
      <c r="M160" s="213" t="s">
        <v>1</v>
      </c>
      <c r="N160" s="214" t="s">
        <v>41</v>
      </c>
      <c r="O160" s="87"/>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138</v>
      </c>
      <c r="AT160" s="217" t="s">
        <v>134</v>
      </c>
      <c r="AU160" s="217" t="s">
        <v>84</v>
      </c>
      <c r="AY160" s="13" t="s">
        <v>133</v>
      </c>
      <c r="BE160" s="218">
        <f>IF(N160="základní",J160,0)</f>
        <v>0</v>
      </c>
      <c r="BF160" s="218">
        <f>IF(N160="snížená",J160,0)</f>
        <v>0</v>
      </c>
      <c r="BG160" s="218">
        <f>IF(N160="zákl. přenesená",J160,0)</f>
        <v>0</v>
      </c>
      <c r="BH160" s="218">
        <f>IF(N160="sníž. přenesená",J160,0)</f>
        <v>0</v>
      </c>
      <c r="BI160" s="218">
        <f>IF(N160="nulová",J160,0)</f>
        <v>0</v>
      </c>
      <c r="BJ160" s="13" t="s">
        <v>84</v>
      </c>
      <c r="BK160" s="218">
        <f>ROUND(I160*H160,2)</f>
        <v>0</v>
      </c>
      <c r="BL160" s="13" t="s">
        <v>138</v>
      </c>
      <c r="BM160" s="217" t="s">
        <v>214</v>
      </c>
    </row>
    <row r="161" s="2" customFormat="1">
      <c r="A161" s="34"/>
      <c r="B161" s="35"/>
      <c r="C161" s="36"/>
      <c r="D161" s="219" t="s">
        <v>139</v>
      </c>
      <c r="E161" s="36"/>
      <c r="F161" s="220" t="s">
        <v>219</v>
      </c>
      <c r="G161" s="36"/>
      <c r="H161" s="36"/>
      <c r="I161" s="221"/>
      <c r="J161" s="36"/>
      <c r="K161" s="36"/>
      <c r="L161" s="40"/>
      <c r="M161" s="222"/>
      <c r="N161" s="223"/>
      <c r="O161" s="87"/>
      <c r="P161" s="87"/>
      <c r="Q161" s="87"/>
      <c r="R161" s="87"/>
      <c r="S161" s="87"/>
      <c r="T161" s="88"/>
      <c r="U161" s="34"/>
      <c r="V161" s="34"/>
      <c r="W161" s="34"/>
      <c r="X161" s="34"/>
      <c r="Y161" s="34"/>
      <c r="Z161" s="34"/>
      <c r="AA161" s="34"/>
      <c r="AB161" s="34"/>
      <c r="AC161" s="34"/>
      <c r="AD161" s="34"/>
      <c r="AE161" s="34"/>
      <c r="AT161" s="13" t="s">
        <v>139</v>
      </c>
      <c r="AU161" s="13" t="s">
        <v>84</v>
      </c>
    </row>
    <row r="162" s="2" customFormat="1" ht="24.15" customHeight="1">
      <c r="A162" s="34"/>
      <c r="B162" s="35"/>
      <c r="C162" s="206" t="s">
        <v>178</v>
      </c>
      <c r="D162" s="206" t="s">
        <v>134</v>
      </c>
      <c r="E162" s="207" t="s">
        <v>424</v>
      </c>
      <c r="F162" s="208" t="s">
        <v>372</v>
      </c>
      <c r="G162" s="209" t="s">
        <v>137</v>
      </c>
      <c r="H162" s="210">
        <v>16</v>
      </c>
      <c r="I162" s="211"/>
      <c r="J162" s="212">
        <f>ROUND(I162*H162,2)</f>
        <v>0</v>
      </c>
      <c r="K162" s="208" t="s">
        <v>1</v>
      </c>
      <c r="L162" s="40"/>
      <c r="M162" s="213" t="s">
        <v>1</v>
      </c>
      <c r="N162" s="214" t="s">
        <v>41</v>
      </c>
      <c r="O162" s="87"/>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138</v>
      </c>
      <c r="AT162" s="217" t="s">
        <v>134</v>
      </c>
      <c r="AU162" s="217" t="s">
        <v>84</v>
      </c>
      <c r="AY162" s="13" t="s">
        <v>133</v>
      </c>
      <c r="BE162" s="218">
        <f>IF(N162="základní",J162,0)</f>
        <v>0</v>
      </c>
      <c r="BF162" s="218">
        <f>IF(N162="snížená",J162,0)</f>
        <v>0</v>
      </c>
      <c r="BG162" s="218">
        <f>IF(N162="zákl. přenesená",J162,0)</f>
        <v>0</v>
      </c>
      <c r="BH162" s="218">
        <f>IF(N162="sníž. přenesená",J162,0)</f>
        <v>0</v>
      </c>
      <c r="BI162" s="218">
        <f>IF(N162="nulová",J162,0)</f>
        <v>0</v>
      </c>
      <c r="BJ162" s="13" t="s">
        <v>84</v>
      </c>
      <c r="BK162" s="218">
        <f>ROUND(I162*H162,2)</f>
        <v>0</v>
      </c>
      <c r="BL162" s="13" t="s">
        <v>138</v>
      </c>
      <c r="BM162" s="217" t="s">
        <v>217</v>
      </c>
    </row>
    <row r="163" s="2" customFormat="1">
      <c r="A163" s="34"/>
      <c r="B163" s="35"/>
      <c r="C163" s="36"/>
      <c r="D163" s="219" t="s">
        <v>139</v>
      </c>
      <c r="E163" s="36"/>
      <c r="F163" s="220" t="s">
        <v>372</v>
      </c>
      <c r="G163" s="36"/>
      <c r="H163" s="36"/>
      <c r="I163" s="221"/>
      <c r="J163" s="36"/>
      <c r="K163" s="36"/>
      <c r="L163" s="40"/>
      <c r="M163" s="222"/>
      <c r="N163" s="223"/>
      <c r="O163" s="87"/>
      <c r="P163" s="87"/>
      <c r="Q163" s="87"/>
      <c r="R163" s="87"/>
      <c r="S163" s="87"/>
      <c r="T163" s="88"/>
      <c r="U163" s="34"/>
      <c r="V163" s="34"/>
      <c r="W163" s="34"/>
      <c r="X163" s="34"/>
      <c r="Y163" s="34"/>
      <c r="Z163" s="34"/>
      <c r="AA163" s="34"/>
      <c r="AB163" s="34"/>
      <c r="AC163" s="34"/>
      <c r="AD163" s="34"/>
      <c r="AE163" s="34"/>
      <c r="AT163" s="13" t="s">
        <v>139</v>
      </c>
      <c r="AU163" s="13" t="s">
        <v>84</v>
      </c>
    </row>
    <row r="164" s="2" customFormat="1" ht="24.15" customHeight="1">
      <c r="A164" s="34"/>
      <c r="B164" s="35"/>
      <c r="C164" s="206" t="s">
        <v>7</v>
      </c>
      <c r="D164" s="206" t="s">
        <v>134</v>
      </c>
      <c r="E164" s="207" t="s">
        <v>425</v>
      </c>
      <c r="F164" s="208" t="s">
        <v>373</v>
      </c>
      <c r="G164" s="209" t="s">
        <v>137</v>
      </c>
      <c r="H164" s="210">
        <v>5</v>
      </c>
      <c r="I164" s="211"/>
      <c r="J164" s="212">
        <f>ROUND(I164*H164,2)</f>
        <v>0</v>
      </c>
      <c r="K164" s="208" t="s">
        <v>1</v>
      </c>
      <c r="L164" s="40"/>
      <c r="M164" s="213" t="s">
        <v>1</v>
      </c>
      <c r="N164" s="214" t="s">
        <v>41</v>
      </c>
      <c r="O164" s="87"/>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138</v>
      </c>
      <c r="AT164" s="217" t="s">
        <v>134</v>
      </c>
      <c r="AU164" s="217" t="s">
        <v>84</v>
      </c>
      <c r="AY164" s="13" t="s">
        <v>133</v>
      </c>
      <c r="BE164" s="218">
        <f>IF(N164="základní",J164,0)</f>
        <v>0</v>
      </c>
      <c r="BF164" s="218">
        <f>IF(N164="snížená",J164,0)</f>
        <v>0</v>
      </c>
      <c r="BG164" s="218">
        <f>IF(N164="zákl. přenesená",J164,0)</f>
        <v>0</v>
      </c>
      <c r="BH164" s="218">
        <f>IF(N164="sníž. přenesená",J164,0)</f>
        <v>0</v>
      </c>
      <c r="BI164" s="218">
        <f>IF(N164="nulová",J164,0)</f>
        <v>0</v>
      </c>
      <c r="BJ164" s="13" t="s">
        <v>84</v>
      </c>
      <c r="BK164" s="218">
        <f>ROUND(I164*H164,2)</f>
        <v>0</v>
      </c>
      <c r="BL164" s="13" t="s">
        <v>138</v>
      </c>
      <c r="BM164" s="217" t="s">
        <v>220</v>
      </c>
    </row>
    <row r="165" s="2" customFormat="1">
      <c r="A165" s="34"/>
      <c r="B165" s="35"/>
      <c r="C165" s="36"/>
      <c r="D165" s="219" t="s">
        <v>139</v>
      </c>
      <c r="E165" s="36"/>
      <c r="F165" s="220" t="s">
        <v>373</v>
      </c>
      <c r="G165" s="36"/>
      <c r="H165" s="36"/>
      <c r="I165" s="221"/>
      <c r="J165" s="36"/>
      <c r="K165" s="36"/>
      <c r="L165" s="40"/>
      <c r="M165" s="222"/>
      <c r="N165" s="223"/>
      <c r="O165" s="87"/>
      <c r="P165" s="87"/>
      <c r="Q165" s="87"/>
      <c r="R165" s="87"/>
      <c r="S165" s="87"/>
      <c r="T165" s="88"/>
      <c r="U165" s="34"/>
      <c r="V165" s="34"/>
      <c r="W165" s="34"/>
      <c r="X165" s="34"/>
      <c r="Y165" s="34"/>
      <c r="Z165" s="34"/>
      <c r="AA165" s="34"/>
      <c r="AB165" s="34"/>
      <c r="AC165" s="34"/>
      <c r="AD165" s="34"/>
      <c r="AE165" s="34"/>
      <c r="AT165" s="13" t="s">
        <v>139</v>
      </c>
      <c r="AU165" s="13" t="s">
        <v>84</v>
      </c>
    </row>
    <row r="166" s="2" customFormat="1" ht="16.5" customHeight="1">
      <c r="A166" s="34"/>
      <c r="B166" s="35"/>
      <c r="C166" s="206" t="s">
        <v>182</v>
      </c>
      <c r="D166" s="206" t="s">
        <v>134</v>
      </c>
      <c r="E166" s="207" t="s">
        <v>426</v>
      </c>
      <c r="F166" s="208" t="s">
        <v>427</v>
      </c>
      <c r="G166" s="209" t="s">
        <v>137</v>
      </c>
      <c r="H166" s="210">
        <v>1</v>
      </c>
      <c r="I166" s="211"/>
      <c r="J166" s="212">
        <f>ROUND(I166*H166,2)</f>
        <v>0</v>
      </c>
      <c r="K166" s="208" t="s">
        <v>1</v>
      </c>
      <c r="L166" s="40"/>
      <c r="M166" s="213" t="s">
        <v>1</v>
      </c>
      <c r="N166" s="214" t="s">
        <v>41</v>
      </c>
      <c r="O166" s="87"/>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138</v>
      </c>
      <c r="AT166" s="217" t="s">
        <v>134</v>
      </c>
      <c r="AU166" s="217" t="s">
        <v>84</v>
      </c>
      <c r="AY166" s="13" t="s">
        <v>133</v>
      </c>
      <c r="BE166" s="218">
        <f>IF(N166="základní",J166,0)</f>
        <v>0</v>
      </c>
      <c r="BF166" s="218">
        <f>IF(N166="snížená",J166,0)</f>
        <v>0</v>
      </c>
      <c r="BG166" s="218">
        <f>IF(N166="zákl. přenesená",J166,0)</f>
        <v>0</v>
      </c>
      <c r="BH166" s="218">
        <f>IF(N166="sníž. přenesená",J166,0)</f>
        <v>0</v>
      </c>
      <c r="BI166" s="218">
        <f>IF(N166="nulová",J166,0)</f>
        <v>0</v>
      </c>
      <c r="BJ166" s="13" t="s">
        <v>84</v>
      </c>
      <c r="BK166" s="218">
        <f>ROUND(I166*H166,2)</f>
        <v>0</v>
      </c>
      <c r="BL166" s="13" t="s">
        <v>138</v>
      </c>
      <c r="BM166" s="217" t="s">
        <v>223</v>
      </c>
    </row>
    <row r="167" s="2" customFormat="1">
      <c r="A167" s="34"/>
      <c r="B167" s="35"/>
      <c r="C167" s="36"/>
      <c r="D167" s="219" t="s">
        <v>139</v>
      </c>
      <c r="E167" s="36"/>
      <c r="F167" s="220" t="s">
        <v>427</v>
      </c>
      <c r="G167" s="36"/>
      <c r="H167" s="36"/>
      <c r="I167" s="221"/>
      <c r="J167" s="36"/>
      <c r="K167" s="36"/>
      <c r="L167" s="40"/>
      <c r="M167" s="222"/>
      <c r="N167" s="223"/>
      <c r="O167" s="87"/>
      <c r="P167" s="87"/>
      <c r="Q167" s="87"/>
      <c r="R167" s="87"/>
      <c r="S167" s="87"/>
      <c r="T167" s="88"/>
      <c r="U167" s="34"/>
      <c r="V167" s="34"/>
      <c r="W167" s="34"/>
      <c r="X167" s="34"/>
      <c r="Y167" s="34"/>
      <c r="Z167" s="34"/>
      <c r="AA167" s="34"/>
      <c r="AB167" s="34"/>
      <c r="AC167" s="34"/>
      <c r="AD167" s="34"/>
      <c r="AE167" s="34"/>
      <c r="AT167" s="13" t="s">
        <v>139</v>
      </c>
      <c r="AU167" s="13" t="s">
        <v>84</v>
      </c>
    </row>
    <row r="168" s="11" customFormat="1" ht="25.92" customHeight="1">
      <c r="A168" s="11"/>
      <c r="B168" s="192"/>
      <c r="C168" s="193"/>
      <c r="D168" s="194" t="s">
        <v>75</v>
      </c>
      <c r="E168" s="195" t="s">
        <v>232</v>
      </c>
      <c r="F168" s="195" t="s">
        <v>428</v>
      </c>
      <c r="G168" s="193"/>
      <c r="H168" s="193"/>
      <c r="I168" s="196"/>
      <c r="J168" s="197">
        <f>BK168</f>
        <v>0</v>
      </c>
      <c r="K168" s="193"/>
      <c r="L168" s="198"/>
      <c r="M168" s="199"/>
      <c r="N168" s="200"/>
      <c r="O168" s="200"/>
      <c r="P168" s="201">
        <f>SUM(P169:P198)</f>
        <v>0</v>
      </c>
      <c r="Q168" s="200"/>
      <c r="R168" s="201">
        <f>SUM(R169:R198)</f>
        <v>0</v>
      </c>
      <c r="S168" s="200"/>
      <c r="T168" s="202">
        <f>SUM(T169:T198)</f>
        <v>0</v>
      </c>
      <c r="U168" s="11"/>
      <c r="V168" s="11"/>
      <c r="W168" s="11"/>
      <c r="X168" s="11"/>
      <c r="Y168" s="11"/>
      <c r="Z168" s="11"/>
      <c r="AA168" s="11"/>
      <c r="AB168" s="11"/>
      <c r="AC168" s="11"/>
      <c r="AD168" s="11"/>
      <c r="AE168" s="11"/>
      <c r="AR168" s="203" t="s">
        <v>84</v>
      </c>
      <c r="AT168" s="204" t="s">
        <v>75</v>
      </c>
      <c r="AU168" s="204" t="s">
        <v>76</v>
      </c>
      <c r="AY168" s="203" t="s">
        <v>133</v>
      </c>
      <c r="BK168" s="205">
        <f>SUM(BK169:BK198)</f>
        <v>0</v>
      </c>
    </row>
    <row r="169" s="2" customFormat="1" ht="55.5" customHeight="1">
      <c r="A169" s="34"/>
      <c r="B169" s="35"/>
      <c r="C169" s="206" t="s">
        <v>224</v>
      </c>
      <c r="D169" s="206" t="s">
        <v>134</v>
      </c>
      <c r="E169" s="207" t="s">
        <v>429</v>
      </c>
      <c r="F169" s="208" t="s">
        <v>377</v>
      </c>
      <c r="G169" s="209" t="s">
        <v>137</v>
      </c>
      <c r="H169" s="210">
        <v>1</v>
      </c>
      <c r="I169" s="211"/>
      <c r="J169" s="212">
        <f>ROUND(I169*H169,2)</f>
        <v>0</v>
      </c>
      <c r="K169" s="208" t="s">
        <v>1</v>
      </c>
      <c r="L169" s="40"/>
      <c r="M169" s="213" t="s">
        <v>1</v>
      </c>
      <c r="N169" s="214" t="s">
        <v>41</v>
      </c>
      <c r="O169" s="87"/>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138</v>
      </c>
      <c r="AT169" s="217" t="s">
        <v>134</v>
      </c>
      <c r="AU169" s="217" t="s">
        <v>84</v>
      </c>
      <c r="AY169" s="13" t="s">
        <v>133</v>
      </c>
      <c r="BE169" s="218">
        <f>IF(N169="základní",J169,0)</f>
        <v>0</v>
      </c>
      <c r="BF169" s="218">
        <f>IF(N169="snížená",J169,0)</f>
        <v>0</v>
      </c>
      <c r="BG169" s="218">
        <f>IF(N169="zákl. přenesená",J169,0)</f>
        <v>0</v>
      </c>
      <c r="BH169" s="218">
        <f>IF(N169="sníž. přenesená",J169,0)</f>
        <v>0</v>
      </c>
      <c r="BI169" s="218">
        <f>IF(N169="nulová",J169,0)</f>
        <v>0</v>
      </c>
      <c r="BJ169" s="13" t="s">
        <v>84</v>
      </c>
      <c r="BK169" s="218">
        <f>ROUND(I169*H169,2)</f>
        <v>0</v>
      </c>
      <c r="BL169" s="13" t="s">
        <v>138</v>
      </c>
      <c r="BM169" s="217" t="s">
        <v>227</v>
      </c>
    </row>
    <row r="170" s="2" customFormat="1">
      <c r="A170" s="34"/>
      <c r="B170" s="35"/>
      <c r="C170" s="36"/>
      <c r="D170" s="219" t="s">
        <v>139</v>
      </c>
      <c r="E170" s="36"/>
      <c r="F170" s="220" t="s">
        <v>377</v>
      </c>
      <c r="G170" s="36"/>
      <c r="H170" s="36"/>
      <c r="I170" s="221"/>
      <c r="J170" s="36"/>
      <c r="K170" s="36"/>
      <c r="L170" s="40"/>
      <c r="M170" s="222"/>
      <c r="N170" s="223"/>
      <c r="O170" s="87"/>
      <c r="P170" s="87"/>
      <c r="Q170" s="87"/>
      <c r="R170" s="87"/>
      <c r="S170" s="87"/>
      <c r="T170" s="88"/>
      <c r="U170" s="34"/>
      <c r="V170" s="34"/>
      <c r="W170" s="34"/>
      <c r="X170" s="34"/>
      <c r="Y170" s="34"/>
      <c r="Z170" s="34"/>
      <c r="AA170" s="34"/>
      <c r="AB170" s="34"/>
      <c r="AC170" s="34"/>
      <c r="AD170" s="34"/>
      <c r="AE170" s="34"/>
      <c r="AT170" s="13" t="s">
        <v>139</v>
      </c>
      <c r="AU170" s="13" t="s">
        <v>84</v>
      </c>
    </row>
    <row r="171" s="2" customFormat="1" ht="49.05" customHeight="1">
      <c r="A171" s="34"/>
      <c r="B171" s="35"/>
      <c r="C171" s="206" t="s">
        <v>186</v>
      </c>
      <c r="D171" s="206" t="s">
        <v>134</v>
      </c>
      <c r="E171" s="207" t="s">
        <v>430</v>
      </c>
      <c r="F171" s="208" t="s">
        <v>239</v>
      </c>
      <c r="G171" s="209" t="s">
        <v>137</v>
      </c>
      <c r="H171" s="210">
        <v>1</v>
      </c>
      <c r="I171" s="211"/>
      <c r="J171" s="212">
        <f>ROUND(I171*H171,2)</f>
        <v>0</v>
      </c>
      <c r="K171" s="208" t="s">
        <v>1</v>
      </c>
      <c r="L171" s="40"/>
      <c r="M171" s="213" t="s">
        <v>1</v>
      </c>
      <c r="N171" s="214" t="s">
        <v>41</v>
      </c>
      <c r="O171" s="87"/>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138</v>
      </c>
      <c r="AT171" s="217" t="s">
        <v>134</v>
      </c>
      <c r="AU171" s="217" t="s">
        <v>84</v>
      </c>
      <c r="AY171" s="13" t="s">
        <v>133</v>
      </c>
      <c r="BE171" s="218">
        <f>IF(N171="základní",J171,0)</f>
        <v>0</v>
      </c>
      <c r="BF171" s="218">
        <f>IF(N171="snížená",J171,0)</f>
        <v>0</v>
      </c>
      <c r="BG171" s="218">
        <f>IF(N171="zákl. přenesená",J171,0)</f>
        <v>0</v>
      </c>
      <c r="BH171" s="218">
        <f>IF(N171="sníž. přenesená",J171,0)</f>
        <v>0</v>
      </c>
      <c r="BI171" s="218">
        <f>IF(N171="nulová",J171,0)</f>
        <v>0</v>
      </c>
      <c r="BJ171" s="13" t="s">
        <v>84</v>
      </c>
      <c r="BK171" s="218">
        <f>ROUND(I171*H171,2)</f>
        <v>0</v>
      </c>
      <c r="BL171" s="13" t="s">
        <v>138</v>
      </c>
      <c r="BM171" s="217" t="s">
        <v>230</v>
      </c>
    </row>
    <row r="172" s="2" customFormat="1">
      <c r="A172" s="34"/>
      <c r="B172" s="35"/>
      <c r="C172" s="36"/>
      <c r="D172" s="219" t="s">
        <v>139</v>
      </c>
      <c r="E172" s="36"/>
      <c r="F172" s="220" t="s">
        <v>239</v>
      </c>
      <c r="G172" s="36"/>
      <c r="H172" s="36"/>
      <c r="I172" s="221"/>
      <c r="J172" s="36"/>
      <c r="K172" s="36"/>
      <c r="L172" s="40"/>
      <c r="M172" s="222"/>
      <c r="N172" s="223"/>
      <c r="O172" s="87"/>
      <c r="P172" s="87"/>
      <c r="Q172" s="87"/>
      <c r="R172" s="87"/>
      <c r="S172" s="87"/>
      <c r="T172" s="88"/>
      <c r="U172" s="34"/>
      <c r="V172" s="34"/>
      <c r="W172" s="34"/>
      <c r="X172" s="34"/>
      <c r="Y172" s="34"/>
      <c r="Z172" s="34"/>
      <c r="AA172" s="34"/>
      <c r="AB172" s="34"/>
      <c r="AC172" s="34"/>
      <c r="AD172" s="34"/>
      <c r="AE172" s="34"/>
      <c r="AT172" s="13" t="s">
        <v>139</v>
      </c>
      <c r="AU172" s="13" t="s">
        <v>84</v>
      </c>
    </row>
    <row r="173" s="2" customFormat="1" ht="55.5" customHeight="1">
      <c r="A173" s="34"/>
      <c r="B173" s="35"/>
      <c r="C173" s="206" t="s">
        <v>234</v>
      </c>
      <c r="D173" s="206" t="s">
        <v>134</v>
      </c>
      <c r="E173" s="207" t="s">
        <v>431</v>
      </c>
      <c r="F173" s="208" t="s">
        <v>243</v>
      </c>
      <c r="G173" s="209" t="s">
        <v>137</v>
      </c>
      <c r="H173" s="210">
        <v>1</v>
      </c>
      <c r="I173" s="211"/>
      <c r="J173" s="212">
        <f>ROUND(I173*H173,2)</f>
        <v>0</v>
      </c>
      <c r="K173" s="208" t="s">
        <v>1</v>
      </c>
      <c r="L173" s="40"/>
      <c r="M173" s="213" t="s">
        <v>1</v>
      </c>
      <c r="N173" s="214" t="s">
        <v>41</v>
      </c>
      <c r="O173" s="87"/>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138</v>
      </c>
      <c r="AT173" s="217" t="s">
        <v>134</v>
      </c>
      <c r="AU173" s="217" t="s">
        <v>84</v>
      </c>
      <c r="AY173" s="13" t="s">
        <v>133</v>
      </c>
      <c r="BE173" s="218">
        <f>IF(N173="základní",J173,0)</f>
        <v>0</v>
      </c>
      <c r="BF173" s="218">
        <f>IF(N173="snížená",J173,0)</f>
        <v>0</v>
      </c>
      <c r="BG173" s="218">
        <f>IF(N173="zákl. přenesená",J173,0)</f>
        <v>0</v>
      </c>
      <c r="BH173" s="218">
        <f>IF(N173="sníž. přenesená",J173,0)</f>
        <v>0</v>
      </c>
      <c r="BI173" s="218">
        <f>IF(N173="nulová",J173,0)</f>
        <v>0</v>
      </c>
      <c r="BJ173" s="13" t="s">
        <v>84</v>
      </c>
      <c r="BK173" s="218">
        <f>ROUND(I173*H173,2)</f>
        <v>0</v>
      </c>
      <c r="BL173" s="13" t="s">
        <v>138</v>
      </c>
      <c r="BM173" s="217" t="s">
        <v>237</v>
      </c>
    </row>
    <row r="174" s="2" customFormat="1">
      <c r="A174" s="34"/>
      <c r="B174" s="35"/>
      <c r="C174" s="36"/>
      <c r="D174" s="219" t="s">
        <v>139</v>
      </c>
      <c r="E174" s="36"/>
      <c r="F174" s="220" t="s">
        <v>243</v>
      </c>
      <c r="G174" s="36"/>
      <c r="H174" s="36"/>
      <c r="I174" s="221"/>
      <c r="J174" s="36"/>
      <c r="K174" s="36"/>
      <c r="L174" s="40"/>
      <c r="M174" s="222"/>
      <c r="N174" s="223"/>
      <c r="O174" s="87"/>
      <c r="P174" s="87"/>
      <c r="Q174" s="87"/>
      <c r="R174" s="87"/>
      <c r="S174" s="87"/>
      <c r="T174" s="88"/>
      <c r="U174" s="34"/>
      <c r="V174" s="34"/>
      <c r="W174" s="34"/>
      <c r="X174" s="34"/>
      <c r="Y174" s="34"/>
      <c r="Z174" s="34"/>
      <c r="AA174" s="34"/>
      <c r="AB174" s="34"/>
      <c r="AC174" s="34"/>
      <c r="AD174" s="34"/>
      <c r="AE174" s="34"/>
      <c r="AT174" s="13" t="s">
        <v>139</v>
      </c>
      <c r="AU174" s="13" t="s">
        <v>84</v>
      </c>
    </row>
    <row r="175" s="2" customFormat="1" ht="33" customHeight="1">
      <c r="A175" s="34"/>
      <c r="B175" s="35"/>
      <c r="C175" s="206" t="s">
        <v>190</v>
      </c>
      <c r="D175" s="206" t="s">
        <v>134</v>
      </c>
      <c r="E175" s="207" t="s">
        <v>432</v>
      </c>
      <c r="F175" s="208" t="s">
        <v>381</v>
      </c>
      <c r="G175" s="209" t="s">
        <v>137</v>
      </c>
      <c r="H175" s="210">
        <v>1</v>
      </c>
      <c r="I175" s="211"/>
      <c r="J175" s="212">
        <f>ROUND(I175*H175,2)</f>
        <v>0</v>
      </c>
      <c r="K175" s="208" t="s">
        <v>1</v>
      </c>
      <c r="L175" s="40"/>
      <c r="M175" s="213" t="s">
        <v>1</v>
      </c>
      <c r="N175" s="214" t="s">
        <v>41</v>
      </c>
      <c r="O175" s="87"/>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138</v>
      </c>
      <c r="AT175" s="217" t="s">
        <v>134</v>
      </c>
      <c r="AU175" s="217" t="s">
        <v>84</v>
      </c>
      <c r="AY175" s="13" t="s">
        <v>133</v>
      </c>
      <c r="BE175" s="218">
        <f>IF(N175="základní",J175,0)</f>
        <v>0</v>
      </c>
      <c r="BF175" s="218">
        <f>IF(N175="snížená",J175,0)</f>
        <v>0</v>
      </c>
      <c r="BG175" s="218">
        <f>IF(N175="zákl. přenesená",J175,0)</f>
        <v>0</v>
      </c>
      <c r="BH175" s="218">
        <f>IF(N175="sníž. přenesená",J175,0)</f>
        <v>0</v>
      </c>
      <c r="BI175" s="218">
        <f>IF(N175="nulová",J175,0)</f>
        <v>0</v>
      </c>
      <c r="BJ175" s="13" t="s">
        <v>84</v>
      </c>
      <c r="BK175" s="218">
        <f>ROUND(I175*H175,2)</f>
        <v>0</v>
      </c>
      <c r="BL175" s="13" t="s">
        <v>138</v>
      </c>
      <c r="BM175" s="217" t="s">
        <v>240</v>
      </c>
    </row>
    <row r="176" s="2" customFormat="1">
      <c r="A176" s="34"/>
      <c r="B176" s="35"/>
      <c r="C176" s="36"/>
      <c r="D176" s="219" t="s">
        <v>139</v>
      </c>
      <c r="E176" s="36"/>
      <c r="F176" s="220" t="s">
        <v>381</v>
      </c>
      <c r="G176" s="36"/>
      <c r="H176" s="36"/>
      <c r="I176" s="221"/>
      <c r="J176" s="36"/>
      <c r="K176" s="36"/>
      <c r="L176" s="40"/>
      <c r="M176" s="222"/>
      <c r="N176" s="223"/>
      <c r="O176" s="87"/>
      <c r="P176" s="87"/>
      <c r="Q176" s="87"/>
      <c r="R176" s="87"/>
      <c r="S176" s="87"/>
      <c r="T176" s="88"/>
      <c r="U176" s="34"/>
      <c r="V176" s="34"/>
      <c r="W176" s="34"/>
      <c r="X176" s="34"/>
      <c r="Y176" s="34"/>
      <c r="Z176" s="34"/>
      <c r="AA176" s="34"/>
      <c r="AB176" s="34"/>
      <c r="AC176" s="34"/>
      <c r="AD176" s="34"/>
      <c r="AE176" s="34"/>
      <c r="AT176" s="13" t="s">
        <v>139</v>
      </c>
      <c r="AU176" s="13" t="s">
        <v>84</v>
      </c>
    </row>
    <row r="177" s="2" customFormat="1" ht="33" customHeight="1">
      <c r="A177" s="34"/>
      <c r="B177" s="35"/>
      <c r="C177" s="206" t="s">
        <v>241</v>
      </c>
      <c r="D177" s="206" t="s">
        <v>134</v>
      </c>
      <c r="E177" s="207" t="s">
        <v>433</v>
      </c>
      <c r="F177" s="208" t="s">
        <v>434</v>
      </c>
      <c r="G177" s="209" t="s">
        <v>137</v>
      </c>
      <c r="H177" s="210">
        <v>1</v>
      </c>
      <c r="I177" s="211"/>
      <c r="J177" s="212">
        <f>ROUND(I177*H177,2)</f>
        <v>0</v>
      </c>
      <c r="K177" s="208" t="s">
        <v>1</v>
      </c>
      <c r="L177" s="40"/>
      <c r="M177" s="213" t="s">
        <v>1</v>
      </c>
      <c r="N177" s="214" t="s">
        <v>41</v>
      </c>
      <c r="O177" s="87"/>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138</v>
      </c>
      <c r="AT177" s="217" t="s">
        <v>134</v>
      </c>
      <c r="AU177" s="217" t="s">
        <v>84</v>
      </c>
      <c r="AY177" s="13" t="s">
        <v>133</v>
      </c>
      <c r="BE177" s="218">
        <f>IF(N177="základní",J177,0)</f>
        <v>0</v>
      </c>
      <c r="BF177" s="218">
        <f>IF(N177="snížená",J177,0)</f>
        <v>0</v>
      </c>
      <c r="BG177" s="218">
        <f>IF(N177="zákl. přenesená",J177,0)</f>
        <v>0</v>
      </c>
      <c r="BH177" s="218">
        <f>IF(N177="sníž. přenesená",J177,0)</f>
        <v>0</v>
      </c>
      <c r="BI177" s="218">
        <f>IF(N177="nulová",J177,0)</f>
        <v>0</v>
      </c>
      <c r="BJ177" s="13" t="s">
        <v>84</v>
      </c>
      <c r="BK177" s="218">
        <f>ROUND(I177*H177,2)</f>
        <v>0</v>
      </c>
      <c r="BL177" s="13" t="s">
        <v>138</v>
      </c>
      <c r="BM177" s="217" t="s">
        <v>244</v>
      </c>
    </row>
    <row r="178" s="2" customFormat="1">
      <c r="A178" s="34"/>
      <c r="B178" s="35"/>
      <c r="C178" s="36"/>
      <c r="D178" s="219" t="s">
        <v>139</v>
      </c>
      <c r="E178" s="36"/>
      <c r="F178" s="220" t="s">
        <v>434</v>
      </c>
      <c r="G178" s="36"/>
      <c r="H178" s="36"/>
      <c r="I178" s="221"/>
      <c r="J178" s="36"/>
      <c r="K178" s="36"/>
      <c r="L178" s="40"/>
      <c r="M178" s="222"/>
      <c r="N178" s="223"/>
      <c r="O178" s="87"/>
      <c r="P178" s="87"/>
      <c r="Q178" s="87"/>
      <c r="R178" s="87"/>
      <c r="S178" s="87"/>
      <c r="T178" s="88"/>
      <c r="U178" s="34"/>
      <c r="V178" s="34"/>
      <c r="W178" s="34"/>
      <c r="X178" s="34"/>
      <c r="Y178" s="34"/>
      <c r="Z178" s="34"/>
      <c r="AA178" s="34"/>
      <c r="AB178" s="34"/>
      <c r="AC178" s="34"/>
      <c r="AD178" s="34"/>
      <c r="AE178" s="34"/>
      <c r="AT178" s="13" t="s">
        <v>139</v>
      </c>
      <c r="AU178" s="13" t="s">
        <v>84</v>
      </c>
    </row>
    <row r="179" s="2" customFormat="1" ht="33" customHeight="1">
      <c r="A179" s="34"/>
      <c r="B179" s="35"/>
      <c r="C179" s="206" t="s">
        <v>194</v>
      </c>
      <c r="D179" s="206" t="s">
        <v>134</v>
      </c>
      <c r="E179" s="207" t="s">
        <v>435</v>
      </c>
      <c r="F179" s="208" t="s">
        <v>384</v>
      </c>
      <c r="G179" s="209" t="s">
        <v>137</v>
      </c>
      <c r="H179" s="210">
        <v>2.3199999999999998</v>
      </c>
      <c r="I179" s="211"/>
      <c r="J179" s="212">
        <f>ROUND(I179*H179,2)</f>
        <v>0</v>
      </c>
      <c r="K179" s="208" t="s">
        <v>1</v>
      </c>
      <c r="L179" s="40"/>
      <c r="M179" s="213" t="s">
        <v>1</v>
      </c>
      <c r="N179" s="214" t="s">
        <v>41</v>
      </c>
      <c r="O179" s="87"/>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138</v>
      </c>
      <c r="AT179" s="217" t="s">
        <v>134</v>
      </c>
      <c r="AU179" s="217" t="s">
        <v>84</v>
      </c>
      <c r="AY179" s="13" t="s">
        <v>133</v>
      </c>
      <c r="BE179" s="218">
        <f>IF(N179="základní",J179,0)</f>
        <v>0</v>
      </c>
      <c r="BF179" s="218">
        <f>IF(N179="snížená",J179,0)</f>
        <v>0</v>
      </c>
      <c r="BG179" s="218">
        <f>IF(N179="zákl. přenesená",J179,0)</f>
        <v>0</v>
      </c>
      <c r="BH179" s="218">
        <f>IF(N179="sníž. přenesená",J179,0)</f>
        <v>0</v>
      </c>
      <c r="BI179" s="218">
        <f>IF(N179="nulová",J179,0)</f>
        <v>0</v>
      </c>
      <c r="BJ179" s="13" t="s">
        <v>84</v>
      </c>
      <c r="BK179" s="218">
        <f>ROUND(I179*H179,2)</f>
        <v>0</v>
      </c>
      <c r="BL179" s="13" t="s">
        <v>138</v>
      </c>
      <c r="BM179" s="217" t="s">
        <v>247</v>
      </c>
    </row>
    <row r="180" s="2" customFormat="1">
      <c r="A180" s="34"/>
      <c r="B180" s="35"/>
      <c r="C180" s="36"/>
      <c r="D180" s="219" t="s">
        <v>139</v>
      </c>
      <c r="E180" s="36"/>
      <c r="F180" s="220" t="s">
        <v>384</v>
      </c>
      <c r="G180" s="36"/>
      <c r="H180" s="36"/>
      <c r="I180" s="221"/>
      <c r="J180" s="36"/>
      <c r="K180" s="36"/>
      <c r="L180" s="40"/>
      <c r="M180" s="222"/>
      <c r="N180" s="223"/>
      <c r="O180" s="87"/>
      <c r="P180" s="87"/>
      <c r="Q180" s="87"/>
      <c r="R180" s="87"/>
      <c r="S180" s="87"/>
      <c r="T180" s="88"/>
      <c r="U180" s="34"/>
      <c r="V180" s="34"/>
      <c r="W180" s="34"/>
      <c r="X180" s="34"/>
      <c r="Y180" s="34"/>
      <c r="Z180" s="34"/>
      <c r="AA180" s="34"/>
      <c r="AB180" s="34"/>
      <c r="AC180" s="34"/>
      <c r="AD180" s="34"/>
      <c r="AE180" s="34"/>
      <c r="AT180" s="13" t="s">
        <v>139</v>
      </c>
      <c r="AU180" s="13" t="s">
        <v>84</v>
      </c>
    </row>
    <row r="181" s="2" customFormat="1" ht="37.8" customHeight="1">
      <c r="A181" s="34"/>
      <c r="B181" s="35"/>
      <c r="C181" s="206" t="s">
        <v>248</v>
      </c>
      <c r="D181" s="206" t="s">
        <v>134</v>
      </c>
      <c r="E181" s="207" t="s">
        <v>436</v>
      </c>
      <c r="F181" s="208" t="s">
        <v>386</v>
      </c>
      <c r="G181" s="209" t="s">
        <v>137</v>
      </c>
      <c r="H181" s="210">
        <v>2.3900000000000001</v>
      </c>
      <c r="I181" s="211"/>
      <c r="J181" s="212">
        <f>ROUND(I181*H181,2)</f>
        <v>0</v>
      </c>
      <c r="K181" s="208" t="s">
        <v>1</v>
      </c>
      <c r="L181" s="40"/>
      <c r="M181" s="213" t="s">
        <v>1</v>
      </c>
      <c r="N181" s="214" t="s">
        <v>41</v>
      </c>
      <c r="O181" s="87"/>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138</v>
      </c>
      <c r="AT181" s="217" t="s">
        <v>134</v>
      </c>
      <c r="AU181" s="217" t="s">
        <v>84</v>
      </c>
      <c r="AY181" s="13" t="s">
        <v>133</v>
      </c>
      <c r="BE181" s="218">
        <f>IF(N181="základní",J181,0)</f>
        <v>0</v>
      </c>
      <c r="BF181" s="218">
        <f>IF(N181="snížená",J181,0)</f>
        <v>0</v>
      </c>
      <c r="BG181" s="218">
        <f>IF(N181="zákl. přenesená",J181,0)</f>
        <v>0</v>
      </c>
      <c r="BH181" s="218">
        <f>IF(N181="sníž. přenesená",J181,0)</f>
        <v>0</v>
      </c>
      <c r="BI181" s="218">
        <f>IF(N181="nulová",J181,0)</f>
        <v>0</v>
      </c>
      <c r="BJ181" s="13" t="s">
        <v>84</v>
      </c>
      <c r="BK181" s="218">
        <f>ROUND(I181*H181,2)</f>
        <v>0</v>
      </c>
      <c r="BL181" s="13" t="s">
        <v>138</v>
      </c>
      <c r="BM181" s="217" t="s">
        <v>251</v>
      </c>
    </row>
    <row r="182" s="2" customFormat="1">
      <c r="A182" s="34"/>
      <c r="B182" s="35"/>
      <c r="C182" s="36"/>
      <c r="D182" s="219" t="s">
        <v>139</v>
      </c>
      <c r="E182" s="36"/>
      <c r="F182" s="220" t="s">
        <v>386</v>
      </c>
      <c r="G182" s="36"/>
      <c r="H182" s="36"/>
      <c r="I182" s="221"/>
      <c r="J182" s="36"/>
      <c r="K182" s="36"/>
      <c r="L182" s="40"/>
      <c r="M182" s="222"/>
      <c r="N182" s="223"/>
      <c r="O182" s="87"/>
      <c r="P182" s="87"/>
      <c r="Q182" s="87"/>
      <c r="R182" s="87"/>
      <c r="S182" s="87"/>
      <c r="T182" s="88"/>
      <c r="U182" s="34"/>
      <c r="V182" s="34"/>
      <c r="W182" s="34"/>
      <c r="X182" s="34"/>
      <c r="Y182" s="34"/>
      <c r="Z182" s="34"/>
      <c r="AA182" s="34"/>
      <c r="AB182" s="34"/>
      <c r="AC182" s="34"/>
      <c r="AD182" s="34"/>
      <c r="AE182" s="34"/>
      <c r="AT182" s="13" t="s">
        <v>139</v>
      </c>
      <c r="AU182" s="13" t="s">
        <v>84</v>
      </c>
    </row>
    <row r="183" s="2" customFormat="1" ht="24.15" customHeight="1">
      <c r="A183" s="34"/>
      <c r="B183" s="35"/>
      <c r="C183" s="206" t="s">
        <v>198</v>
      </c>
      <c r="D183" s="206" t="s">
        <v>134</v>
      </c>
      <c r="E183" s="207" t="s">
        <v>437</v>
      </c>
      <c r="F183" s="208" t="s">
        <v>257</v>
      </c>
      <c r="G183" s="209" t="s">
        <v>137</v>
      </c>
      <c r="H183" s="210">
        <v>3.02</v>
      </c>
      <c r="I183" s="211"/>
      <c r="J183" s="212">
        <f>ROUND(I183*H183,2)</f>
        <v>0</v>
      </c>
      <c r="K183" s="208" t="s">
        <v>1</v>
      </c>
      <c r="L183" s="40"/>
      <c r="M183" s="213" t="s">
        <v>1</v>
      </c>
      <c r="N183" s="214" t="s">
        <v>41</v>
      </c>
      <c r="O183" s="87"/>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138</v>
      </c>
      <c r="AT183" s="217" t="s">
        <v>134</v>
      </c>
      <c r="AU183" s="217" t="s">
        <v>84</v>
      </c>
      <c r="AY183" s="13" t="s">
        <v>133</v>
      </c>
      <c r="BE183" s="218">
        <f>IF(N183="základní",J183,0)</f>
        <v>0</v>
      </c>
      <c r="BF183" s="218">
        <f>IF(N183="snížená",J183,0)</f>
        <v>0</v>
      </c>
      <c r="BG183" s="218">
        <f>IF(N183="zákl. přenesená",J183,0)</f>
        <v>0</v>
      </c>
      <c r="BH183" s="218">
        <f>IF(N183="sníž. přenesená",J183,0)</f>
        <v>0</v>
      </c>
      <c r="BI183" s="218">
        <f>IF(N183="nulová",J183,0)</f>
        <v>0</v>
      </c>
      <c r="BJ183" s="13" t="s">
        <v>84</v>
      </c>
      <c r="BK183" s="218">
        <f>ROUND(I183*H183,2)</f>
        <v>0</v>
      </c>
      <c r="BL183" s="13" t="s">
        <v>138</v>
      </c>
      <c r="BM183" s="217" t="s">
        <v>254</v>
      </c>
    </row>
    <row r="184" s="2" customFormat="1">
      <c r="A184" s="34"/>
      <c r="B184" s="35"/>
      <c r="C184" s="36"/>
      <c r="D184" s="219" t="s">
        <v>139</v>
      </c>
      <c r="E184" s="36"/>
      <c r="F184" s="220" t="s">
        <v>257</v>
      </c>
      <c r="G184" s="36"/>
      <c r="H184" s="36"/>
      <c r="I184" s="221"/>
      <c r="J184" s="36"/>
      <c r="K184" s="36"/>
      <c r="L184" s="40"/>
      <c r="M184" s="222"/>
      <c r="N184" s="223"/>
      <c r="O184" s="87"/>
      <c r="P184" s="87"/>
      <c r="Q184" s="87"/>
      <c r="R184" s="87"/>
      <c r="S184" s="87"/>
      <c r="T184" s="88"/>
      <c r="U184" s="34"/>
      <c r="V184" s="34"/>
      <c r="W184" s="34"/>
      <c r="X184" s="34"/>
      <c r="Y184" s="34"/>
      <c r="Z184" s="34"/>
      <c r="AA184" s="34"/>
      <c r="AB184" s="34"/>
      <c r="AC184" s="34"/>
      <c r="AD184" s="34"/>
      <c r="AE184" s="34"/>
      <c r="AT184" s="13" t="s">
        <v>139</v>
      </c>
      <c r="AU184" s="13" t="s">
        <v>84</v>
      </c>
    </row>
    <row r="185" s="2" customFormat="1" ht="44.25" customHeight="1">
      <c r="A185" s="34"/>
      <c r="B185" s="35"/>
      <c r="C185" s="206" t="s">
        <v>255</v>
      </c>
      <c r="D185" s="206" t="s">
        <v>134</v>
      </c>
      <c r="E185" s="207" t="s">
        <v>438</v>
      </c>
      <c r="F185" s="208" t="s">
        <v>439</v>
      </c>
      <c r="G185" s="209" t="s">
        <v>137</v>
      </c>
      <c r="H185" s="210">
        <v>1</v>
      </c>
      <c r="I185" s="211"/>
      <c r="J185" s="212">
        <f>ROUND(I185*H185,2)</f>
        <v>0</v>
      </c>
      <c r="K185" s="208" t="s">
        <v>1</v>
      </c>
      <c r="L185" s="40"/>
      <c r="M185" s="213" t="s">
        <v>1</v>
      </c>
      <c r="N185" s="214" t="s">
        <v>41</v>
      </c>
      <c r="O185" s="87"/>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138</v>
      </c>
      <c r="AT185" s="217" t="s">
        <v>134</v>
      </c>
      <c r="AU185" s="217" t="s">
        <v>84</v>
      </c>
      <c r="AY185" s="13" t="s">
        <v>133</v>
      </c>
      <c r="BE185" s="218">
        <f>IF(N185="základní",J185,0)</f>
        <v>0</v>
      </c>
      <c r="BF185" s="218">
        <f>IF(N185="snížená",J185,0)</f>
        <v>0</v>
      </c>
      <c r="BG185" s="218">
        <f>IF(N185="zákl. přenesená",J185,0)</f>
        <v>0</v>
      </c>
      <c r="BH185" s="218">
        <f>IF(N185="sníž. přenesená",J185,0)</f>
        <v>0</v>
      </c>
      <c r="BI185" s="218">
        <f>IF(N185="nulová",J185,0)</f>
        <v>0</v>
      </c>
      <c r="BJ185" s="13" t="s">
        <v>84</v>
      </c>
      <c r="BK185" s="218">
        <f>ROUND(I185*H185,2)</f>
        <v>0</v>
      </c>
      <c r="BL185" s="13" t="s">
        <v>138</v>
      </c>
      <c r="BM185" s="217" t="s">
        <v>258</v>
      </c>
    </row>
    <row r="186" s="2" customFormat="1">
      <c r="A186" s="34"/>
      <c r="B186" s="35"/>
      <c r="C186" s="36"/>
      <c r="D186" s="219" t="s">
        <v>139</v>
      </c>
      <c r="E186" s="36"/>
      <c r="F186" s="220" t="s">
        <v>439</v>
      </c>
      <c r="G186" s="36"/>
      <c r="H186" s="36"/>
      <c r="I186" s="221"/>
      <c r="J186" s="36"/>
      <c r="K186" s="36"/>
      <c r="L186" s="40"/>
      <c r="M186" s="222"/>
      <c r="N186" s="223"/>
      <c r="O186" s="87"/>
      <c r="P186" s="87"/>
      <c r="Q186" s="87"/>
      <c r="R186" s="87"/>
      <c r="S186" s="87"/>
      <c r="T186" s="88"/>
      <c r="U186" s="34"/>
      <c r="V186" s="34"/>
      <c r="W186" s="34"/>
      <c r="X186" s="34"/>
      <c r="Y186" s="34"/>
      <c r="Z186" s="34"/>
      <c r="AA186" s="34"/>
      <c r="AB186" s="34"/>
      <c r="AC186" s="34"/>
      <c r="AD186" s="34"/>
      <c r="AE186" s="34"/>
      <c r="AT186" s="13" t="s">
        <v>139</v>
      </c>
      <c r="AU186" s="13" t="s">
        <v>84</v>
      </c>
    </row>
    <row r="187" s="2" customFormat="1" ht="62.7" customHeight="1">
      <c r="A187" s="34"/>
      <c r="B187" s="35"/>
      <c r="C187" s="206" t="s">
        <v>202</v>
      </c>
      <c r="D187" s="206" t="s">
        <v>134</v>
      </c>
      <c r="E187" s="207" t="s">
        <v>440</v>
      </c>
      <c r="F187" s="208" t="s">
        <v>312</v>
      </c>
      <c r="G187" s="209" t="s">
        <v>137</v>
      </c>
      <c r="H187" s="210">
        <v>4</v>
      </c>
      <c r="I187" s="211"/>
      <c r="J187" s="212">
        <f>ROUND(I187*H187,2)</f>
        <v>0</v>
      </c>
      <c r="K187" s="208" t="s">
        <v>1</v>
      </c>
      <c r="L187" s="40"/>
      <c r="M187" s="213" t="s">
        <v>1</v>
      </c>
      <c r="N187" s="214" t="s">
        <v>41</v>
      </c>
      <c r="O187" s="87"/>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138</v>
      </c>
      <c r="AT187" s="217" t="s">
        <v>134</v>
      </c>
      <c r="AU187" s="217" t="s">
        <v>84</v>
      </c>
      <c r="AY187" s="13" t="s">
        <v>133</v>
      </c>
      <c r="BE187" s="218">
        <f>IF(N187="základní",J187,0)</f>
        <v>0</v>
      </c>
      <c r="BF187" s="218">
        <f>IF(N187="snížená",J187,0)</f>
        <v>0</v>
      </c>
      <c r="BG187" s="218">
        <f>IF(N187="zákl. přenesená",J187,0)</f>
        <v>0</v>
      </c>
      <c r="BH187" s="218">
        <f>IF(N187="sníž. přenesená",J187,0)</f>
        <v>0</v>
      </c>
      <c r="BI187" s="218">
        <f>IF(N187="nulová",J187,0)</f>
        <v>0</v>
      </c>
      <c r="BJ187" s="13" t="s">
        <v>84</v>
      </c>
      <c r="BK187" s="218">
        <f>ROUND(I187*H187,2)</f>
        <v>0</v>
      </c>
      <c r="BL187" s="13" t="s">
        <v>138</v>
      </c>
      <c r="BM187" s="217" t="s">
        <v>261</v>
      </c>
    </row>
    <row r="188" s="2" customFormat="1">
      <c r="A188" s="34"/>
      <c r="B188" s="35"/>
      <c r="C188" s="36"/>
      <c r="D188" s="219" t="s">
        <v>139</v>
      </c>
      <c r="E188" s="36"/>
      <c r="F188" s="220" t="s">
        <v>312</v>
      </c>
      <c r="G188" s="36"/>
      <c r="H188" s="36"/>
      <c r="I188" s="221"/>
      <c r="J188" s="36"/>
      <c r="K188" s="36"/>
      <c r="L188" s="40"/>
      <c r="M188" s="222"/>
      <c r="N188" s="223"/>
      <c r="O188" s="87"/>
      <c r="P188" s="87"/>
      <c r="Q188" s="87"/>
      <c r="R188" s="87"/>
      <c r="S188" s="87"/>
      <c r="T188" s="88"/>
      <c r="U188" s="34"/>
      <c r="V188" s="34"/>
      <c r="W188" s="34"/>
      <c r="X188" s="34"/>
      <c r="Y188" s="34"/>
      <c r="Z188" s="34"/>
      <c r="AA188" s="34"/>
      <c r="AB188" s="34"/>
      <c r="AC188" s="34"/>
      <c r="AD188" s="34"/>
      <c r="AE188" s="34"/>
      <c r="AT188" s="13" t="s">
        <v>139</v>
      </c>
      <c r="AU188" s="13" t="s">
        <v>84</v>
      </c>
    </row>
    <row r="189" s="2" customFormat="1" ht="33" customHeight="1">
      <c r="A189" s="34"/>
      <c r="B189" s="35"/>
      <c r="C189" s="206" t="s">
        <v>262</v>
      </c>
      <c r="D189" s="206" t="s">
        <v>134</v>
      </c>
      <c r="E189" s="207" t="s">
        <v>441</v>
      </c>
      <c r="F189" s="208" t="s">
        <v>442</v>
      </c>
      <c r="G189" s="209" t="s">
        <v>137</v>
      </c>
      <c r="H189" s="210">
        <v>1</v>
      </c>
      <c r="I189" s="211"/>
      <c r="J189" s="212">
        <f>ROUND(I189*H189,2)</f>
        <v>0</v>
      </c>
      <c r="K189" s="208" t="s">
        <v>1</v>
      </c>
      <c r="L189" s="40"/>
      <c r="M189" s="213" t="s">
        <v>1</v>
      </c>
      <c r="N189" s="214" t="s">
        <v>41</v>
      </c>
      <c r="O189" s="87"/>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138</v>
      </c>
      <c r="AT189" s="217" t="s">
        <v>134</v>
      </c>
      <c r="AU189" s="217" t="s">
        <v>84</v>
      </c>
      <c r="AY189" s="13" t="s">
        <v>133</v>
      </c>
      <c r="BE189" s="218">
        <f>IF(N189="základní",J189,0)</f>
        <v>0</v>
      </c>
      <c r="BF189" s="218">
        <f>IF(N189="snížená",J189,0)</f>
        <v>0</v>
      </c>
      <c r="BG189" s="218">
        <f>IF(N189="zákl. přenesená",J189,0)</f>
        <v>0</v>
      </c>
      <c r="BH189" s="218">
        <f>IF(N189="sníž. přenesená",J189,0)</f>
        <v>0</v>
      </c>
      <c r="BI189" s="218">
        <f>IF(N189="nulová",J189,0)</f>
        <v>0</v>
      </c>
      <c r="BJ189" s="13" t="s">
        <v>84</v>
      </c>
      <c r="BK189" s="218">
        <f>ROUND(I189*H189,2)</f>
        <v>0</v>
      </c>
      <c r="BL189" s="13" t="s">
        <v>138</v>
      </c>
      <c r="BM189" s="217" t="s">
        <v>265</v>
      </c>
    </row>
    <row r="190" s="2" customFormat="1">
      <c r="A190" s="34"/>
      <c r="B190" s="35"/>
      <c r="C190" s="36"/>
      <c r="D190" s="219" t="s">
        <v>139</v>
      </c>
      <c r="E190" s="36"/>
      <c r="F190" s="220" t="s">
        <v>442</v>
      </c>
      <c r="G190" s="36"/>
      <c r="H190" s="36"/>
      <c r="I190" s="221"/>
      <c r="J190" s="36"/>
      <c r="K190" s="36"/>
      <c r="L190" s="40"/>
      <c r="M190" s="222"/>
      <c r="N190" s="223"/>
      <c r="O190" s="87"/>
      <c r="P190" s="87"/>
      <c r="Q190" s="87"/>
      <c r="R190" s="87"/>
      <c r="S190" s="87"/>
      <c r="T190" s="88"/>
      <c r="U190" s="34"/>
      <c r="V190" s="34"/>
      <c r="W190" s="34"/>
      <c r="X190" s="34"/>
      <c r="Y190" s="34"/>
      <c r="Z190" s="34"/>
      <c r="AA190" s="34"/>
      <c r="AB190" s="34"/>
      <c r="AC190" s="34"/>
      <c r="AD190" s="34"/>
      <c r="AE190" s="34"/>
      <c r="AT190" s="13" t="s">
        <v>139</v>
      </c>
      <c r="AU190" s="13" t="s">
        <v>84</v>
      </c>
    </row>
    <row r="191" s="2" customFormat="1" ht="24.15" customHeight="1">
      <c r="A191" s="34"/>
      <c r="B191" s="35"/>
      <c r="C191" s="206" t="s">
        <v>207</v>
      </c>
      <c r="D191" s="206" t="s">
        <v>134</v>
      </c>
      <c r="E191" s="207" t="s">
        <v>270</v>
      </c>
      <c r="F191" s="208" t="s">
        <v>271</v>
      </c>
      <c r="G191" s="209" t="s">
        <v>137</v>
      </c>
      <c r="H191" s="210">
        <v>1</v>
      </c>
      <c r="I191" s="211"/>
      <c r="J191" s="212">
        <f>ROUND(I191*H191,2)</f>
        <v>0</v>
      </c>
      <c r="K191" s="208" t="s">
        <v>1</v>
      </c>
      <c r="L191" s="40"/>
      <c r="M191" s="213" t="s">
        <v>1</v>
      </c>
      <c r="N191" s="214" t="s">
        <v>41</v>
      </c>
      <c r="O191" s="87"/>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138</v>
      </c>
      <c r="AT191" s="217" t="s">
        <v>134</v>
      </c>
      <c r="AU191" s="217" t="s">
        <v>84</v>
      </c>
      <c r="AY191" s="13" t="s">
        <v>133</v>
      </c>
      <c r="BE191" s="218">
        <f>IF(N191="základní",J191,0)</f>
        <v>0</v>
      </c>
      <c r="BF191" s="218">
        <f>IF(N191="snížená",J191,0)</f>
        <v>0</v>
      </c>
      <c r="BG191" s="218">
        <f>IF(N191="zákl. přenesená",J191,0)</f>
        <v>0</v>
      </c>
      <c r="BH191" s="218">
        <f>IF(N191="sníž. přenesená",J191,0)</f>
        <v>0</v>
      </c>
      <c r="BI191" s="218">
        <f>IF(N191="nulová",J191,0)</f>
        <v>0</v>
      </c>
      <c r="BJ191" s="13" t="s">
        <v>84</v>
      </c>
      <c r="BK191" s="218">
        <f>ROUND(I191*H191,2)</f>
        <v>0</v>
      </c>
      <c r="BL191" s="13" t="s">
        <v>138</v>
      </c>
      <c r="BM191" s="217" t="s">
        <v>268</v>
      </c>
    </row>
    <row r="192" s="2" customFormat="1">
      <c r="A192" s="34"/>
      <c r="B192" s="35"/>
      <c r="C192" s="36"/>
      <c r="D192" s="219" t="s">
        <v>139</v>
      </c>
      <c r="E192" s="36"/>
      <c r="F192" s="220" t="s">
        <v>271</v>
      </c>
      <c r="G192" s="36"/>
      <c r="H192" s="36"/>
      <c r="I192" s="221"/>
      <c r="J192" s="36"/>
      <c r="K192" s="36"/>
      <c r="L192" s="40"/>
      <c r="M192" s="222"/>
      <c r="N192" s="223"/>
      <c r="O192" s="87"/>
      <c r="P192" s="87"/>
      <c r="Q192" s="87"/>
      <c r="R192" s="87"/>
      <c r="S192" s="87"/>
      <c r="T192" s="88"/>
      <c r="U192" s="34"/>
      <c r="V192" s="34"/>
      <c r="W192" s="34"/>
      <c r="X192" s="34"/>
      <c r="Y192" s="34"/>
      <c r="Z192" s="34"/>
      <c r="AA192" s="34"/>
      <c r="AB192" s="34"/>
      <c r="AC192" s="34"/>
      <c r="AD192" s="34"/>
      <c r="AE192" s="34"/>
      <c r="AT192" s="13" t="s">
        <v>139</v>
      </c>
      <c r="AU192" s="13" t="s">
        <v>84</v>
      </c>
    </row>
    <row r="193" s="2" customFormat="1" ht="33" customHeight="1">
      <c r="A193" s="34"/>
      <c r="B193" s="35"/>
      <c r="C193" s="206" t="s">
        <v>269</v>
      </c>
      <c r="D193" s="206" t="s">
        <v>134</v>
      </c>
      <c r="E193" s="207" t="s">
        <v>273</v>
      </c>
      <c r="F193" s="208" t="s">
        <v>274</v>
      </c>
      <c r="G193" s="209" t="s">
        <v>137</v>
      </c>
      <c r="H193" s="210">
        <v>1</v>
      </c>
      <c r="I193" s="211"/>
      <c r="J193" s="212">
        <f>ROUND(I193*H193,2)</f>
        <v>0</v>
      </c>
      <c r="K193" s="208" t="s">
        <v>1</v>
      </c>
      <c r="L193" s="40"/>
      <c r="M193" s="213" t="s">
        <v>1</v>
      </c>
      <c r="N193" s="214" t="s">
        <v>41</v>
      </c>
      <c r="O193" s="87"/>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138</v>
      </c>
      <c r="AT193" s="217" t="s">
        <v>134</v>
      </c>
      <c r="AU193" s="217" t="s">
        <v>84</v>
      </c>
      <c r="AY193" s="13" t="s">
        <v>133</v>
      </c>
      <c r="BE193" s="218">
        <f>IF(N193="základní",J193,0)</f>
        <v>0</v>
      </c>
      <c r="BF193" s="218">
        <f>IF(N193="snížená",J193,0)</f>
        <v>0</v>
      </c>
      <c r="BG193" s="218">
        <f>IF(N193="zákl. přenesená",J193,0)</f>
        <v>0</v>
      </c>
      <c r="BH193" s="218">
        <f>IF(N193="sníž. přenesená",J193,0)</f>
        <v>0</v>
      </c>
      <c r="BI193" s="218">
        <f>IF(N193="nulová",J193,0)</f>
        <v>0</v>
      </c>
      <c r="BJ193" s="13" t="s">
        <v>84</v>
      </c>
      <c r="BK193" s="218">
        <f>ROUND(I193*H193,2)</f>
        <v>0</v>
      </c>
      <c r="BL193" s="13" t="s">
        <v>138</v>
      </c>
      <c r="BM193" s="217" t="s">
        <v>272</v>
      </c>
    </row>
    <row r="194" s="2" customFormat="1">
      <c r="A194" s="34"/>
      <c r="B194" s="35"/>
      <c r="C194" s="36"/>
      <c r="D194" s="219" t="s">
        <v>139</v>
      </c>
      <c r="E194" s="36"/>
      <c r="F194" s="220" t="s">
        <v>274</v>
      </c>
      <c r="G194" s="36"/>
      <c r="H194" s="36"/>
      <c r="I194" s="221"/>
      <c r="J194" s="36"/>
      <c r="K194" s="36"/>
      <c r="L194" s="40"/>
      <c r="M194" s="222"/>
      <c r="N194" s="223"/>
      <c r="O194" s="87"/>
      <c r="P194" s="87"/>
      <c r="Q194" s="87"/>
      <c r="R194" s="87"/>
      <c r="S194" s="87"/>
      <c r="T194" s="88"/>
      <c r="U194" s="34"/>
      <c r="V194" s="34"/>
      <c r="W194" s="34"/>
      <c r="X194" s="34"/>
      <c r="Y194" s="34"/>
      <c r="Z194" s="34"/>
      <c r="AA194" s="34"/>
      <c r="AB194" s="34"/>
      <c r="AC194" s="34"/>
      <c r="AD194" s="34"/>
      <c r="AE194" s="34"/>
      <c r="AT194" s="13" t="s">
        <v>139</v>
      </c>
      <c r="AU194" s="13" t="s">
        <v>84</v>
      </c>
    </row>
    <row r="195" s="2" customFormat="1" ht="33" customHeight="1">
      <c r="A195" s="34"/>
      <c r="B195" s="35"/>
      <c r="C195" s="206" t="s">
        <v>210</v>
      </c>
      <c r="D195" s="206" t="s">
        <v>134</v>
      </c>
      <c r="E195" s="207" t="s">
        <v>277</v>
      </c>
      <c r="F195" s="208" t="s">
        <v>278</v>
      </c>
      <c r="G195" s="209" t="s">
        <v>137</v>
      </c>
      <c r="H195" s="210">
        <v>1</v>
      </c>
      <c r="I195" s="211"/>
      <c r="J195" s="212">
        <f>ROUND(I195*H195,2)</f>
        <v>0</v>
      </c>
      <c r="K195" s="208" t="s">
        <v>1</v>
      </c>
      <c r="L195" s="40"/>
      <c r="M195" s="213" t="s">
        <v>1</v>
      </c>
      <c r="N195" s="214" t="s">
        <v>41</v>
      </c>
      <c r="O195" s="87"/>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138</v>
      </c>
      <c r="AT195" s="217" t="s">
        <v>134</v>
      </c>
      <c r="AU195" s="217" t="s">
        <v>84</v>
      </c>
      <c r="AY195" s="13" t="s">
        <v>133</v>
      </c>
      <c r="BE195" s="218">
        <f>IF(N195="základní",J195,0)</f>
        <v>0</v>
      </c>
      <c r="BF195" s="218">
        <f>IF(N195="snížená",J195,0)</f>
        <v>0</v>
      </c>
      <c r="BG195" s="218">
        <f>IF(N195="zákl. přenesená",J195,0)</f>
        <v>0</v>
      </c>
      <c r="BH195" s="218">
        <f>IF(N195="sníž. přenesená",J195,0)</f>
        <v>0</v>
      </c>
      <c r="BI195" s="218">
        <f>IF(N195="nulová",J195,0)</f>
        <v>0</v>
      </c>
      <c r="BJ195" s="13" t="s">
        <v>84</v>
      </c>
      <c r="BK195" s="218">
        <f>ROUND(I195*H195,2)</f>
        <v>0</v>
      </c>
      <c r="BL195" s="13" t="s">
        <v>138</v>
      </c>
      <c r="BM195" s="217" t="s">
        <v>275</v>
      </c>
    </row>
    <row r="196" s="2" customFormat="1">
      <c r="A196" s="34"/>
      <c r="B196" s="35"/>
      <c r="C196" s="36"/>
      <c r="D196" s="219" t="s">
        <v>139</v>
      </c>
      <c r="E196" s="36"/>
      <c r="F196" s="220" t="s">
        <v>278</v>
      </c>
      <c r="G196" s="36"/>
      <c r="H196" s="36"/>
      <c r="I196" s="221"/>
      <c r="J196" s="36"/>
      <c r="K196" s="36"/>
      <c r="L196" s="40"/>
      <c r="M196" s="222"/>
      <c r="N196" s="223"/>
      <c r="O196" s="87"/>
      <c r="P196" s="87"/>
      <c r="Q196" s="87"/>
      <c r="R196" s="87"/>
      <c r="S196" s="87"/>
      <c r="T196" s="88"/>
      <c r="U196" s="34"/>
      <c r="V196" s="34"/>
      <c r="W196" s="34"/>
      <c r="X196" s="34"/>
      <c r="Y196" s="34"/>
      <c r="Z196" s="34"/>
      <c r="AA196" s="34"/>
      <c r="AB196" s="34"/>
      <c r="AC196" s="34"/>
      <c r="AD196" s="34"/>
      <c r="AE196" s="34"/>
      <c r="AT196" s="13" t="s">
        <v>139</v>
      </c>
      <c r="AU196" s="13" t="s">
        <v>84</v>
      </c>
    </row>
    <row r="197" s="2" customFormat="1" ht="21.75" customHeight="1">
      <c r="A197" s="34"/>
      <c r="B197" s="35"/>
      <c r="C197" s="206" t="s">
        <v>276</v>
      </c>
      <c r="D197" s="206" t="s">
        <v>134</v>
      </c>
      <c r="E197" s="207" t="s">
        <v>443</v>
      </c>
      <c r="F197" s="208" t="s">
        <v>444</v>
      </c>
      <c r="G197" s="209" t="s">
        <v>137</v>
      </c>
      <c r="H197" s="210">
        <v>1</v>
      </c>
      <c r="I197" s="211"/>
      <c r="J197" s="212">
        <f>ROUND(I197*H197,2)</f>
        <v>0</v>
      </c>
      <c r="K197" s="208" t="s">
        <v>1</v>
      </c>
      <c r="L197" s="40"/>
      <c r="M197" s="213" t="s">
        <v>1</v>
      </c>
      <c r="N197" s="214" t="s">
        <v>41</v>
      </c>
      <c r="O197" s="87"/>
      <c r="P197" s="215">
        <f>O197*H197</f>
        <v>0</v>
      </c>
      <c r="Q197" s="215">
        <v>0</v>
      </c>
      <c r="R197" s="215">
        <f>Q197*H197</f>
        <v>0</v>
      </c>
      <c r="S197" s="215">
        <v>0</v>
      </c>
      <c r="T197" s="216">
        <f>S197*H197</f>
        <v>0</v>
      </c>
      <c r="U197" s="34"/>
      <c r="V197" s="34"/>
      <c r="W197" s="34"/>
      <c r="X197" s="34"/>
      <c r="Y197" s="34"/>
      <c r="Z197" s="34"/>
      <c r="AA197" s="34"/>
      <c r="AB197" s="34"/>
      <c r="AC197" s="34"/>
      <c r="AD197" s="34"/>
      <c r="AE197" s="34"/>
      <c r="AR197" s="217" t="s">
        <v>138</v>
      </c>
      <c r="AT197" s="217" t="s">
        <v>134</v>
      </c>
      <c r="AU197" s="217" t="s">
        <v>84</v>
      </c>
      <c r="AY197" s="13" t="s">
        <v>133</v>
      </c>
      <c r="BE197" s="218">
        <f>IF(N197="základní",J197,0)</f>
        <v>0</v>
      </c>
      <c r="BF197" s="218">
        <f>IF(N197="snížená",J197,0)</f>
        <v>0</v>
      </c>
      <c r="BG197" s="218">
        <f>IF(N197="zákl. přenesená",J197,0)</f>
        <v>0</v>
      </c>
      <c r="BH197" s="218">
        <f>IF(N197="sníž. přenesená",J197,0)</f>
        <v>0</v>
      </c>
      <c r="BI197" s="218">
        <f>IF(N197="nulová",J197,0)</f>
        <v>0</v>
      </c>
      <c r="BJ197" s="13" t="s">
        <v>84</v>
      </c>
      <c r="BK197" s="218">
        <f>ROUND(I197*H197,2)</f>
        <v>0</v>
      </c>
      <c r="BL197" s="13" t="s">
        <v>138</v>
      </c>
      <c r="BM197" s="217" t="s">
        <v>279</v>
      </c>
    </row>
    <row r="198" s="2" customFormat="1">
      <c r="A198" s="34"/>
      <c r="B198" s="35"/>
      <c r="C198" s="36"/>
      <c r="D198" s="219" t="s">
        <v>139</v>
      </c>
      <c r="E198" s="36"/>
      <c r="F198" s="220" t="s">
        <v>444</v>
      </c>
      <c r="G198" s="36"/>
      <c r="H198" s="36"/>
      <c r="I198" s="221"/>
      <c r="J198" s="36"/>
      <c r="K198" s="36"/>
      <c r="L198" s="40"/>
      <c r="M198" s="224"/>
      <c r="N198" s="225"/>
      <c r="O198" s="226"/>
      <c r="P198" s="226"/>
      <c r="Q198" s="226"/>
      <c r="R198" s="226"/>
      <c r="S198" s="226"/>
      <c r="T198" s="227"/>
      <c r="U198" s="34"/>
      <c r="V198" s="34"/>
      <c r="W198" s="34"/>
      <c r="X198" s="34"/>
      <c r="Y198" s="34"/>
      <c r="Z198" s="34"/>
      <c r="AA198" s="34"/>
      <c r="AB198" s="34"/>
      <c r="AC198" s="34"/>
      <c r="AD198" s="34"/>
      <c r="AE198" s="34"/>
      <c r="AT198" s="13" t="s">
        <v>139</v>
      </c>
      <c r="AU198" s="13" t="s">
        <v>84</v>
      </c>
    </row>
    <row r="199" s="2" customFormat="1" ht="6.96" customHeight="1">
      <c r="A199" s="34"/>
      <c r="B199" s="62"/>
      <c r="C199" s="63"/>
      <c r="D199" s="63"/>
      <c r="E199" s="63"/>
      <c r="F199" s="63"/>
      <c r="G199" s="63"/>
      <c r="H199" s="63"/>
      <c r="I199" s="63"/>
      <c r="J199" s="63"/>
      <c r="K199" s="63"/>
      <c r="L199" s="40"/>
      <c r="M199" s="34"/>
      <c r="O199" s="34"/>
      <c r="P199" s="34"/>
      <c r="Q199" s="34"/>
      <c r="R199" s="34"/>
      <c r="S199" s="34"/>
      <c r="T199" s="34"/>
      <c r="U199" s="34"/>
      <c r="V199" s="34"/>
      <c r="W199" s="34"/>
      <c r="X199" s="34"/>
      <c r="Y199" s="34"/>
      <c r="Z199" s="34"/>
      <c r="AA199" s="34"/>
      <c r="AB199" s="34"/>
      <c r="AC199" s="34"/>
      <c r="AD199" s="34"/>
      <c r="AE199" s="34"/>
    </row>
  </sheetData>
  <sheetProtection sheet="1" autoFilter="0" formatColumns="0" formatRows="0" objects="1" scenarios="1" spinCount="100000" saltValue="vPxZrNkJ5lmDmdqmVDJP6qB5nQqI+yGP0XA9Ct+Y158g5Bi5AfLDmxK3yK88PfBxnitQfN55iChTPsIf/JtM1Q==" hashValue="p1xyiyE+unnWbCmGM5jP+6RUFZ78Kt2jnQv/GGRv3hxwCsucX0Y8em3sJ2263hnSbyHLN/RbPSgzkLBaLKb68Q==" algorithmName="SHA-512" password="CC35"/>
  <autoFilter ref="C119:K19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95</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445</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ROUND(J120,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ROUND((SUM(BE120:BE192)),  2)</f>
        <v>0</v>
      </c>
      <c r="G33" s="34"/>
      <c r="H33" s="34"/>
      <c r="I33" s="151">
        <v>0.20999999999999999</v>
      </c>
      <c r="J33" s="150">
        <f>ROUND(((SUM(BE120:BE192))*I33),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ROUND((SUM(BF120:BF192)),  2)</f>
        <v>0</v>
      </c>
      <c r="G34" s="34"/>
      <c r="H34" s="34"/>
      <c r="I34" s="151">
        <v>0.14999999999999999</v>
      </c>
      <c r="J34" s="150">
        <f>ROUND(((SUM(BF120:BF192))*I34),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ROUND((SUM(BG120:BG192)),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ROUND((SUM(BH120:BH192)),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ROUND((SUM(BI120:BI192)),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04 - 4NP+GK</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J120</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446</v>
      </c>
      <c r="E97" s="178"/>
      <c r="F97" s="178"/>
      <c r="G97" s="178"/>
      <c r="H97" s="178"/>
      <c r="I97" s="178"/>
      <c r="J97" s="179">
        <f>J121</f>
        <v>0</v>
      </c>
      <c r="K97" s="176"/>
      <c r="L97" s="180"/>
      <c r="S97" s="9"/>
      <c r="T97" s="9"/>
      <c r="U97" s="9"/>
      <c r="V97" s="9"/>
      <c r="W97" s="9"/>
      <c r="X97" s="9"/>
      <c r="Y97" s="9"/>
      <c r="Z97" s="9"/>
      <c r="AA97" s="9"/>
      <c r="AB97" s="9"/>
      <c r="AC97" s="9"/>
      <c r="AD97" s="9"/>
      <c r="AE97" s="9"/>
    </row>
    <row r="98" s="9" customFormat="1" ht="24.96" customHeight="1">
      <c r="A98" s="9"/>
      <c r="B98" s="175"/>
      <c r="C98" s="176"/>
      <c r="D98" s="177" t="s">
        <v>447</v>
      </c>
      <c r="E98" s="178"/>
      <c r="F98" s="178"/>
      <c r="G98" s="178"/>
      <c r="H98" s="178"/>
      <c r="I98" s="178"/>
      <c r="J98" s="179">
        <f>J138</f>
        <v>0</v>
      </c>
      <c r="K98" s="176"/>
      <c r="L98" s="180"/>
      <c r="S98" s="9"/>
      <c r="T98" s="9"/>
      <c r="U98" s="9"/>
      <c r="V98" s="9"/>
      <c r="W98" s="9"/>
      <c r="X98" s="9"/>
      <c r="Y98" s="9"/>
      <c r="Z98" s="9"/>
      <c r="AA98" s="9"/>
      <c r="AB98" s="9"/>
      <c r="AC98" s="9"/>
      <c r="AD98" s="9"/>
      <c r="AE98" s="9"/>
    </row>
    <row r="99" s="9" customFormat="1" ht="24.96" customHeight="1">
      <c r="A99" s="9"/>
      <c r="B99" s="175"/>
      <c r="C99" s="176"/>
      <c r="D99" s="177" t="s">
        <v>448</v>
      </c>
      <c r="E99" s="178"/>
      <c r="F99" s="178"/>
      <c r="G99" s="178"/>
      <c r="H99" s="178"/>
      <c r="I99" s="178"/>
      <c r="J99" s="179">
        <f>J151</f>
        <v>0</v>
      </c>
      <c r="K99" s="176"/>
      <c r="L99" s="180"/>
      <c r="S99" s="9"/>
      <c r="T99" s="9"/>
      <c r="U99" s="9"/>
      <c r="V99" s="9"/>
      <c r="W99" s="9"/>
      <c r="X99" s="9"/>
      <c r="Y99" s="9"/>
      <c r="Z99" s="9"/>
      <c r="AA99" s="9"/>
      <c r="AB99" s="9"/>
      <c r="AC99" s="9"/>
      <c r="AD99" s="9"/>
      <c r="AE99" s="9"/>
    </row>
    <row r="100" s="9" customFormat="1" ht="24.96" customHeight="1">
      <c r="A100" s="9"/>
      <c r="B100" s="175"/>
      <c r="C100" s="176"/>
      <c r="D100" s="177" t="s">
        <v>449</v>
      </c>
      <c r="E100" s="178"/>
      <c r="F100" s="178"/>
      <c r="G100" s="178"/>
      <c r="H100" s="178"/>
      <c r="I100" s="178"/>
      <c r="J100" s="179">
        <f>J160</f>
        <v>0</v>
      </c>
      <c r="K100" s="176"/>
      <c r="L100" s="180"/>
      <c r="S100" s="9"/>
      <c r="T100" s="9"/>
      <c r="U100" s="9"/>
      <c r="V100" s="9"/>
      <c r="W100" s="9"/>
      <c r="X100" s="9"/>
      <c r="Y100" s="9"/>
      <c r="Z100" s="9"/>
      <c r="AA100" s="9"/>
      <c r="AB100" s="9"/>
      <c r="AC100" s="9"/>
      <c r="AD100" s="9"/>
      <c r="AE100" s="9"/>
    </row>
    <row r="101" s="2" customFormat="1" ht="21.84" customHeight="1">
      <c r="A101" s="34"/>
      <c r="B101" s="35"/>
      <c r="C101" s="36"/>
      <c r="D101" s="36"/>
      <c r="E101" s="36"/>
      <c r="F101" s="36"/>
      <c r="G101" s="36"/>
      <c r="H101" s="36"/>
      <c r="I101" s="36"/>
      <c r="J101" s="36"/>
      <c r="K101" s="36"/>
      <c r="L101" s="59"/>
      <c r="S101" s="34"/>
      <c r="T101" s="34"/>
      <c r="U101" s="34"/>
      <c r="V101" s="34"/>
      <c r="W101" s="34"/>
      <c r="X101" s="34"/>
      <c r="Y101" s="34"/>
      <c r="Z101" s="34"/>
      <c r="AA101" s="34"/>
      <c r="AB101" s="34"/>
      <c r="AC101" s="34"/>
      <c r="AD101" s="34"/>
      <c r="AE101" s="34"/>
    </row>
    <row r="102" s="2" customFormat="1" ht="6.96" customHeight="1">
      <c r="A102" s="34"/>
      <c r="B102" s="62"/>
      <c r="C102" s="63"/>
      <c r="D102" s="63"/>
      <c r="E102" s="63"/>
      <c r="F102" s="63"/>
      <c r="G102" s="63"/>
      <c r="H102" s="63"/>
      <c r="I102" s="63"/>
      <c r="J102" s="63"/>
      <c r="K102" s="63"/>
      <c r="L102" s="59"/>
      <c r="S102" s="34"/>
      <c r="T102" s="34"/>
      <c r="U102" s="34"/>
      <c r="V102" s="34"/>
      <c r="W102" s="34"/>
      <c r="X102" s="34"/>
      <c r="Y102" s="34"/>
      <c r="Z102" s="34"/>
      <c r="AA102" s="34"/>
      <c r="AB102" s="34"/>
      <c r="AC102" s="34"/>
      <c r="AD102" s="34"/>
      <c r="AE102" s="34"/>
    </row>
    <row r="106" s="2" customFormat="1" ht="6.96" customHeight="1">
      <c r="A106" s="34"/>
      <c r="B106" s="64"/>
      <c r="C106" s="65"/>
      <c r="D106" s="65"/>
      <c r="E106" s="65"/>
      <c r="F106" s="65"/>
      <c r="G106" s="65"/>
      <c r="H106" s="65"/>
      <c r="I106" s="65"/>
      <c r="J106" s="65"/>
      <c r="K106" s="65"/>
      <c r="L106" s="59"/>
      <c r="S106" s="34"/>
      <c r="T106" s="34"/>
      <c r="U106" s="34"/>
      <c r="V106" s="34"/>
      <c r="W106" s="34"/>
      <c r="X106" s="34"/>
      <c r="Y106" s="34"/>
      <c r="Z106" s="34"/>
      <c r="AA106" s="34"/>
      <c r="AB106" s="34"/>
      <c r="AC106" s="34"/>
      <c r="AD106" s="34"/>
      <c r="AE106" s="34"/>
    </row>
    <row r="107" s="2" customFormat="1" ht="24.96" customHeight="1">
      <c r="A107" s="34"/>
      <c r="B107" s="35"/>
      <c r="C107" s="19" t="s">
        <v>118</v>
      </c>
      <c r="D107" s="36"/>
      <c r="E107" s="36"/>
      <c r="F107" s="36"/>
      <c r="G107" s="36"/>
      <c r="H107" s="36"/>
      <c r="I107" s="36"/>
      <c r="J107" s="36"/>
      <c r="K107" s="36"/>
      <c r="L107" s="59"/>
      <c r="S107" s="34"/>
      <c r="T107" s="34"/>
      <c r="U107" s="34"/>
      <c r="V107" s="34"/>
      <c r="W107" s="34"/>
      <c r="X107" s="34"/>
      <c r="Y107" s="34"/>
      <c r="Z107" s="34"/>
      <c r="AA107" s="34"/>
      <c r="AB107" s="34"/>
      <c r="AC107" s="34"/>
      <c r="AD107" s="34"/>
      <c r="AE107" s="34"/>
    </row>
    <row r="108" s="2" customFormat="1" ht="6.96" customHeight="1">
      <c r="A108" s="34"/>
      <c r="B108" s="35"/>
      <c r="C108" s="36"/>
      <c r="D108" s="36"/>
      <c r="E108" s="36"/>
      <c r="F108" s="36"/>
      <c r="G108" s="36"/>
      <c r="H108" s="36"/>
      <c r="I108" s="36"/>
      <c r="J108" s="36"/>
      <c r="K108" s="36"/>
      <c r="L108" s="59"/>
      <c r="S108" s="34"/>
      <c r="T108" s="34"/>
      <c r="U108" s="34"/>
      <c r="V108" s="34"/>
      <c r="W108" s="34"/>
      <c r="X108" s="34"/>
      <c r="Y108" s="34"/>
      <c r="Z108" s="34"/>
      <c r="AA108" s="34"/>
      <c r="AB108" s="34"/>
      <c r="AC108" s="34"/>
      <c r="AD108" s="34"/>
      <c r="AE108" s="34"/>
    </row>
    <row r="109" s="2" customFormat="1" ht="12" customHeight="1">
      <c r="A109" s="34"/>
      <c r="B109" s="35"/>
      <c r="C109" s="28" t="s">
        <v>16</v>
      </c>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26.25" customHeight="1">
      <c r="A110" s="34"/>
      <c r="B110" s="35"/>
      <c r="C110" s="36"/>
      <c r="D110" s="36"/>
      <c r="E110" s="170" t="str">
        <f>E7</f>
        <v>Rekonstrukce objektu č.p. 2983 v ulici U Synagogy – SO 01, interiér</v>
      </c>
      <c r="F110" s="28"/>
      <c r="G110" s="28"/>
      <c r="H110" s="28"/>
      <c r="I110" s="36"/>
      <c r="J110" s="36"/>
      <c r="K110" s="36"/>
      <c r="L110" s="59"/>
      <c r="S110" s="34"/>
      <c r="T110" s="34"/>
      <c r="U110" s="34"/>
      <c r="V110" s="34"/>
      <c r="W110" s="34"/>
      <c r="X110" s="34"/>
      <c r="Y110" s="34"/>
      <c r="Z110" s="34"/>
      <c r="AA110" s="34"/>
      <c r="AB110" s="34"/>
      <c r="AC110" s="34"/>
      <c r="AD110" s="34"/>
      <c r="AE110" s="34"/>
    </row>
    <row r="111" s="2" customFormat="1" ht="12" customHeight="1">
      <c r="A111" s="34"/>
      <c r="B111" s="35"/>
      <c r="C111" s="28" t="s">
        <v>106</v>
      </c>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16.5" customHeight="1">
      <c r="A112" s="34"/>
      <c r="B112" s="35"/>
      <c r="C112" s="36"/>
      <c r="D112" s="36"/>
      <c r="E112" s="72" t="str">
        <f>E9</f>
        <v>04 - 4NP+GK</v>
      </c>
      <c r="F112" s="36"/>
      <c r="G112" s="36"/>
      <c r="H112" s="36"/>
      <c r="I112" s="36"/>
      <c r="J112" s="36"/>
      <c r="K112" s="36"/>
      <c r="L112" s="59"/>
      <c r="S112" s="34"/>
      <c r="T112" s="34"/>
      <c r="U112" s="34"/>
      <c r="V112" s="34"/>
      <c r="W112" s="34"/>
      <c r="X112" s="34"/>
      <c r="Y112" s="34"/>
      <c r="Z112" s="34"/>
      <c r="AA112" s="34"/>
      <c r="AB112" s="34"/>
      <c r="AC112" s="34"/>
      <c r="AD112" s="34"/>
      <c r="AE112" s="34"/>
    </row>
    <row r="113" s="2" customFormat="1" ht="6.96" customHeight="1">
      <c r="A113" s="34"/>
      <c r="B113" s="35"/>
      <c r="C113" s="36"/>
      <c r="D113" s="36"/>
      <c r="E113" s="36"/>
      <c r="F113" s="36"/>
      <c r="G113" s="36"/>
      <c r="H113" s="36"/>
      <c r="I113" s="36"/>
      <c r="J113" s="36"/>
      <c r="K113" s="36"/>
      <c r="L113" s="59"/>
      <c r="S113" s="34"/>
      <c r="T113" s="34"/>
      <c r="U113" s="34"/>
      <c r="V113" s="34"/>
      <c r="W113" s="34"/>
      <c r="X113" s="34"/>
      <c r="Y113" s="34"/>
      <c r="Z113" s="34"/>
      <c r="AA113" s="34"/>
      <c r="AB113" s="34"/>
      <c r="AC113" s="34"/>
      <c r="AD113" s="34"/>
      <c r="AE113" s="34"/>
    </row>
    <row r="114" s="2" customFormat="1" ht="12" customHeight="1">
      <c r="A114" s="34"/>
      <c r="B114" s="35"/>
      <c r="C114" s="28" t="s">
        <v>20</v>
      </c>
      <c r="D114" s="36"/>
      <c r="E114" s="36"/>
      <c r="F114" s="23" t="str">
        <f>F12</f>
        <v xml:space="preserve"> </v>
      </c>
      <c r="G114" s="36"/>
      <c r="H114" s="36"/>
      <c r="I114" s="28" t="s">
        <v>22</v>
      </c>
      <c r="J114" s="75" t="str">
        <f>IF(J12="","",J12)</f>
        <v>7. 3. 2022</v>
      </c>
      <c r="K114" s="36"/>
      <c r="L114" s="59"/>
      <c r="S114" s="34"/>
      <c r="T114" s="34"/>
      <c r="U114" s="34"/>
      <c r="V114" s="34"/>
      <c r="W114" s="34"/>
      <c r="X114" s="34"/>
      <c r="Y114" s="34"/>
      <c r="Z114" s="34"/>
      <c r="AA114" s="34"/>
      <c r="AB114" s="34"/>
      <c r="AC114" s="34"/>
      <c r="AD114" s="34"/>
      <c r="AE114" s="34"/>
    </row>
    <row r="115" s="2" customFormat="1" ht="6.96" customHeight="1">
      <c r="A115" s="34"/>
      <c r="B115" s="35"/>
      <c r="C115" s="36"/>
      <c r="D115" s="36"/>
      <c r="E115" s="36"/>
      <c r="F115" s="36"/>
      <c r="G115" s="36"/>
      <c r="H115" s="36"/>
      <c r="I115" s="36"/>
      <c r="J115" s="36"/>
      <c r="K115" s="36"/>
      <c r="L115" s="59"/>
      <c r="S115" s="34"/>
      <c r="T115" s="34"/>
      <c r="U115" s="34"/>
      <c r="V115" s="34"/>
      <c r="W115" s="34"/>
      <c r="X115" s="34"/>
      <c r="Y115" s="34"/>
      <c r="Z115" s="34"/>
      <c r="AA115" s="34"/>
      <c r="AB115" s="34"/>
      <c r="AC115" s="34"/>
      <c r="AD115" s="34"/>
      <c r="AE115" s="34"/>
    </row>
    <row r="116" s="2" customFormat="1" ht="15.15" customHeight="1">
      <c r="A116" s="34"/>
      <c r="B116" s="35"/>
      <c r="C116" s="28" t="s">
        <v>24</v>
      </c>
      <c r="D116" s="36"/>
      <c r="E116" s="36"/>
      <c r="F116" s="23" t="str">
        <f>E15</f>
        <v>Město Č. Lípa</v>
      </c>
      <c r="G116" s="36"/>
      <c r="H116" s="36"/>
      <c r="I116" s="28" t="s">
        <v>30</v>
      </c>
      <c r="J116" s="32" t="str">
        <f>E21</f>
        <v xml:space="preserve"> </v>
      </c>
      <c r="K116" s="36"/>
      <c r="L116" s="59"/>
      <c r="S116" s="34"/>
      <c r="T116" s="34"/>
      <c r="U116" s="34"/>
      <c r="V116" s="34"/>
      <c r="W116" s="34"/>
      <c r="X116" s="34"/>
      <c r="Y116" s="34"/>
      <c r="Z116" s="34"/>
      <c r="AA116" s="34"/>
      <c r="AB116" s="34"/>
      <c r="AC116" s="34"/>
      <c r="AD116" s="34"/>
      <c r="AE116" s="34"/>
    </row>
    <row r="117" s="2" customFormat="1" ht="15.15" customHeight="1">
      <c r="A117" s="34"/>
      <c r="B117" s="35"/>
      <c r="C117" s="28" t="s">
        <v>28</v>
      </c>
      <c r="D117" s="36"/>
      <c r="E117" s="36"/>
      <c r="F117" s="23" t="str">
        <f>IF(E18="","",E18)</f>
        <v>Vyplň údaj</v>
      </c>
      <c r="G117" s="36"/>
      <c r="H117" s="36"/>
      <c r="I117" s="28" t="s">
        <v>33</v>
      </c>
      <c r="J117" s="32" t="str">
        <f>E24</f>
        <v xml:space="preserve"> </v>
      </c>
      <c r="K117" s="36"/>
      <c r="L117" s="59"/>
      <c r="S117" s="34"/>
      <c r="T117" s="34"/>
      <c r="U117" s="34"/>
      <c r="V117" s="34"/>
      <c r="W117" s="34"/>
      <c r="X117" s="34"/>
      <c r="Y117" s="34"/>
      <c r="Z117" s="34"/>
      <c r="AA117" s="34"/>
      <c r="AB117" s="34"/>
      <c r="AC117" s="34"/>
      <c r="AD117" s="34"/>
      <c r="AE117" s="34"/>
    </row>
    <row r="118" s="2" customFormat="1" ht="10.32" customHeight="1">
      <c r="A118" s="34"/>
      <c r="B118" s="35"/>
      <c r="C118" s="36"/>
      <c r="D118" s="36"/>
      <c r="E118" s="36"/>
      <c r="F118" s="36"/>
      <c r="G118" s="36"/>
      <c r="H118" s="36"/>
      <c r="I118" s="36"/>
      <c r="J118" s="36"/>
      <c r="K118" s="36"/>
      <c r="L118" s="59"/>
      <c r="S118" s="34"/>
      <c r="T118" s="34"/>
      <c r="U118" s="34"/>
      <c r="V118" s="34"/>
      <c r="W118" s="34"/>
      <c r="X118" s="34"/>
      <c r="Y118" s="34"/>
      <c r="Z118" s="34"/>
      <c r="AA118" s="34"/>
      <c r="AB118" s="34"/>
      <c r="AC118" s="34"/>
      <c r="AD118" s="34"/>
      <c r="AE118" s="34"/>
    </row>
    <row r="119" s="10" customFormat="1" ht="29.28" customHeight="1">
      <c r="A119" s="181"/>
      <c r="B119" s="182"/>
      <c r="C119" s="183" t="s">
        <v>119</v>
      </c>
      <c r="D119" s="184" t="s">
        <v>61</v>
      </c>
      <c r="E119" s="184" t="s">
        <v>57</v>
      </c>
      <c r="F119" s="184" t="s">
        <v>58</v>
      </c>
      <c r="G119" s="184" t="s">
        <v>120</v>
      </c>
      <c r="H119" s="184" t="s">
        <v>121</v>
      </c>
      <c r="I119" s="184" t="s">
        <v>122</v>
      </c>
      <c r="J119" s="184" t="s">
        <v>110</v>
      </c>
      <c r="K119" s="185" t="s">
        <v>123</v>
      </c>
      <c r="L119" s="186"/>
      <c r="M119" s="96" t="s">
        <v>1</v>
      </c>
      <c r="N119" s="97" t="s">
        <v>40</v>
      </c>
      <c r="O119" s="97" t="s">
        <v>124</v>
      </c>
      <c r="P119" s="97" t="s">
        <v>125</v>
      </c>
      <c r="Q119" s="97" t="s">
        <v>126</v>
      </c>
      <c r="R119" s="97" t="s">
        <v>127</v>
      </c>
      <c r="S119" s="97" t="s">
        <v>128</v>
      </c>
      <c r="T119" s="98" t="s">
        <v>129</v>
      </c>
      <c r="U119" s="181"/>
      <c r="V119" s="181"/>
      <c r="W119" s="181"/>
      <c r="X119" s="181"/>
      <c r="Y119" s="181"/>
      <c r="Z119" s="181"/>
      <c r="AA119" s="181"/>
      <c r="AB119" s="181"/>
      <c r="AC119" s="181"/>
      <c r="AD119" s="181"/>
      <c r="AE119" s="181"/>
    </row>
    <row r="120" s="2" customFormat="1" ht="22.8" customHeight="1">
      <c r="A120" s="34"/>
      <c r="B120" s="35"/>
      <c r="C120" s="103" t="s">
        <v>130</v>
      </c>
      <c r="D120" s="36"/>
      <c r="E120" s="36"/>
      <c r="F120" s="36"/>
      <c r="G120" s="36"/>
      <c r="H120" s="36"/>
      <c r="I120" s="36"/>
      <c r="J120" s="187">
        <f>BK120</f>
        <v>0</v>
      </c>
      <c r="K120" s="36"/>
      <c r="L120" s="40"/>
      <c r="M120" s="99"/>
      <c r="N120" s="188"/>
      <c r="O120" s="100"/>
      <c r="P120" s="189">
        <f>P121+P138+P151+P160</f>
        <v>0</v>
      </c>
      <c r="Q120" s="100"/>
      <c r="R120" s="189">
        <f>R121+R138+R151+R160</f>
        <v>0</v>
      </c>
      <c r="S120" s="100"/>
      <c r="T120" s="190">
        <f>T121+T138+T151+T160</f>
        <v>0</v>
      </c>
      <c r="U120" s="34"/>
      <c r="V120" s="34"/>
      <c r="W120" s="34"/>
      <c r="X120" s="34"/>
      <c r="Y120" s="34"/>
      <c r="Z120" s="34"/>
      <c r="AA120" s="34"/>
      <c r="AB120" s="34"/>
      <c r="AC120" s="34"/>
      <c r="AD120" s="34"/>
      <c r="AE120" s="34"/>
      <c r="AT120" s="13" t="s">
        <v>75</v>
      </c>
      <c r="AU120" s="13" t="s">
        <v>112</v>
      </c>
      <c r="BK120" s="191">
        <f>BK121+BK138+BK151+BK160</f>
        <v>0</v>
      </c>
    </row>
    <row r="121" s="11" customFormat="1" ht="25.92" customHeight="1">
      <c r="A121" s="11"/>
      <c r="B121" s="192"/>
      <c r="C121" s="193"/>
      <c r="D121" s="194" t="s">
        <v>75</v>
      </c>
      <c r="E121" s="195" t="s">
        <v>131</v>
      </c>
      <c r="F121" s="195" t="s">
        <v>450</v>
      </c>
      <c r="G121" s="193"/>
      <c r="H121" s="193"/>
      <c r="I121" s="196"/>
      <c r="J121" s="197">
        <f>BK121</f>
        <v>0</v>
      </c>
      <c r="K121" s="193"/>
      <c r="L121" s="198"/>
      <c r="M121" s="199"/>
      <c r="N121" s="200"/>
      <c r="O121" s="200"/>
      <c r="P121" s="201">
        <f>SUM(P122:P137)</f>
        <v>0</v>
      </c>
      <c r="Q121" s="200"/>
      <c r="R121" s="201">
        <f>SUM(R122:R137)</f>
        <v>0</v>
      </c>
      <c r="S121" s="200"/>
      <c r="T121" s="202">
        <f>SUM(T122:T137)</f>
        <v>0</v>
      </c>
      <c r="U121" s="11"/>
      <c r="V121" s="11"/>
      <c r="W121" s="11"/>
      <c r="X121" s="11"/>
      <c r="Y121" s="11"/>
      <c r="Z121" s="11"/>
      <c r="AA121" s="11"/>
      <c r="AB121" s="11"/>
      <c r="AC121" s="11"/>
      <c r="AD121" s="11"/>
      <c r="AE121" s="11"/>
      <c r="AR121" s="203" t="s">
        <v>84</v>
      </c>
      <c r="AT121" s="204" t="s">
        <v>75</v>
      </c>
      <c r="AU121" s="204" t="s">
        <v>76</v>
      </c>
      <c r="AY121" s="203" t="s">
        <v>133</v>
      </c>
      <c r="BK121" s="205">
        <f>SUM(BK122:BK137)</f>
        <v>0</v>
      </c>
    </row>
    <row r="122" s="2" customFormat="1" ht="66.75" customHeight="1">
      <c r="A122" s="34"/>
      <c r="B122" s="35"/>
      <c r="C122" s="206" t="s">
        <v>76</v>
      </c>
      <c r="D122" s="206" t="s">
        <v>134</v>
      </c>
      <c r="E122" s="207" t="s">
        <v>158</v>
      </c>
      <c r="F122" s="208" t="s">
        <v>159</v>
      </c>
      <c r="G122" s="209" t="s">
        <v>137</v>
      </c>
      <c r="H122" s="210">
        <v>7</v>
      </c>
      <c r="I122" s="211"/>
      <c r="J122" s="212">
        <f>ROUND(I122*H122,2)</f>
        <v>0</v>
      </c>
      <c r="K122" s="208" t="s">
        <v>1</v>
      </c>
      <c r="L122" s="40"/>
      <c r="M122" s="213" t="s">
        <v>1</v>
      </c>
      <c r="N122" s="214" t="s">
        <v>41</v>
      </c>
      <c r="O122" s="87"/>
      <c r="P122" s="215">
        <f>O122*H122</f>
        <v>0</v>
      </c>
      <c r="Q122" s="215">
        <v>0</v>
      </c>
      <c r="R122" s="215">
        <f>Q122*H122</f>
        <v>0</v>
      </c>
      <c r="S122" s="215">
        <v>0</v>
      </c>
      <c r="T122" s="216">
        <f>S122*H122</f>
        <v>0</v>
      </c>
      <c r="U122" s="34"/>
      <c r="V122" s="34"/>
      <c r="W122" s="34"/>
      <c r="X122" s="34"/>
      <c r="Y122" s="34"/>
      <c r="Z122" s="34"/>
      <c r="AA122" s="34"/>
      <c r="AB122" s="34"/>
      <c r="AC122" s="34"/>
      <c r="AD122" s="34"/>
      <c r="AE122" s="34"/>
      <c r="AR122" s="217" t="s">
        <v>138</v>
      </c>
      <c r="AT122" s="217" t="s">
        <v>134</v>
      </c>
      <c r="AU122" s="217" t="s">
        <v>84</v>
      </c>
      <c r="AY122" s="13" t="s">
        <v>133</v>
      </c>
      <c r="BE122" s="218">
        <f>IF(N122="základní",J122,0)</f>
        <v>0</v>
      </c>
      <c r="BF122" s="218">
        <f>IF(N122="snížená",J122,0)</f>
        <v>0</v>
      </c>
      <c r="BG122" s="218">
        <f>IF(N122="zákl. přenesená",J122,0)</f>
        <v>0</v>
      </c>
      <c r="BH122" s="218">
        <f>IF(N122="sníž. přenesená",J122,0)</f>
        <v>0</v>
      </c>
      <c r="BI122" s="218">
        <f>IF(N122="nulová",J122,0)</f>
        <v>0</v>
      </c>
      <c r="BJ122" s="13" t="s">
        <v>84</v>
      </c>
      <c r="BK122" s="218">
        <f>ROUND(I122*H122,2)</f>
        <v>0</v>
      </c>
      <c r="BL122" s="13" t="s">
        <v>138</v>
      </c>
      <c r="BM122" s="217" t="s">
        <v>86</v>
      </c>
    </row>
    <row r="123" s="2" customFormat="1">
      <c r="A123" s="34"/>
      <c r="B123" s="35"/>
      <c r="C123" s="36"/>
      <c r="D123" s="219" t="s">
        <v>139</v>
      </c>
      <c r="E123" s="36"/>
      <c r="F123" s="220" t="s">
        <v>451</v>
      </c>
      <c r="G123" s="36"/>
      <c r="H123" s="36"/>
      <c r="I123" s="221"/>
      <c r="J123" s="36"/>
      <c r="K123" s="36"/>
      <c r="L123" s="40"/>
      <c r="M123" s="222"/>
      <c r="N123" s="223"/>
      <c r="O123" s="87"/>
      <c r="P123" s="87"/>
      <c r="Q123" s="87"/>
      <c r="R123" s="87"/>
      <c r="S123" s="87"/>
      <c r="T123" s="88"/>
      <c r="U123" s="34"/>
      <c r="V123" s="34"/>
      <c r="W123" s="34"/>
      <c r="X123" s="34"/>
      <c r="Y123" s="34"/>
      <c r="Z123" s="34"/>
      <c r="AA123" s="34"/>
      <c r="AB123" s="34"/>
      <c r="AC123" s="34"/>
      <c r="AD123" s="34"/>
      <c r="AE123" s="34"/>
      <c r="AT123" s="13" t="s">
        <v>139</v>
      </c>
      <c r="AU123" s="13" t="s">
        <v>84</v>
      </c>
    </row>
    <row r="124" s="2" customFormat="1" ht="66.75" customHeight="1">
      <c r="A124" s="34"/>
      <c r="B124" s="35"/>
      <c r="C124" s="206" t="s">
        <v>76</v>
      </c>
      <c r="D124" s="206" t="s">
        <v>134</v>
      </c>
      <c r="E124" s="207" t="s">
        <v>340</v>
      </c>
      <c r="F124" s="208" t="s">
        <v>408</v>
      </c>
      <c r="G124" s="209" t="s">
        <v>137</v>
      </c>
      <c r="H124" s="210">
        <v>6</v>
      </c>
      <c r="I124" s="211"/>
      <c r="J124" s="212">
        <f>ROUND(I124*H124,2)</f>
        <v>0</v>
      </c>
      <c r="K124" s="208" t="s">
        <v>1</v>
      </c>
      <c r="L124" s="40"/>
      <c r="M124" s="213" t="s">
        <v>1</v>
      </c>
      <c r="N124" s="214" t="s">
        <v>41</v>
      </c>
      <c r="O124" s="87"/>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138</v>
      </c>
      <c r="AT124" s="217" t="s">
        <v>134</v>
      </c>
      <c r="AU124" s="217" t="s">
        <v>84</v>
      </c>
      <c r="AY124" s="13" t="s">
        <v>133</v>
      </c>
      <c r="BE124" s="218">
        <f>IF(N124="základní",J124,0)</f>
        <v>0</v>
      </c>
      <c r="BF124" s="218">
        <f>IF(N124="snížená",J124,0)</f>
        <v>0</v>
      </c>
      <c r="BG124" s="218">
        <f>IF(N124="zákl. přenesená",J124,0)</f>
        <v>0</v>
      </c>
      <c r="BH124" s="218">
        <f>IF(N124="sníž. přenesená",J124,0)</f>
        <v>0</v>
      </c>
      <c r="BI124" s="218">
        <f>IF(N124="nulová",J124,0)</f>
        <v>0</v>
      </c>
      <c r="BJ124" s="13" t="s">
        <v>84</v>
      </c>
      <c r="BK124" s="218">
        <f>ROUND(I124*H124,2)</f>
        <v>0</v>
      </c>
      <c r="BL124" s="13" t="s">
        <v>138</v>
      </c>
      <c r="BM124" s="217" t="s">
        <v>138</v>
      </c>
    </row>
    <row r="125" s="2" customFormat="1">
      <c r="A125" s="34"/>
      <c r="B125" s="35"/>
      <c r="C125" s="36"/>
      <c r="D125" s="219" t="s">
        <v>139</v>
      </c>
      <c r="E125" s="36"/>
      <c r="F125" s="220" t="s">
        <v>409</v>
      </c>
      <c r="G125" s="36"/>
      <c r="H125" s="36"/>
      <c r="I125" s="221"/>
      <c r="J125" s="36"/>
      <c r="K125" s="36"/>
      <c r="L125" s="40"/>
      <c r="M125" s="222"/>
      <c r="N125" s="223"/>
      <c r="O125" s="87"/>
      <c r="P125" s="87"/>
      <c r="Q125" s="87"/>
      <c r="R125" s="87"/>
      <c r="S125" s="87"/>
      <c r="T125" s="88"/>
      <c r="U125" s="34"/>
      <c r="V125" s="34"/>
      <c r="W125" s="34"/>
      <c r="X125" s="34"/>
      <c r="Y125" s="34"/>
      <c r="Z125" s="34"/>
      <c r="AA125" s="34"/>
      <c r="AB125" s="34"/>
      <c r="AC125" s="34"/>
      <c r="AD125" s="34"/>
      <c r="AE125" s="34"/>
      <c r="AT125" s="13" t="s">
        <v>139</v>
      </c>
      <c r="AU125" s="13" t="s">
        <v>84</v>
      </c>
    </row>
    <row r="126" s="2" customFormat="1" ht="66.75" customHeight="1">
      <c r="A126" s="34"/>
      <c r="B126" s="35"/>
      <c r="C126" s="206" t="s">
        <v>76</v>
      </c>
      <c r="D126" s="206" t="s">
        <v>134</v>
      </c>
      <c r="E126" s="207" t="s">
        <v>166</v>
      </c>
      <c r="F126" s="208" t="s">
        <v>408</v>
      </c>
      <c r="G126" s="209" t="s">
        <v>137</v>
      </c>
      <c r="H126" s="210">
        <v>7</v>
      </c>
      <c r="I126" s="211"/>
      <c r="J126" s="212">
        <f>ROUND(I126*H126,2)</f>
        <v>0</v>
      </c>
      <c r="K126" s="208" t="s">
        <v>1</v>
      </c>
      <c r="L126" s="40"/>
      <c r="M126" s="213" t="s">
        <v>1</v>
      </c>
      <c r="N126" s="214" t="s">
        <v>41</v>
      </c>
      <c r="O126" s="87"/>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138</v>
      </c>
      <c r="AT126" s="217" t="s">
        <v>134</v>
      </c>
      <c r="AU126" s="217" t="s">
        <v>84</v>
      </c>
      <c r="AY126" s="13" t="s">
        <v>133</v>
      </c>
      <c r="BE126" s="218">
        <f>IF(N126="základní",J126,0)</f>
        <v>0</v>
      </c>
      <c r="BF126" s="218">
        <f>IF(N126="snížená",J126,0)</f>
        <v>0</v>
      </c>
      <c r="BG126" s="218">
        <f>IF(N126="zákl. přenesená",J126,0)</f>
        <v>0</v>
      </c>
      <c r="BH126" s="218">
        <f>IF(N126="sníž. přenesená",J126,0)</f>
        <v>0</v>
      </c>
      <c r="BI126" s="218">
        <f>IF(N126="nulová",J126,0)</f>
        <v>0</v>
      </c>
      <c r="BJ126" s="13" t="s">
        <v>84</v>
      </c>
      <c r="BK126" s="218">
        <f>ROUND(I126*H126,2)</f>
        <v>0</v>
      </c>
      <c r="BL126" s="13" t="s">
        <v>138</v>
      </c>
      <c r="BM126" s="217" t="s">
        <v>147</v>
      </c>
    </row>
    <row r="127" s="2" customFormat="1">
      <c r="A127" s="34"/>
      <c r="B127" s="35"/>
      <c r="C127" s="36"/>
      <c r="D127" s="219" t="s">
        <v>139</v>
      </c>
      <c r="E127" s="36"/>
      <c r="F127" s="220" t="s">
        <v>410</v>
      </c>
      <c r="G127" s="36"/>
      <c r="H127" s="36"/>
      <c r="I127" s="221"/>
      <c r="J127" s="36"/>
      <c r="K127" s="36"/>
      <c r="L127" s="40"/>
      <c r="M127" s="222"/>
      <c r="N127" s="223"/>
      <c r="O127" s="87"/>
      <c r="P127" s="87"/>
      <c r="Q127" s="87"/>
      <c r="R127" s="87"/>
      <c r="S127" s="87"/>
      <c r="T127" s="88"/>
      <c r="U127" s="34"/>
      <c r="V127" s="34"/>
      <c r="W127" s="34"/>
      <c r="X127" s="34"/>
      <c r="Y127" s="34"/>
      <c r="Z127" s="34"/>
      <c r="AA127" s="34"/>
      <c r="AB127" s="34"/>
      <c r="AC127" s="34"/>
      <c r="AD127" s="34"/>
      <c r="AE127" s="34"/>
      <c r="AT127" s="13" t="s">
        <v>139</v>
      </c>
      <c r="AU127" s="13" t="s">
        <v>84</v>
      </c>
    </row>
    <row r="128" s="2" customFormat="1" ht="66.75" customHeight="1">
      <c r="A128" s="34"/>
      <c r="B128" s="35"/>
      <c r="C128" s="206" t="s">
        <v>76</v>
      </c>
      <c r="D128" s="206" t="s">
        <v>134</v>
      </c>
      <c r="E128" s="207" t="s">
        <v>343</v>
      </c>
      <c r="F128" s="208" t="s">
        <v>344</v>
      </c>
      <c r="G128" s="209" t="s">
        <v>137</v>
      </c>
      <c r="H128" s="210">
        <v>5</v>
      </c>
      <c r="I128" s="211"/>
      <c r="J128" s="212">
        <f>ROUND(I128*H128,2)</f>
        <v>0</v>
      </c>
      <c r="K128" s="208" t="s">
        <v>1</v>
      </c>
      <c r="L128" s="40"/>
      <c r="M128" s="213" t="s">
        <v>1</v>
      </c>
      <c r="N128" s="214" t="s">
        <v>41</v>
      </c>
      <c r="O128" s="87"/>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138</v>
      </c>
      <c r="AT128" s="217" t="s">
        <v>134</v>
      </c>
      <c r="AU128" s="217" t="s">
        <v>84</v>
      </c>
      <c r="AY128" s="13" t="s">
        <v>133</v>
      </c>
      <c r="BE128" s="218">
        <f>IF(N128="základní",J128,0)</f>
        <v>0</v>
      </c>
      <c r="BF128" s="218">
        <f>IF(N128="snížená",J128,0)</f>
        <v>0</v>
      </c>
      <c r="BG128" s="218">
        <f>IF(N128="zákl. přenesená",J128,0)</f>
        <v>0</v>
      </c>
      <c r="BH128" s="218">
        <f>IF(N128="sníž. přenesená",J128,0)</f>
        <v>0</v>
      </c>
      <c r="BI128" s="218">
        <f>IF(N128="nulová",J128,0)</f>
        <v>0</v>
      </c>
      <c r="BJ128" s="13" t="s">
        <v>84</v>
      </c>
      <c r="BK128" s="218">
        <f>ROUND(I128*H128,2)</f>
        <v>0</v>
      </c>
      <c r="BL128" s="13" t="s">
        <v>138</v>
      </c>
      <c r="BM128" s="217" t="s">
        <v>151</v>
      </c>
    </row>
    <row r="129" s="2" customFormat="1">
      <c r="A129" s="34"/>
      <c r="B129" s="35"/>
      <c r="C129" s="36"/>
      <c r="D129" s="219" t="s">
        <v>139</v>
      </c>
      <c r="E129" s="36"/>
      <c r="F129" s="220" t="s">
        <v>344</v>
      </c>
      <c r="G129" s="36"/>
      <c r="H129" s="36"/>
      <c r="I129" s="221"/>
      <c r="J129" s="36"/>
      <c r="K129" s="36"/>
      <c r="L129" s="40"/>
      <c r="M129" s="222"/>
      <c r="N129" s="223"/>
      <c r="O129" s="87"/>
      <c r="P129" s="87"/>
      <c r="Q129" s="87"/>
      <c r="R129" s="87"/>
      <c r="S129" s="87"/>
      <c r="T129" s="88"/>
      <c r="U129" s="34"/>
      <c r="V129" s="34"/>
      <c r="W129" s="34"/>
      <c r="X129" s="34"/>
      <c r="Y129" s="34"/>
      <c r="Z129" s="34"/>
      <c r="AA129" s="34"/>
      <c r="AB129" s="34"/>
      <c r="AC129" s="34"/>
      <c r="AD129" s="34"/>
      <c r="AE129" s="34"/>
      <c r="AT129" s="13" t="s">
        <v>139</v>
      </c>
      <c r="AU129" s="13" t="s">
        <v>84</v>
      </c>
    </row>
    <row r="130" s="2" customFormat="1" ht="66.75" customHeight="1">
      <c r="A130" s="34"/>
      <c r="B130" s="35"/>
      <c r="C130" s="206" t="s">
        <v>76</v>
      </c>
      <c r="D130" s="206" t="s">
        <v>134</v>
      </c>
      <c r="E130" s="207" t="s">
        <v>348</v>
      </c>
      <c r="F130" s="208" t="s">
        <v>452</v>
      </c>
      <c r="G130" s="209" t="s">
        <v>137</v>
      </c>
      <c r="H130" s="210">
        <v>3</v>
      </c>
      <c r="I130" s="211"/>
      <c r="J130" s="212">
        <f>ROUND(I130*H130,2)</f>
        <v>0</v>
      </c>
      <c r="K130" s="208" t="s">
        <v>1</v>
      </c>
      <c r="L130" s="40"/>
      <c r="M130" s="213" t="s">
        <v>1</v>
      </c>
      <c r="N130" s="214" t="s">
        <v>41</v>
      </c>
      <c r="O130" s="87"/>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138</v>
      </c>
      <c r="AT130" s="217" t="s">
        <v>134</v>
      </c>
      <c r="AU130" s="217" t="s">
        <v>84</v>
      </c>
      <c r="AY130" s="13" t="s">
        <v>133</v>
      </c>
      <c r="BE130" s="218">
        <f>IF(N130="základní",J130,0)</f>
        <v>0</v>
      </c>
      <c r="BF130" s="218">
        <f>IF(N130="snížená",J130,0)</f>
        <v>0</v>
      </c>
      <c r="BG130" s="218">
        <f>IF(N130="zákl. přenesená",J130,0)</f>
        <v>0</v>
      </c>
      <c r="BH130" s="218">
        <f>IF(N130="sníž. přenesená",J130,0)</f>
        <v>0</v>
      </c>
      <c r="BI130" s="218">
        <f>IF(N130="nulová",J130,0)</f>
        <v>0</v>
      </c>
      <c r="BJ130" s="13" t="s">
        <v>84</v>
      </c>
      <c r="BK130" s="218">
        <f>ROUND(I130*H130,2)</f>
        <v>0</v>
      </c>
      <c r="BL130" s="13" t="s">
        <v>138</v>
      </c>
      <c r="BM130" s="217" t="s">
        <v>156</v>
      </c>
    </row>
    <row r="131" s="2" customFormat="1">
      <c r="A131" s="34"/>
      <c r="B131" s="35"/>
      <c r="C131" s="36"/>
      <c r="D131" s="219" t="s">
        <v>139</v>
      </c>
      <c r="E131" s="36"/>
      <c r="F131" s="220" t="s">
        <v>453</v>
      </c>
      <c r="G131" s="36"/>
      <c r="H131" s="36"/>
      <c r="I131" s="221"/>
      <c r="J131" s="36"/>
      <c r="K131" s="36"/>
      <c r="L131" s="40"/>
      <c r="M131" s="222"/>
      <c r="N131" s="223"/>
      <c r="O131" s="87"/>
      <c r="P131" s="87"/>
      <c r="Q131" s="87"/>
      <c r="R131" s="87"/>
      <c r="S131" s="87"/>
      <c r="T131" s="88"/>
      <c r="U131" s="34"/>
      <c r="V131" s="34"/>
      <c r="W131" s="34"/>
      <c r="X131" s="34"/>
      <c r="Y131" s="34"/>
      <c r="Z131" s="34"/>
      <c r="AA131" s="34"/>
      <c r="AB131" s="34"/>
      <c r="AC131" s="34"/>
      <c r="AD131" s="34"/>
      <c r="AE131" s="34"/>
      <c r="AT131" s="13" t="s">
        <v>139</v>
      </c>
      <c r="AU131" s="13" t="s">
        <v>84</v>
      </c>
    </row>
    <row r="132" s="2" customFormat="1" ht="66.75" customHeight="1">
      <c r="A132" s="34"/>
      <c r="B132" s="35"/>
      <c r="C132" s="206" t="s">
        <v>76</v>
      </c>
      <c r="D132" s="206" t="s">
        <v>134</v>
      </c>
      <c r="E132" s="207" t="s">
        <v>351</v>
      </c>
      <c r="F132" s="208" t="s">
        <v>414</v>
      </c>
      <c r="G132" s="209" t="s">
        <v>137</v>
      </c>
      <c r="H132" s="210">
        <v>2</v>
      </c>
      <c r="I132" s="211"/>
      <c r="J132" s="212">
        <f>ROUND(I132*H132,2)</f>
        <v>0</v>
      </c>
      <c r="K132" s="208" t="s">
        <v>1</v>
      </c>
      <c r="L132" s="40"/>
      <c r="M132" s="213" t="s">
        <v>1</v>
      </c>
      <c r="N132" s="214" t="s">
        <v>41</v>
      </c>
      <c r="O132" s="87"/>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138</v>
      </c>
      <c r="AT132" s="217" t="s">
        <v>134</v>
      </c>
      <c r="AU132" s="217" t="s">
        <v>84</v>
      </c>
      <c r="AY132" s="13" t="s">
        <v>133</v>
      </c>
      <c r="BE132" s="218">
        <f>IF(N132="základní",J132,0)</f>
        <v>0</v>
      </c>
      <c r="BF132" s="218">
        <f>IF(N132="snížená",J132,0)</f>
        <v>0</v>
      </c>
      <c r="BG132" s="218">
        <f>IF(N132="zákl. přenesená",J132,0)</f>
        <v>0</v>
      </c>
      <c r="BH132" s="218">
        <f>IF(N132="sníž. přenesená",J132,0)</f>
        <v>0</v>
      </c>
      <c r="BI132" s="218">
        <f>IF(N132="nulová",J132,0)</f>
        <v>0</v>
      </c>
      <c r="BJ132" s="13" t="s">
        <v>84</v>
      </c>
      <c r="BK132" s="218">
        <f>ROUND(I132*H132,2)</f>
        <v>0</v>
      </c>
      <c r="BL132" s="13" t="s">
        <v>138</v>
      </c>
      <c r="BM132" s="217" t="s">
        <v>160</v>
      </c>
    </row>
    <row r="133" s="2" customFormat="1">
      <c r="A133" s="34"/>
      <c r="B133" s="35"/>
      <c r="C133" s="36"/>
      <c r="D133" s="219" t="s">
        <v>139</v>
      </c>
      <c r="E133" s="36"/>
      <c r="F133" s="220" t="s">
        <v>415</v>
      </c>
      <c r="G133" s="36"/>
      <c r="H133" s="36"/>
      <c r="I133" s="221"/>
      <c r="J133" s="36"/>
      <c r="K133" s="36"/>
      <c r="L133" s="40"/>
      <c r="M133" s="222"/>
      <c r="N133" s="223"/>
      <c r="O133" s="87"/>
      <c r="P133" s="87"/>
      <c r="Q133" s="87"/>
      <c r="R133" s="87"/>
      <c r="S133" s="87"/>
      <c r="T133" s="88"/>
      <c r="U133" s="34"/>
      <c r="V133" s="34"/>
      <c r="W133" s="34"/>
      <c r="X133" s="34"/>
      <c r="Y133" s="34"/>
      <c r="Z133" s="34"/>
      <c r="AA133" s="34"/>
      <c r="AB133" s="34"/>
      <c r="AC133" s="34"/>
      <c r="AD133" s="34"/>
      <c r="AE133" s="34"/>
      <c r="AT133" s="13" t="s">
        <v>139</v>
      </c>
      <c r="AU133" s="13" t="s">
        <v>84</v>
      </c>
    </row>
    <row r="134" s="2" customFormat="1" ht="66.75" customHeight="1">
      <c r="A134" s="34"/>
      <c r="B134" s="35"/>
      <c r="C134" s="206" t="s">
        <v>76</v>
      </c>
      <c r="D134" s="206" t="s">
        <v>134</v>
      </c>
      <c r="E134" s="207" t="s">
        <v>354</v>
      </c>
      <c r="F134" s="208" t="s">
        <v>416</v>
      </c>
      <c r="G134" s="209" t="s">
        <v>137</v>
      </c>
      <c r="H134" s="210">
        <v>2</v>
      </c>
      <c r="I134" s="211"/>
      <c r="J134" s="212">
        <f>ROUND(I134*H134,2)</f>
        <v>0</v>
      </c>
      <c r="K134" s="208" t="s">
        <v>1</v>
      </c>
      <c r="L134" s="40"/>
      <c r="M134" s="213" t="s">
        <v>1</v>
      </c>
      <c r="N134" s="214" t="s">
        <v>41</v>
      </c>
      <c r="O134" s="87"/>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138</v>
      </c>
      <c r="AT134" s="217" t="s">
        <v>134</v>
      </c>
      <c r="AU134" s="217" t="s">
        <v>84</v>
      </c>
      <c r="AY134" s="13" t="s">
        <v>133</v>
      </c>
      <c r="BE134" s="218">
        <f>IF(N134="základní",J134,0)</f>
        <v>0</v>
      </c>
      <c r="BF134" s="218">
        <f>IF(N134="snížená",J134,0)</f>
        <v>0</v>
      </c>
      <c r="BG134" s="218">
        <f>IF(N134="zákl. přenesená",J134,0)</f>
        <v>0</v>
      </c>
      <c r="BH134" s="218">
        <f>IF(N134="sníž. přenesená",J134,0)</f>
        <v>0</v>
      </c>
      <c r="BI134" s="218">
        <f>IF(N134="nulová",J134,0)</f>
        <v>0</v>
      </c>
      <c r="BJ134" s="13" t="s">
        <v>84</v>
      </c>
      <c r="BK134" s="218">
        <f>ROUND(I134*H134,2)</f>
        <v>0</v>
      </c>
      <c r="BL134" s="13" t="s">
        <v>138</v>
      </c>
      <c r="BM134" s="217" t="s">
        <v>165</v>
      </c>
    </row>
    <row r="135" s="2" customFormat="1">
      <c r="A135" s="34"/>
      <c r="B135" s="35"/>
      <c r="C135" s="36"/>
      <c r="D135" s="219" t="s">
        <v>139</v>
      </c>
      <c r="E135" s="36"/>
      <c r="F135" s="220" t="s">
        <v>417</v>
      </c>
      <c r="G135" s="36"/>
      <c r="H135" s="36"/>
      <c r="I135" s="221"/>
      <c r="J135" s="36"/>
      <c r="K135" s="36"/>
      <c r="L135" s="40"/>
      <c r="M135" s="222"/>
      <c r="N135" s="223"/>
      <c r="O135" s="87"/>
      <c r="P135" s="87"/>
      <c r="Q135" s="87"/>
      <c r="R135" s="87"/>
      <c r="S135" s="87"/>
      <c r="T135" s="88"/>
      <c r="U135" s="34"/>
      <c r="V135" s="34"/>
      <c r="W135" s="34"/>
      <c r="X135" s="34"/>
      <c r="Y135" s="34"/>
      <c r="Z135" s="34"/>
      <c r="AA135" s="34"/>
      <c r="AB135" s="34"/>
      <c r="AC135" s="34"/>
      <c r="AD135" s="34"/>
      <c r="AE135" s="34"/>
      <c r="AT135" s="13" t="s">
        <v>139</v>
      </c>
      <c r="AU135" s="13" t="s">
        <v>84</v>
      </c>
    </row>
    <row r="136" s="2" customFormat="1" ht="16.5" customHeight="1">
      <c r="A136" s="34"/>
      <c r="B136" s="35"/>
      <c r="C136" s="206" t="s">
        <v>76</v>
      </c>
      <c r="D136" s="206" t="s">
        <v>134</v>
      </c>
      <c r="E136" s="207" t="s">
        <v>454</v>
      </c>
      <c r="F136" s="208" t="s">
        <v>455</v>
      </c>
      <c r="G136" s="209" t="s">
        <v>137</v>
      </c>
      <c r="H136" s="210">
        <v>1</v>
      </c>
      <c r="I136" s="211"/>
      <c r="J136" s="212">
        <f>ROUND(I136*H136,2)</f>
        <v>0</v>
      </c>
      <c r="K136" s="208" t="s">
        <v>1</v>
      </c>
      <c r="L136" s="40"/>
      <c r="M136" s="213" t="s">
        <v>1</v>
      </c>
      <c r="N136" s="214" t="s">
        <v>41</v>
      </c>
      <c r="O136" s="87"/>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138</v>
      </c>
      <c r="AT136" s="217" t="s">
        <v>134</v>
      </c>
      <c r="AU136" s="217" t="s">
        <v>84</v>
      </c>
      <c r="AY136" s="13" t="s">
        <v>133</v>
      </c>
      <c r="BE136" s="218">
        <f>IF(N136="základní",J136,0)</f>
        <v>0</v>
      </c>
      <c r="BF136" s="218">
        <f>IF(N136="snížená",J136,0)</f>
        <v>0</v>
      </c>
      <c r="BG136" s="218">
        <f>IF(N136="zákl. přenesená",J136,0)</f>
        <v>0</v>
      </c>
      <c r="BH136" s="218">
        <f>IF(N136="sníž. přenesená",J136,0)</f>
        <v>0</v>
      </c>
      <c r="BI136" s="218">
        <f>IF(N136="nulová",J136,0)</f>
        <v>0</v>
      </c>
      <c r="BJ136" s="13" t="s">
        <v>84</v>
      </c>
      <c r="BK136" s="218">
        <f>ROUND(I136*H136,2)</f>
        <v>0</v>
      </c>
      <c r="BL136" s="13" t="s">
        <v>138</v>
      </c>
      <c r="BM136" s="217" t="s">
        <v>168</v>
      </c>
    </row>
    <row r="137" s="2" customFormat="1">
      <c r="A137" s="34"/>
      <c r="B137" s="35"/>
      <c r="C137" s="36"/>
      <c r="D137" s="219" t="s">
        <v>139</v>
      </c>
      <c r="E137" s="36"/>
      <c r="F137" s="220" t="s">
        <v>455</v>
      </c>
      <c r="G137" s="36"/>
      <c r="H137" s="36"/>
      <c r="I137" s="221"/>
      <c r="J137" s="36"/>
      <c r="K137" s="36"/>
      <c r="L137" s="40"/>
      <c r="M137" s="222"/>
      <c r="N137" s="223"/>
      <c r="O137" s="87"/>
      <c r="P137" s="87"/>
      <c r="Q137" s="87"/>
      <c r="R137" s="87"/>
      <c r="S137" s="87"/>
      <c r="T137" s="88"/>
      <c r="U137" s="34"/>
      <c r="V137" s="34"/>
      <c r="W137" s="34"/>
      <c r="X137" s="34"/>
      <c r="Y137" s="34"/>
      <c r="Z137" s="34"/>
      <c r="AA137" s="34"/>
      <c r="AB137" s="34"/>
      <c r="AC137" s="34"/>
      <c r="AD137" s="34"/>
      <c r="AE137" s="34"/>
      <c r="AT137" s="13" t="s">
        <v>139</v>
      </c>
      <c r="AU137" s="13" t="s">
        <v>84</v>
      </c>
    </row>
    <row r="138" s="11" customFormat="1" ht="25.92" customHeight="1">
      <c r="A138" s="11"/>
      <c r="B138" s="192"/>
      <c r="C138" s="193"/>
      <c r="D138" s="194" t="s">
        <v>75</v>
      </c>
      <c r="E138" s="195" t="s">
        <v>174</v>
      </c>
      <c r="F138" s="195" t="s">
        <v>456</v>
      </c>
      <c r="G138" s="193"/>
      <c r="H138" s="193"/>
      <c r="I138" s="196"/>
      <c r="J138" s="197">
        <f>BK138</f>
        <v>0</v>
      </c>
      <c r="K138" s="193"/>
      <c r="L138" s="198"/>
      <c r="M138" s="199"/>
      <c r="N138" s="200"/>
      <c r="O138" s="200"/>
      <c r="P138" s="201">
        <f>SUM(P139:P150)</f>
        <v>0</v>
      </c>
      <c r="Q138" s="200"/>
      <c r="R138" s="201">
        <f>SUM(R139:R150)</f>
        <v>0</v>
      </c>
      <c r="S138" s="200"/>
      <c r="T138" s="202">
        <f>SUM(T139:T150)</f>
        <v>0</v>
      </c>
      <c r="U138" s="11"/>
      <c r="V138" s="11"/>
      <c r="W138" s="11"/>
      <c r="X138" s="11"/>
      <c r="Y138" s="11"/>
      <c r="Z138" s="11"/>
      <c r="AA138" s="11"/>
      <c r="AB138" s="11"/>
      <c r="AC138" s="11"/>
      <c r="AD138" s="11"/>
      <c r="AE138" s="11"/>
      <c r="AR138" s="203" t="s">
        <v>84</v>
      </c>
      <c r="AT138" s="204" t="s">
        <v>75</v>
      </c>
      <c r="AU138" s="204" t="s">
        <v>76</v>
      </c>
      <c r="AY138" s="203" t="s">
        <v>133</v>
      </c>
      <c r="BK138" s="205">
        <f>SUM(BK139:BK150)</f>
        <v>0</v>
      </c>
    </row>
    <row r="139" s="2" customFormat="1" ht="49.05" customHeight="1">
      <c r="A139" s="34"/>
      <c r="B139" s="35"/>
      <c r="C139" s="206" t="s">
        <v>76</v>
      </c>
      <c r="D139" s="206" t="s">
        <v>134</v>
      </c>
      <c r="E139" s="207" t="s">
        <v>176</v>
      </c>
      <c r="F139" s="208" t="s">
        <v>177</v>
      </c>
      <c r="G139" s="209" t="s">
        <v>137</v>
      </c>
      <c r="H139" s="210">
        <v>16</v>
      </c>
      <c r="I139" s="211"/>
      <c r="J139" s="212">
        <f>ROUND(I139*H139,2)</f>
        <v>0</v>
      </c>
      <c r="K139" s="208" t="s">
        <v>1</v>
      </c>
      <c r="L139" s="40"/>
      <c r="M139" s="213" t="s">
        <v>1</v>
      </c>
      <c r="N139" s="214" t="s">
        <v>41</v>
      </c>
      <c r="O139" s="87"/>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138</v>
      </c>
      <c r="AT139" s="217" t="s">
        <v>134</v>
      </c>
      <c r="AU139" s="217" t="s">
        <v>84</v>
      </c>
      <c r="AY139" s="13" t="s">
        <v>133</v>
      </c>
      <c r="BE139" s="218">
        <f>IF(N139="základní",J139,0)</f>
        <v>0</v>
      </c>
      <c r="BF139" s="218">
        <f>IF(N139="snížená",J139,0)</f>
        <v>0</v>
      </c>
      <c r="BG139" s="218">
        <f>IF(N139="zákl. přenesená",J139,0)</f>
        <v>0</v>
      </c>
      <c r="BH139" s="218">
        <f>IF(N139="sníž. přenesená",J139,0)</f>
        <v>0</v>
      </c>
      <c r="BI139" s="218">
        <f>IF(N139="nulová",J139,0)</f>
        <v>0</v>
      </c>
      <c r="BJ139" s="13" t="s">
        <v>84</v>
      </c>
      <c r="BK139" s="218">
        <f>ROUND(I139*H139,2)</f>
        <v>0</v>
      </c>
      <c r="BL139" s="13" t="s">
        <v>138</v>
      </c>
      <c r="BM139" s="217" t="s">
        <v>173</v>
      </c>
    </row>
    <row r="140" s="2" customFormat="1">
      <c r="A140" s="34"/>
      <c r="B140" s="35"/>
      <c r="C140" s="36"/>
      <c r="D140" s="219" t="s">
        <v>139</v>
      </c>
      <c r="E140" s="36"/>
      <c r="F140" s="220" t="s">
        <v>177</v>
      </c>
      <c r="G140" s="36"/>
      <c r="H140" s="36"/>
      <c r="I140" s="221"/>
      <c r="J140" s="36"/>
      <c r="K140" s="36"/>
      <c r="L140" s="40"/>
      <c r="M140" s="222"/>
      <c r="N140" s="223"/>
      <c r="O140" s="87"/>
      <c r="P140" s="87"/>
      <c r="Q140" s="87"/>
      <c r="R140" s="87"/>
      <c r="S140" s="87"/>
      <c r="T140" s="88"/>
      <c r="U140" s="34"/>
      <c r="V140" s="34"/>
      <c r="W140" s="34"/>
      <c r="X140" s="34"/>
      <c r="Y140" s="34"/>
      <c r="Z140" s="34"/>
      <c r="AA140" s="34"/>
      <c r="AB140" s="34"/>
      <c r="AC140" s="34"/>
      <c r="AD140" s="34"/>
      <c r="AE140" s="34"/>
      <c r="AT140" s="13" t="s">
        <v>139</v>
      </c>
      <c r="AU140" s="13" t="s">
        <v>84</v>
      </c>
    </row>
    <row r="141" s="2" customFormat="1" ht="62.7" customHeight="1">
      <c r="A141" s="34"/>
      <c r="B141" s="35"/>
      <c r="C141" s="206" t="s">
        <v>76</v>
      </c>
      <c r="D141" s="206" t="s">
        <v>134</v>
      </c>
      <c r="E141" s="207" t="s">
        <v>184</v>
      </c>
      <c r="F141" s="208" t="s">
        <v>185</v>
      </c>
      <c r="G141" s="209" t="s">
        <v>137</v>
      </c>
      <c r="H141" s="210">
        <v>14</v>
      </c>
      <c r="I141" s="211"/>
      <c r="J141" s="212">
        <f>ROUND(I141*H141,2)</f>
        <v>0</v>
      </c>
      <c r="K141" s="208" t="s">
        <v>1</v>
      </c>
      <c r="L141" s="40"/>
      <c r="M141" s="213" t="s">
        <v>1</v>
      </c>
      <c r="N141" s="214" t="s">
        <v>41</v>
      </c>
      <c r="O141" s="87"/>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138</v>
      </c>
      <c r="AT141" s="217" t="s">
        <v>134</v>
      </c>
      <c r="AU141" s="217" t="s">
        <v>84</v>
      </c>
      <c r="AY141" s="13" t="s">
        <v>133</v>
      </c>
      <c r="BE141" s="218">
        <f>IF(N141="základní",J141,0)</f>
        <v>0</v>
      </c>
      <c r="BF141" s="218">
        <f>IF(N141="snížená",J141,0)</f>
        <v>0</v>
      </c>
      <c r="BG141" s="218">
        <f>IF(N141="zákl. přenesená",J141,0)</f>
        <v>0</v>
      </c>
      <c r="BH141" s="218">
        <f>IF(N141="sníž. přenesená",J141,0)</f>
        <v>0</v>
      </c>
      <c r="BI141" s="218">
        <f>IF(N141="nulová",J141,0)</f>
        <v>0</v>
      </c>
      <c r="BJ141" s="13" t="s">
        <v>84</v>
      </c>
      <c r="BK141" s="218">
        <f>ROUND(I141*H141,2)</f>
        <v>0</v>
      </c>
      <c r="BL141" s="13" t="s">
        <v>138</v>
      </c>
      <c r="BM141" s="217" t="s">
        <v>178</v>
      </c>
    </row>
    <row r="142" s="2" customFormat="1">
      <c r="A142" s="34"/>
      <c r="B142" s="35"/>
      <c r="C142" s="36"/>
      <c r="D142" s="219" t="s">
        <v>139</v>
      </c>
      <c r="E142" s="36"/>
      <c r="F142" s="220" t="s">
        <v>185</v>
      </c>
      <c r="G142" s="36"/>
      <c r="H142" s="36"/>
      <c r="I142" s="221"/>
      <c r="J142" s="36"/>
      <c r="K142" s="36"/>
      <c r="L142" s="40"/>
      <c r="M142" s="222"/>
      <c r="N142" s="223"/>
      <c r="O142" s="87"/>
      <c r="P142" s="87"/>
      <c r="Q142" s="87"/>
      <c r="R142" s="87"/>
      <c r="S142" s="87"/>
      <c r="T142" s="88"/>
      <c r="U142" s="34"/>
      <c r="V142" s="34"/>
      <c r="W142" s="34"/>
      <c r="X142" s="34"/>
      <c r="Y142" s="34"/>
      <c r="Z142" s="34"/>
      <c r="AA142" s="34"/>
      <c r="AB142" s="34"/>
      <c r="AC142" s="34"/>
      <c r="AD142" s="34"/>
      <c r="AE142" s="34"/>
      <c r="AT142" s="13" t="s">
        <v>139</v>
      </c>
      <c r="AU142" s="13" t="s">
        <v>84</v>
      </c>
    </row>
    <row r="143" s="2" customFormat="1" ht="66.75" customHeight="1">
      <c r="A143" s="34"/>
      <c r="B143" s="35"/>
      <c r="C143" s="206" t="s">
        <v>76</v>
      </c>
      <c r="D143" s="206" t="s">
        <v>134</v>
      </c>
      <c r="E143" s="207" t="s">
        <v>363</v>
      </c>
      <c r="F143" s="208" t="s">
        <v>364</v>
      </c>
      <c r="G143" s="209" t="s">
        <v>137</v>
      </c>
      <c r="H143" s="210">
        <v>13</v>
      </c>
      <c r="I143" s="211"/>
      <c r="J143" s="212">
        <f>ROUND(I143*H143,2)</f>
        <v>0</v>
      </c>
      <c r="K143" s="208" t="s">
        <v>1</v>
      </c>
      <c r="L143" s="40"/>
      <c r="M143" s="213" t="s">
        <v>1</v>
      </c>
      <c r="N143" s="214" t="s">
        <v>41</v>
      </c>
      <c r="O143" s="87"/>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138</v>
      </c>
      <c r="AT143" s="217" t="s">
        <v>134</v>
      </c>
      <c r="AU143" s="217" t="s">
        <v>84</v>
      </c>
      <c r="AY143" s="13" t="s">
        <v>133</v>
      </c>
      <c r="BE143" s="218">
        <f>IF(N143="základní",J143,0)</f>
        <v>0</v>
      </c>
      <c r="BF143" s="218">
        <f>IF(N143="snížená",J143,0)</f>
        <v>0</v>
      </c>
      <c r="BG143" s="218">
        <f>IF(N143="zákl. přenesená",J143,0)</f>
        <v>0</v>
      </c>
      <c r="BH143" s="218">
        <f>IF(N143="sníž. přenesená",J143,0)</f>
        <v>0</v>
      </c>
      <c r="BI143" s="218">
        <f>IF(N143="nulová",J143,0)</f>
        <v>0</v>
      </c>
      <c r="BJ143" s="13" t="s">
        <v>84</v>
      </c>
      <c r="BK143" s="218">
        <f>ROUND(I143*H143,2)</f>
        <v>0</v>
      </c>
      <c r="BL143" s="13" t="s">
        <v>138</v>
      </c>
      <c r="BM143" s="217" t="s">
        <v>182</v>
      </c>
    </row>
    <row r="144" s="2" customFormat="1">
      <c r="A144" s="34"/>
      <c r="B144" s="35"/>
      <c r="C144" s="36"/>
      <c r="D144" s="219" t="s">
        <v>139</v>
      </c>
      <c r="E144" s="36"/>
      <c r="F144" s="220" t="s">
        <v>364</v>
      </c>
      <c r="G144" s="36"/>
      <c r="H144" s="36"/>
      <c r="I144" s="221"/>
      <c r="J144" s="36"/>
      <c r="K144" s="36"/>
      <c r="L144" s="40"/>
      <c r="M144" s="222"/>
      <c r="N144" s="223"/>
      <c r="O144" s="87"/>
      <c r="P144" s="87"/>
      <c r="Q144" s="87"/>
      <c r="R144" s="87"/>
      <c r="S144" s="87"/>
      <c r="T144" s="88"/>
      <c r="U144" s="34"/>
      <c r="V144" s="34"/>
      <c r="W144" s="34"/>
      <c r="X144" s="34"/>
      <c r="Y144" s="34"/>
      <c r="Z144" s="34"/>
      <c r="AA144" s="34"/>
      <c r="AB144" s="34"/>
      <c r="AC144" s="34"/>
      <c r="AD144" s="34"/>
      <c r="AE144" s="34"/>
      <c r="AT144" s="13" t="s">
        <v>139</v>
      </c>
      <c r="AU144" s="13" t="s">
        <v>84</v>
      </c>
    </row>
    <row r="145" s="2" customFormat="1" ht="66.75" customHeight="1">
      <c r="A145" s="34"/>
      <c r="B145" s="35"/>
      <c r="C145" s="206" t="s">
        <v>76</v>
      </c>
      <c r="D145" s="206" t="s">
        <v>134</v>
      </c>
      <c r="E145" s="207" t="s">
        <v>188</v>
      </c>
      <c r="F145" s="208" t="s">
        <v>189</v>
      </c>
      <c r="G145" s="209" t="s">
        <v>137</v>
      </c>
      <c r="H145" s="210">
        <v>24</v>
      </c>
      <c r="I145" s="211"/>
      <c r="J145" s="212">
        <f>ROUND(I145*H145,2)</f>
        <v>0</v>
      </c>
      <c r="K145" s="208" t="s">
        <v>1</v>
      </c>
      <c r="L145" s="40"/>
      <c r="M145" s="213" t="s">
        <v>1</v>
      </c>
      <c r="N145" s="214" t="s">
        <v>41</v>
      </c>
      <c r="O145" s="87"/>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138</v>
      </c>
      <c r="AT145" s="217" t="s">
        <v>134</v>
      </c>
      <c r="AU145" s="217" t="s">
        <v>84</v>
      </c>
      <c r="AY145" s="13" t="s">
        <v>133</v>
      </c>
      <c r="BE145" s="218">
        <f>IF(N145="základní",J145,0)</f>
        <v>0</v>
      </c>
      <c r="BF145" s="218">
        <f>IF(N145="snížená",J145,0)</f>
        <v>0</v>
      </c>
      <c r="BG145" s="218">
        <f>IF(N145="zákl. přenesená",J145,0)</f>
        <v>0</v>
      </c>
      <c r="BH145" s="218">
        <f>IF(N145="sníž. přenesená",J145,0)</f>
        <v>0</v>
      </c>
      <c r="BI145" s="218">
        <f>IF(N145="nulová",J145,0)</f>
        <v>0</v>
      </c>
      <c r="BJ145" s="13" t="s">
        <v>84</v>
      </c>
      <c r="BK145" s="218">
        <f>ROUND(I145*H145,2)</f>
        <v>0</v>
      </c>
      <c r="BL145" s="13" t="s">
        <v>138</v>
      </c>
      <c r="BM145" s="217" t="s">
        <v>186</v>
      </c>
    </row>
    <row r="146" s="2" customFormat="1">
      <c r="A146" s="34"/>
      <c r="B146" s="35"/>
      <c r="C146" s="36"/>
      <c r="D146" s="219" t="s">
        <v>139</v>
      </c>
      <c r="E146" s="36"/>
      <c r="F146" s="220" t="s">
        <v>191</v>
      </c>
      <c r="G146" s="36"/>
      <c r="H146" s="36"/>
      <c r="I146" s="221"/>
      <c r="J146" s="36"/>
      <c r="K146" s="36"/>
      <c r="L146" s="40"/>
      <c r="M146" s="222"/>
      <c r="N146" s="223"/>
      <c r="O146" s="87"/>
      <c r="P146" s="87"/>
      <c r="Q146" s="87"/>
      <c r="R146" s="87"/>
      <c r="S146" s="87"/>
      <c r="T146" s="88"/>
      <c r="U146" s="34"/>
      <c r="V146" s="34"/>
      <c r="W146" s="34"/>
      <c r="X146" s="34"/>
      <c r="Y146" s="34"/>
      <c r="Z146" s="34"/>
      <c r="AA146" s="34"/>
      <c r="AB146" s="34"/>
      <c r="AC146" s="34"/>
      <c r="AD146" s="34"/>
      <c r="AE146" s="34"/>
      <c r="AT146" s="13" t="s">
        <v>139</v>
      </c>
      <c r="AU146" s="13" t="s">
        <v>84</v>
      </c>
    </row>
    <row r="147" s="2" customFormat="1" ht="66.75" customHeight="1">
      <c r="A147" s="34"/>
      <c r="B147" s="35"/>
      <c r="C147" s="206" t="s">
        <v>76</v>
      </c>
      <c r="D147" s="206" t="s">
        <v>134</v>
      </c>
      <c r="E147" s="207" t="s">
        <v>196</v>
      </c>
      <c r="F147" s="208" t="s">
        <v>365</v>
      </c>
      <c r="G147" s="209" t="s">
        <v>137</v>
      </c>
      <c r="H147" s="210">
        <v>13</v>
      </c>
      <c r="I147" s="211"/>
      <c r="J147" s="212">
        <f>ROUND(I147*H147,2)</f>
        <v>0</v>
      </c>
      <c r="K147" s="208" t="s">
        <v>1</v>
      </c>
      <c r="L147" s="40"/>
      <c r="M147" s="213" t="s">
        <v>1</v>
      </c>
      <c r="N147" s="214" t="s">
        <v>41</v>
      </c>
      <c r="O147" s="87"/>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138</v>
      </c>
      <c r="AT147" s="217" t="s">
        <v>134</v>
      </c>
      <c r="AU147" s="217" t="s">
        <v>84</v>
      </c>
      <c r="AY147" s="13" t="s">
        <v>133</v>
      </c>
      <c r="BE147" s="218">
        <f>IF(N147="základní",J147,0)</f>
        <v>0</v>
      </c>
      <c r="BF147" s="218">
        <f>IF(N147="snížená",J147,0)</f>
        <v>0</v>
      </c>
      <c r="BG147" s="218">
        <f>IF(N147="zákl. přenesená",J147,0)</f>
        <v>0</v>
      </c>
      <c r="BH147" s="218">
        <f>IF(N147="sníž. přenesená",J147,0)</f>
        <v>0</v>
      </c>
      <c r="BI147" s="218">
        <f>IF(N147="nulová",J147,0)</f>
        <v>0</v>
      </c>
      <c r="BJ147" s="13" t="s">
        <v>84</v>
      </c>
      <c r="BK147" s="218">
        <f>ROUND(I147*H147,2)</f>
        <v>0</v>
      </c>
      <c r="BL147" s="13" t="s">
        <v>138</v>
      </c>
      <c r="BM147" s="217" t="s">
        <v>190</v>
      </c>
    </row>
    <row r="148" s="2" customFormat="1">
      <c r="A148" s="34"/>
      <c r="B148" s="35"/>
      <c r="C148" s="36"/>
      <c r="D148" s="219" t="s">
        <v>139</v>
      </c>
      <c r="E148" s="36"/>
      <c r="F148" s="220" t="s">
        <v>366</v>
      </c>
      <c r="G148" s="36"/>
      <c r="H148" s="36"/>
      <c r="I148" s="221"/>
      <c r="J148" s="36"/>
      <c r="K148" s="36"/>
      <c r="L148" s="40"/>
      <c r="M148" s="222"/>
      <c r="N148" s="223"/>
      <c r="O148" s="87"/>
      <c r="P148" s="87"/>
      <c r="Q148" s="87"/>
      <c r="R148" s="87"/>
      <c r="S148" s="87"/>
      <c r="T148" s="88"/>
      <c r="U148" s="34"/>
      <c r="V148" s="34"/>
      <c r="W148" s="34"/>
      <c r="X148" s="34"/>
      <c r="Y148" s="34"/>
      <c r="Z148" s="34"/>
      <c r="AA148" s="34"/>
      <c r="AB148" s="34"/>
      <c r="AC148" s="34"/>
      <c r="AD148" s="34"/>
      <c r="AE148" s="34"/>
      <c r="AT148" s="13" t="s">
        <v>139</v>
      </c>
      <c r="AU148" s="13" t="s">
        <v>84</v>
      </c>
    </row>
    <row r="149" s="2" customFormat="1" ht="16.5" customHeight="1">
      <c r="A149" s="34"/>
      <c r="B149" s="35"/>
      <c r="C149" s="206" t="s">
        <v>76</v>
      </c>
      <c r="D149" s="206" t="s">
        <v>134</v>
      </c>
      <c r="E149" s="207" t="s">
        <v>457</v>
      </c>
      <c r="F149" s="208" t="s">
        <v>458</v>
      </c>
      <c r="G149" s="209" t="s">
        <v>137</v>
      </c>
      <c r="H149" s="210">
        <v>1</v>
      </c>
      <c r="I149" s="211"/>
      <c r="J149" s="212">
        <f>ROUND(I149*H149,2)</f>
        <v>0</v>
      </c>
      <c r="K149" s="208" t="s">
        <v>1</v>
      </c>
      <c r="L149" s="40"/>
      <c r="M149" s="213" t="s">
        <v>1</v>
      </c>
      <c r="N149" s="214" t="s">
        <v>41</v>
      </c>
      <c r="O149" s="87"/>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138</v>
      </c>
      <c r="AT149" s="217" t="s">
        <v>134</v>
      </c>
      <c r="AU149" s="217" t="s">
        <v>84</v>
      </c>
      <c r="AY149" s="13" t="s">
        <v>133</v>
      </c>
      <c r="BE149" s="218">
        <f>IF(N149="základní",J149,0)</f>
        <v>0</v>
      </c>
      <c r="BF149" s="218">
        <f>IF(N149="snížená",J149,0)</f>
        <v>0</v>
      </c>
      <c r="BG149" s="218">
        <f>IF(N149="zákl. přenesená",J149,0)</f>
        <v>0</v>
      </c>
      <c r="BH149" s="218">
        <f>IF(N149="sníž. přenesená",J149,0)</f>
        <v>0</v>
      </c>
      <c r="BI149" s="218">
        <f>IF(N149="nulová",J149,0)</f>
        <v>0</v>
      </c>
      <c r="BJ149" s="13" t="s">
        <v>84</v>
      </c>
      <c r="BK149" s="218">
        <f>ROUND(I149*H149,2)</f>
        <v>0</v>
      </c>
      <c r="BL149" s="13" t="s">
        <v>138</v>
      </c>
      <c r="BM149" s="217" t="s">
        <v>194</v>
      </c>
    </row>
    <row r="150" s="2" customFormat="1">
      <c r="A150" s="34"/>
      <c r="B150" s="35"/>
      <c r="C150" s="36"/>
      <c r="D150" s="219" t="s">
        <v>139</v>
      </c>
      <c r="E150" s="36"/>
      <c r="F150" s="220" t="s">
        <v>458</v>
      </c>
      <c r="G150" s="36"/>
      <c r="H150" s="36"/>
      <c r="I150" s="221"/>
      <c r="J150" s="36"/>
      <c r="K150" s="36"/>
      <c r="L150" s="40"/>
      <c r="M150" s="222"/>
      <c r="N150" s="223"/>
      <c r="O150" s="87"/>
      <c r="P150" s="87"/>
      <c r="Q150" s="87"/>
      <c r="R150" s="87"/>
      <c r="S150" s="87"/>
      <c r="T150" s="88"/>
      <c r="U150" s="34"/>
      <c r="V150" s="34"/>
      <c r="W150" s="34"/>
      <c r="X150" s="34"/>
      <c r="Y150" s="34"/>
      <c r="Z150" s="34"/>
      <c r="AA150" s="34"/>
      <c r="AB150" s="34"/>
      <c r="AC150" s="34"/>
      <c r="AD150" s="34"/>
      <c r="AE150" s="34"/>
      <c r="AT150" s="13" t="s">
        <v>139</v>
      </c>
      <c r="AU150" s="13" t="s">
        <v>84</v>
      </c>
    </row>
    <row r="151" s="11" customFormat="1" ht="25.92" customHeight="1">
      <c r="A151" s="11"/>
      <c r="B151" s="192"/>
      <c r="C151" s="193"/>
      <c r="D151" s="194" t="s">
        <v>75</v>
      </c>
      <c r="E151" s="195" t="s">
        <v>203</v>
      </c>
      <c r="F151" s="195" t="s">
        <v>459</v>
      </c>
      <c r="G151" s="193"/>
      <c r="H151" s="193"/>
      <c r="I151" s="196"/>
      <c r="J151" s="197">
        <f>BK151</f>
        <v>0</v>
      </c>
      <c r="K151" s="193"/>
      <c r="L151" s="198"/>
      <c r="M151" s="199"/>
      <c r="N151" s="200"/>
      <c r="O151" s="200"/>
      <c r="P151" s="201">
        <f>SUM(P152:P159)</f>
        <v>0</v>
      </c>
      <c r="Q151" s="200"/>
      <c r="R151" s="201">
        <f>SUM(R152:R159)</f>
        <v>0</v>
      </c>
      <c r="S151" s="200"/>
      <c r="T151" s="202">
        <f>SUM(T152:T159)</f>
        <v>0</v>
      </c>
      <c r="U151" s="11"/>
      <c r="V151" s="11"/>
      <c r="W151" s="11"/>
      <c r="X151" s="11"/>
      <c r="Y151" s="11"/>
      <c r="Z151" s="11"/>
      <c r="AA151" s="11"/>
      <c r="AB151" s="11"/>
      <c r="AC151" s="11"/>
      <c r="AD151" s="11"/>
      <c r="AE151" s="11"/>
      <c r="AR151" s="203" t="s">
        <v>84</v>
      </c>
      <c r="AT151" s="204" t="s">
        <v>75</v>
      </c>
      <c r="AU151" s="204" t="s">
        <v>76</v>
      </c>
      <c r="AY151" s="203" t="s">
        <v>133</v>
      </c>
      <c r="BK151" s="205">
        <f>SUM(BK152:BK159)</f>
        <v>0</v>
      </c>
    </row>
    <row r="152" s="2" customFormat="1" ht="37.8" customHeight="1">
      <c r="A152" s="34"/>
      <c r="B152" s="35"/>
      <c r="C152" s="206" t="s">
        <v>76</v>
      </c>
      <c r="D152" s="206" t="s">
        <v>134</v>
      </c>
      <c r="E152" s="207" t="s">
        <v>218</v>
      </c>
      <c r="F152" s="208" t="s">
        <v>219</v>
      </c>
      <c r="G152" s="209" t="s">
        <v>137</v>
      </c>
      <c r="H152" s="210">
        <v>22</v>
      </c>
      <c r="I152" s="211"/>
      <c r="J152" s="212">
        <f>ROUND(I152*H152,2)</f>
        <v>0</v>
      </c>
      <c r="K152" s="208" t="s">
        <v>1</v>
      </c>
      <c r="L152" s="40"/>
      <c r="M152" s="213" t="s">
        <v>1</v>
      </c>
      <c r="N152" s="214" t="s">
        <v>41</v>
      </c>
      <c r="O152" s="87"/>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138</v>
      </c>
      <c r="AT152" s="217" t="s">
        <v>134</v>
      </c>
      <c r="AU152" s="217" t="s">
        <v>84</v>
      </c>
      <c r="AY152" s="13" t="s">
        <v>133</v>
      </c>
      <c r="BE152" s="218">
        <f>IF(N152="základní",J152,0)</f>
        <v>0</v>
      </c>
      <c r="BF152" s="218">
        <f>IF(N152="snížená",J152,0)</f>
        <v>0</v>
      </c>
      <c r="BG152" s="218">
        <f>IF(N152="zákl. přenesená",J152,0)</f>
        <v>0</v>
      </c>
      <c r="BH152" s="218">
        <f>IF(N152="sníž. přenesená",J152,0)</f>
        <v>0</v>
      </c>
      <c r="BI152" s="218">
        <f>IF(N152="nulová",J152,0)</f>
        <v>0</v>
      </c>
      <c r="BJ152" s="13" t="s">
        <v>84</v>
      </c>
      <c r="BK152" s="218">
        <f>ROUND(I152*H152,2)</f>
        <v>0</v>
      </c>
      <c r="BL152" s="13" t="s">
        <v>138</v>
      </c>
      <c r="BM152" s="217" t="s">
        <v>198</v>
      </c>
    </row>
    <row r="153" s="2" customFormat="1">
      <c r="A153" s="34"/>
      <c r="B153" s="35"/>
      <c r="C153" s="36"/>
      <c r="D153" s="219" t="s">
        <v>139</v>
      </c>
      <c r="E153" s="36"/>
      <c r="F153" s="220" t="s">
        <v>219</v>
      </c>
      <c r="G153" s="36"/>
      <c r="H153" s="36"/>
      <c r="I153" s="221"/>
      <c r="J153" s="36"/>
      <c r="K153" s="36"/>
      <c r="L153" s="40"/>
      <c r="M153" s="222"/>
      <c r="N153" s="223"/>
      <c r="O153" s="87"/>
      <c r="P153" s="87"/>
      <c r="Q153" s="87"/>
      <c r="R153" s="87"/>
      <c r="S153" s="87"/>
      <c r="T153" s="88"/>
      <c r="U153" s="34"/>
      <c r="V153" s="34"/>
      <c r="W153" s="34"/>
      <c r="X153" s="34"/>
      <c r="Y153" s="34"/>
      <c r="Z153" s="34"/>
      <c r="AA153" s="34"/>
      <c r="AB153" s="34"/>
      <c r="AC153" s="34"/>
      <c r="AD153" s="34"/>
      <c r="AE153" s="34"/>
      <c r="AT153" s="13" t="s">
        <v>139</v>
      </c>
      <c r="AU153" s="13" t="s">
        <v>84</v>
      </c>
    </row>
    <row r="154" s="2" customFormat="1" ht="24.15" customHeight="1">
      <c r="A154" s="34"/>
      <c r="B154" s="35"/>
      <c r="C154" s="206" t="s">
        <v>76</v>
      </c>
      <c r="D154" s="206" t="s">
        <v>134</v>
      </c>
      <c r="E154" s="207" t="s">
        <v>424</v>
      </c>
      <c r="F154" s="208" t="s">
        <v>372</v>
      </c>
      <c r="G154" s="209" t="s">
        <v>137</v>
      </c>
      <c r="H154" s="210">
        <v>13</v>
      </c>
      <c r="I154" s="211"/>
      <c r="J154" s="212">
        <f>ROUND(I154*H154,2)</f>
        <v>0</v>
      </c>
      <c r="K154" s="208" t="s">
        <v>1</v>
      </c>
      <c r="L154" s="40"/>
      <c r="M154" s="213" t="s">
        <v>1</v>
      </c>
      <c r="N154" s="214" t="s">
        <v>41</v>
      </c>
      <c r="O154" s="87"/>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138</v>
      </c>
      <c r="AT154" s="217" t="s">
        <v>134</v>
      </c>
      <c r="AU154" s="217" t="s">
        <v>84</v>
      </c>
      <c r="AY154" s="13" t="s">
        <v>133</v>
      </c>
      <c r="BE154" s="218">
        <f>IF(N154="základní",J154,0)</f>
        <v>0</v>
      </c>
      <c r="BF154" s="218">
        <f>IF(N154="snížená",J154,0)</f>
        <v>0</v>
      </c>
      <c r="BG154" s="218">
        <f>IF(N154="zákl. přenesená",J154,0)</f>
        <v>0</v>
      </c>
      <c r="BH154" s="218">
        <f>IF(N154="sníž. přenesená",J154,0)</f>
        <v>0</v>
      </c>
      <c r="BI154" s="218">
        <f>IF(N154="nulová",J154,0)</f>
        <v>0</v>
      </c>
      <c r="BJ154" s="13" t="s">
        <v>84</v>
      </c>
      <c r="BK154" s="218">
        <f>ROUND(I154*H154,2)</f>
        <v>0</v>
      </c>
      <c r="BL154" s="13" t="s">
        <v>138</v>
      </c>
      <c r="BM154" s="217" t="s">
        <v>202</v>
      </c>
    </row>
    <row r="155" s="2" customFormat="1">
      <c r="A155" s="34"/>
      <c r="B155" s="35"/>
      <c r="C155" s="36"/>
      <c r="D155" s="219" t="s">
        <v>139</v>
      </c>
      <c r="E155" s="36"/>
      <c r="F155" s="220" t="s">
        <v>372</v>
      </c>
      <c r="G155" s="36"/>
      <c r="H155" s="36"/>
      <c r="I155" s="221"/>
      <c r="J155" s="36"/>
      <c r="K155" s="36"/>
      <c r="L155" s="40"/>
      <c r="M155" s="222"/>
      <c r="N155" s="223"/>
      <c r="O155" s="87"/>
      <c r="P155" s="87"/>
      <c r="Q155" s="87"/>
      <c r="R155" s="87"/>
      <c r="S155" s="87"/>
      <c r="T155" s="88"/>
      <c r="U155" s="34"/>
      <c r="V155" s="34"/>
      <c r="W155" s="34"/>
      <c r="X155" s="34"/>
      <c r="Y155" s="34"/>
      <c r="Z155" s="34"/>
      <c r="AA155" s="34"/>
      <c r="AB155" s="34"/>
      <c r="AC155" s="34"/>
      <c r="AD155" s="34"/>
      <c r="AE155" s="34"/>
      <c r="AT155" s="13" t="s">
        <v>139</v>
      </c>
      <c r="AU155" s="13" t="s">
        <v>84</v>
      </c>
    </row>
    <row r="156" s="2" customFormat="1" ht="24.15" customHeight="1">
      <c r="A156" s="34"/>
      <c r="B156" s="35"/>
      <c r="C156" s="206" t="s">
        <v>76</v>
      </c>
      <c r="D156" s="206" t="s">
        <v>134</v>
      </c>
      <c r="E156" s="207" t="s">
        <v>425</v>
      </c>
      <c r="F156" s="208" t="s">
        <v>373</v>
      </c>
      <c r="G156" s="209" t="s">
        <v>137</v>
      </c>
      <c r="H156" s="210">
        <v>8</v>
      </c>
      <c r="I156" s="211"/>
      <c r="J156" s="212">
        <f>ROUND(I156*H156,2)</f>
        <v>0</v>
      </c>
      <c r="K156" s="208" t="s">
        <v>1</v>
      </c>
      <c r="L156" s="40"/>
      <c r="M156" s="213" t="s">
        <v>1</v>
      </c>
      <c r="N156" s="214" t="s">
        <v>41</v>
      </c>
      <c r="O156" s="87"/>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138</v>
      </c>
      <c r="AT156" s="217" t="s">
        <v>134</v>
      </c>
      <c r="AU156" s="217" t="s">
        <v>84</v>
      </c>
      <c r="AY156" s="13" t="s">
        <v>133</v>
      </c>
      <c r="BE156" s="218">
        <f>IF(N156="základní",J156,0)</f>
        <v>0</v>
      </c>
      <c r="BF156" s="218">
        <f>IF(N156="snížená",J156,0)</f>
        <v>0</v>
      </c>
      <c r="BG156" s="218">
        <f>IF(N156="zákl. přenesená",J156,0)</f>
        <v>0</v>
      </c>
      <c r="BH156" s="218">
        <f>IF(N156="sníž. přenesená",J156,0)</f>
        <v>0</v>
      </c>
      <c r="BI156" s="218">
        <f>IF(N156="nulová",J156,0)</f>
        <v>0</v>
      </c>
      <c r="BJ156" s="13" t="s">
        <v>84</v>
      </c>
      <c r="BK156" s="218">
        <f>ROUND(I156*H156,2)</f>
        <v>0</v>
      </c>
      <c r="BL156" s="13" t="s">
        <v>138</v>
      </c>
      <c r="BM156" s="217" t="s">
        <v>207</v>
      </c>
    </row>
    <row r="157" s="2" customFormat="1">
      <c r="A157" s="34"/>
      <c r="B157" s="35"/>
      <c r="C157" s="36"/>
      <c r="D157" s="219" t="s">
        <v>139</v>
      </c>
      <c r="E157" s="36"/>
      <c r="F157" s="220" t="s">
        <v>373</v>
      </c>
      <c r="G157" s="36"/>
      <c r="H157" s="36"/>
      <c r="I157" s="221"/>
      <c r="J157" s="36"/>
      <c r="K157" s="36"/>
      <c r="L157" s="40"/>
      <c r="M157" s="222"/>
      <c r="N157" s="223"/>
      <c r="O157" s="87"/>
      <c r="P157" s="87"/>
      <c r="Q157" s="87"/>
      <c r="R157" s="87"/>
      <c r="S157" s="87"/>
      <c r="T157" s="88"/>
      <c r="U157" s="34"/>
      <c r="V157" s="34"/>
      <c r="W157" s="34"/>
      <c r="X157" s="34"/>
      <c r="Y157" s="34"/>
      <c r="Z157" s="34"/>
      <c r="AA157" s="34"/>
      <c r="AB157" s="34"/>
      <c r="AC157" s="34"/>
      <c r="AD157" s="34"/>
      <c r="AE157" s="34"/>
      <c r="AT157" s="13" t="s">
        <v>139</v>
      </c>
      <c r="AU157" s="13" t="s">
        <v>84</v>
      </c>
    </row>
    <row r="158" s="2" customFormat="1" ht="16.5" customHeight="1">
      <c r="A158" s="34"/>
      <c r="B158" s="35"/>
      <c r="C158" s="206" t="s">
        <v>76</v>
      </c>
      <c r="D158" s="206" t="s">
        <v>134</v>
      </c>
      <c r="E158" s="207" t="s">
        <v>460</v>
      </c>
      <c r="F158" s="208" t="s">
        <v>461</v>
      </c>
      <c r="G158" s="209" t="s">
        <v>137</v>
      </c>
      <c r="H158" s="210">
        <v>0.17999999999999999</v>
      </c>
      <c r="I158" s="211"/>
      <c r="J158" s="212">
        <f>ROUND(I158*H158,2)</f>
        <v>0</v>
      </c>
      <c r="K158" s="208" t="s">
        <v>1</v>
      </c>
      <c r="L158" s="40"/>
      <c r="M158" s="213" t="s">
        <v>1</v>
      </c>
      <c r="N158" s="214" t="s">
        <v>41</v>
      </c>
      <c r="O158" s="87"/>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138</v>
      </c>
      <c r="AT158" s="217" t="s">
        <v>134</v>
      </c>
      <c r="AU158" s="217" t="s">
        <v>84</v>
      </c>
      <c r="AY158" s="13" t="s">
        <v>133</v>
      </c>
      <c r="BE158" s="218">
        <f>IF(N158="základní",J158,0)</f>
        <v>0</v>
      </c>
      <c r="BF158" s="218">
        <f>IF(N158="snížená",J158,0)</f>
        <v>0</v>
      </c>
      <c r="BG158" s="218">
        <f>IF(N158="zákl. přenesená",J158,0)</f>
        <v>0</v>
      </c>
      <c r="BH158" s="218">
        <f>IF(N158="sníž. přenesená",J158,0)</f>
        <v>0</v>
      </c>
      <c r="BI158" s="218">
        <f>IF(N158="nulová",J158,0)</f>
        <v>0</v>
      </c>
      <c r="BJ158" s="13" t="s">
        <v>84</v>
      </c>
      <c r="BK158" s="218">
        <f>ROUND(I158*H158,2)</f>
        <v>0</v>
      </c>
      <c r="BL158" s="13" t="s">
        <v>138</v>
      </c>
      <c r="BM158" s="217" t="s">
        <v>210</v>
      </c>
    </row>
    <row r="159" s="2" customFormat="1">
      <c r="A159" s="34"/>
      <c r="B159" s="35"/>
      <c r="C159" s="36"/>
      <c r="D159" s="219" t="s">
        <v>139</v>
      </c>
      <c r="E159" s="36"/>
      <c r="F159" s="220" t="s">
        <v>461</v>
      </c>
      <c r="G159" s="36"/>
      <c r="H159" s="36"/>
      <c r="I159" s="221"/>
      <c r="J159" s="36"/>
      <c r="K159" s="36"/>
      <c r="L159" s="40"/>
      <c r="M159" s="222"/>
      <c r="N159" s="223"/>
      <c r="O159" s="87"/>
      <c r="P159" s="87"/>
      <c r="Q159" s="87"/>
      <c r="R159" s="87"/>
      <c r="S159" s="87"/>
      <c r="T159" s="88"/>
      <c r="U159" s="34"/>
      <c r="V159" s="34"/>
      <c r="W159" s="34"/>
      <c r="X159" s="34"/>
      <c r="Y159" s="34"/>
      <c r="Z159" s="34"/>
      <c r="AA159" s="34"/>
      <c r="AB159" s="34"/>
      <c r="AC159" s="34"/>
      <c r="AD159" s="34"/>
      <c r="AE159" s="34"/>
      <c r="AT159" s="13" t="s">
        <v>139</v>
      </c>
      <c r="AU159" s="13" t="s">
        <v>84</v>
      </c>
    </row>
    <row r="160" s="11" customFormat="1" ht="25.92" customHeight="1">
      <c r="A160" s="11"/>
      <c r="B160" s="192"/>
      <c r="C160" s="193"/>
      <c r="D160" s="194" t="s">
        <v>75</v>
      </c>
      <c r="E160" s="195" t="s">
        <v>232</v>
      </c>
      <c r="F160" s="195" t="s">
        <v>462</v>
      </c>
      <c r="G160" s="193"/>
      <c r="H160" s="193"/>
      <c r="I160" s="196"/>
      <c r="J160" s="197">
        <f>BK160</f>
        <v>0</v>
      </c>
      <c r="K160" s="193"/>
      <c r="L160" s="198"/>
      <c r="M160" s="199"/>
      <c r="N160" s="200"/>
      <c r="O160" s="200"/>
      <c r="P160" s="201">
        <f>SUM(P161:P192)</f>
        <v>0</v>
      </c>
      <c r="Q160" s="200"/>
      <c r="R160" s="201">
        <f>SUM(R161:R192)</f>
        <v>0</v>
      </c>
      <c r="S160" s="200"/>
      <c r="T160" s="202">
        <f>SUM(T161:T192)</f>
        <v>0</v>
      </c>
      <c r="U160" s="11"/>
      <c r="V160" s="11"/>
      <c r="W160" s="11"/>
      <c r="X160" s="11"/>
      <c r="Y160" s="11"/>
      <c r="Z160" s="11"/>
      <c r="AA160" s="11"/>
      <c r="AB160" s="11"/>
      <c r="AC160" s="11"/>
      <c r="AD160" s="11"/>
      <c r="AE160" s="11"/>
      <c r="AR160" s="203" t="s">
        <v>84</v>
      </c>
      <c r="AT160" s="204" t="s">
        <v>75</v>
      </c>
      <c r="AU160" s="204" t="s">
        <v>76</v>
      </c>
      <c r="AY160" s="203" t="s">
        <v>133</v>
      </c>
      <c r="BK160" s="205">
        <f>SUM(BK161:BK192)</f>
        <v>0</v>
      </c>
    </row>
    <row r="161" s="2" customFormat="1" ht="49.05" customHeight="1">
      <c r="A161" s="34"/>
      <c r="B161" s="35"/>
      <c r="C161" s="206" t="s">
        <v>76</v>
      </c>
      <c r="D161" s="206" t="s">
        <v>134</v>
      </c>
      <c r="E161" s="207" t="s">
        <v>463</v>
      </c>
      <c r="F161" s="208" t="s">
        <v>239</v>
      </c>
      <c r="G161" s="209" t="s">
        <v>137</v>
      </c>
      <c r="H161" s="210">
        <v>1</v>
      </c>
      <c r="I161" s="211"/>
      <c r="J161" s="212">
        <f>ROUND(I161*H161,2)</f>
        <v>0</v>
      </c>
      <c r="K161" s="208" t="s">
        <v>1</v>
      </c>
      <c r="L161" s="40"/>
      <c r="M161" s="213" t="s">
        <v>1</v>
      </c>
      <c r="N161" s="214" t="s">
        <v>41</v>
      </c>
      <c r="O161" s="87"/>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138</v>
      </c>
      <c r="AT161" s="217" t="s">
        <v>134</v>
      </c>
      <c r="AU161" s="217" t="s">
        <v>84</v>
      </c>
      <c r="AY161" s="13" t="s">
        <v>133</v>
      </c>
      <c r="BE161" s="218">
        <f>IF(N161="základní",J161,0)</f>
        <v>0</v>
      </c>
      <c r="BF161" s="218">
        <f>IF(N161="snížená",J161,0)</f>
        <v>0</v>
      </c>
      <c r="BG161" s="218">
        <f>IF(N161="zákl. přenesená",J161,0)</f>
        <v>0</v>
      </c>
      <c r="BH161" s="218">
        <f>IF(N161="sníž. přenesená",J161,0)</f>
        <v>0</v>
      </c>
      <c r="BI161" s="218">
        <f>IF(N161="nulová",J161,0)</f>
        <v>0</v>
      </c>
      <c r="BJ161" s="13" t="s">
        <v>84</v>
      </c>
      <c r="BK161" s="218">
        <f>ROUND(I161*H161,2)</f>
        <v>0</v>
      </c>
      <c r="BL161" s="13" t="s">
        <v>138</v>
      </c>
      <c r="BM161" s="217" t="s">
        <v>214</v>
      </c>
    </row>
    <row r="162" s="2" customFormat="1">
      <c r="A162" s="34"/>
      <c r="B162" s="35"/>
      <c r="C162" s="36"/>
      <c r="D162" s="219" t="s">
        <v>139</v>
      </c>
      <c r="E162" s="36"/>
      <c r="F162" s="220" t="s">
        <v>239</v>
      </c>
      <c r="G162" s="36"/>
      <c r="H162" s="36"/>
      <c r="I162" s="221"/>
      <c r="J162" s="36"/>
      <c r="K162" s="36"/>
      <c r="L162" s="40"/>
      <c r="M162" s="222"/>
      <c r="N162" s="223"/>
      <c r="O162" s="87"/>
      <c r="P162" s="87"/>
      <c r="Q162" s="87"/>
      <c r="R162" s="87"/>
      <c r="S162" s="87"/>
      <c r="T162" s="88"/>
      <c r="U162" s="34"/>
      <c r="V162" s="34"/>
      <c r="W162" s="34"/>
      <c r="X162" s="34"/>
      <c r="Y162" s="34"/>
      <c r="Z162" s="34"/>
      <c r="AA162" s="34"/>
      <c r="AB162" s="34"/>
      <c r="AC162" s="34"/>
      <c r="AD162" s="34"/>
      <c r="AE162" s="34"/>
      <c r="AT162" s="13" t="s">
        <v>139</v>
      </c>
      <c r="AU162" s="13" t="s">
        <v>84</v>
      </c>
    </row>
    <row r="163" s="2" customFormat="1" ht="55.5" customHeight="1">
      <c r="A163" s="34"/>
      <c r="B163" s="35"/>
      <c r="C163" s="206" t="s">
        <v>76</v>
      </c>
      <c r="D163" s="206" t="s">
        <v>134</v>
      </c>
      <c r="E163" s="207" t="s">
        <v>464</v>
      </c>
      <c r="F163" s="208" t="s">
        <v>377</v>
      </c>
      <c r="G163" s="209" t="s">
        <v>137</v>
      </c>
      <c r="H163" s="210">
        <v>1</v>
      </c>
      <c r="I163" s="211"/>
      <c r="J163" s="212">
        <f>ROUND(I163*H163,2)</f>
        <v>0</v>
      </c>
      <c r="K163" s="208" t="s">
        <v>1</v>
      </c>
      <c r="L163" s="40"/>
      <c r="M163" s="213" t="s">
        <v>1</v>
      </c>
      <c r="N163" s="214" t="s">
        <v>41</v>
      </c>
      <c r="O163" s="87"/>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138</v>
      </c>
      <c r="AT163" s="217" t="s">
        <v>134</v>
      </c>
      <c r="AU163" s="217" t="s">
        <v>84</v>
      </c>
      <c r="AY163" s="13" t="s">
        <v>133</v>
      </c>
      <c r="BE163" s="218">
        <f>IF(N163="základní",J163,0)</f>
        <v>0</v>
      </c>
      <c r="BF163" s="218">
        <f>IF(N163="snížená",J163,0)</f>
        <v>0</v>
      </c>
      <c r="BG163" s="218">
        <f>IF(N163="zákl. přenesená",J163,0)</f>
        <v>0</v>
      </c>
      <c r="BH163" s="218">
        <f>IF(N163="sníž. přenesená",J163,0)</f>
        <v>0</v>
      </c>
      <c r="BI163" s="218">
        <f>IF(N163="nulová",J163,0)</f>
        <v>0</v>
      </c>
      <c r="BJ163" s="13" t="s">
        <v>84</v>
      </c>
      <c r="BK163" s="218">
        <f>ROUND(I163*H163,2)</f>
        <v>0</v>
      </c>
      <c r="BL163" s="13" t="s">
        <v>138</v>
      </c>
      <c r="BM163" s="217" t="s">
        <v>217</v>
      </c>
    </row>
    <row r="164" s="2" customFormat="1">
      <c r="A164" s="34"/>
      <c r="B164" s="35"/>
      <c r="C164" s="36"/>
      <c r="D164" s="219" t="s">
        <v>139</v>
      </c>
      <c r="E164" s="36"/>
      <c r="F164" s="220" t="s">
        <v>377</v>
      </c>
      <c r="G164" s="36"/>
      <c r="H164" s="36"/>
      <c r="I164" s="221"/>
      <c r="J164" s="36"/>
      <c r="K164" s="36"/>
      <c r="L164" s="40"/>
      <c r="M164" s="222"/>
      <c r="N164" s="223"/>
      <c r="O164" s="87"/>
      <c r="P164" s="87"/>
      <c r="Q164" s="87"/>
      <c r="R164" s="87"/>
      <c r="S164" s="87"/>
      <c r="T164" s="88"/>
      <c r="U164" s="34"/>
      <c r="V164" s="34"/>
      <c r="W164" s="34"/>
      <c r="X164" s="34"/>
      <c r="Y164" s="34"/>
      <c r="Z164" s="34"/>
      <c r="AA164" s="34"/>
      <c r="AB164" s="34"/>
      <c r="AC164" s="34"/>
      <c r="AD164" s="34"/>
      <c r="AE164" s="34"/>
      <c r="AT164" s="13" t="s">
        <v>139</v>
      </c>
      <c r="AU164" s="13" t="s">
        <v>84</v>
      </c>
    </row>
    <row r="165" s="2" customFormat="1" ht="55.5" customHeight="1">
      <c r="A165" s="34"/>
      <c r="B165" s="35"/>
      <c r="C165" s="206" t="s">
        <v>76</v>
      </c>
      <c r="D165" s="206" t="s">
        <v>134</v>
      </c>
      <c r="E165" s="207" t="s">
        <v>465</v>
      </c>
      <c r="F165" s="208" t="s">
        <v>243</v>
      </c>
      <c r="G165" s="209" t="s">
        <v>137</v>
      </c>
      <c r="H165" s="210">
        <v>1</v>
      </c>
      <c r="I165" s="211"/>
      <c r="J165" s="212">
        <f>ROUND(I165*H165,2)</f>
        <v>0</v>
      </c>
      <c r="K165" s="208" t="s">
        <v>1</v>
      </c>
      <c r="L165" s="40"/>
      <c r="M165" s="213" t="s">
        <v>1</v>
      </c>
      <c r="N165" s="214" t="s">
        <v>41</v>
      </c>
      <c r="O165" s="87"/>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138</v>
      </c>
      <c r="AT165" s="217" t="s">
        <v>134</v>
      </c>
      <c r="AU165" s="217" t="s">
        <v>84</v>
      </c>
      <c r="AY165" s="13" t="s">
        <v>133</v>
      </c>
      <c r="BE165" s="218">
        <f>IF(N165="základní",J165,0)</f>
        <v>0</v>
      </c>
      <c r="BF165" s="218">
        <f>IF(N165="snížená",J165,0)</f>
        <v>0</v>
      </c>
      <c r="BG165" s="218">
        <f>IF(N165="zákl. přenesená",J165,0)</f>
        <v>0</v>
      </c>
      <c r="BH165" s="218">
        <f>IF(N165="sníž. přenesená",J165,0)</f>
        <v>0</v>
      </c>
      <c r="BI165" s="218">
        <f>IF(N165="nulová",J165,0)</f>
        <v>0</v>
      </c>
      <c r="BJ165" s="13" t="s">
        <v>84</v>
      </c>
      <c r="BK165" s="218">
        <f>ROUND(I165*H165,2)</f>
        <v>0</v>
      </c>
      <c r="BL165" s="13" t="s">
        <v>138</v>
      </c>
      <c r="BM165" s="217" t="s">
        <v>220</v>
      </c>
    </row>
    <row r="166" s="2" customFormat="1">
      <c r="A166" s="34"/>
      <c r="B166" s="35"/>
      <c r="C166" s="36"/>
      <c r="D166" s="219" t="s">
        <v>139</v>
      </c>
      <c r="E166" s="36"/>
      <c r="F166" s="220" t="s">
        <v>243</v>
      </c>
      <c r="G166" s="36"/>
      <c r="H166" s="36"/>
      <c r="I166" s="221"/>
      <c r="J166" s="36"/>
      <c r="K166" s="36"/>
      <c r="L166" s="40"/>
      <c r="M166" s="222"/>
      <c r="N166" s="223"/>
      <c r="O166" s="87"/>
      <c r="P166" s="87"/>
      <c r="Q166" s="87"/>
      <c r="R166" s="87"/>
      <c r="S166" s="87"/>
      <c r="T166" s="88"/>
      <c r="U166" s="34"/>
      <c r="V166" s="34"/>
      <c r="W166" s="34"/>
      <c r="X166" s="34"/>
      <c r="Y166" s="34"/>
      <c r="Z166" s="34"/>
      <c r="AA166" s="34"/>
      <c r="AB166" s="34"/>
      <c r="AC166" s="34"/>
      <c r="AD166" s="34"/>
      <c r="AE166" s="34"/>
      <c r="AT166" s="13" t="s">
        <v>139</v>
      </c>
      <c r="AU166" s="13" t="s">
        <v>84</v>
      </c>
    </row>
    <row r="167" s="2" customFormat="1" ht="33" customHeight="1">
      <c r="A167" s="34"/>
      <c r="B167" s="35"/>
      <c r="C167" s="206" t="s">
        <v>76</v>
      </c>
      <c r="D167" s="206" t="s">
        <v>134</v>
      </c>
      <c r="E167" s="207" t="s">
        <v>466</v>
      </c>
      <c r="F167" s="208" t="s">
        <v>467</v>
      </c>
      <c r="G167" s="209" t="s">
        <v>137</v>
      </c>
      <c r="H167" s="210">
        <v>1</v>
      </c>
      <c r="I167" s="211"/>
      <c r="J167" s="212">
        <f>ROUND(I167*H167,2)</f>
        <v>0</v>
      </c>
      <c r="K167" s="208" t="s">
        <v>1</v>
      </c>
      <c r="L167" s="40"/>
      <c r="M167" s="213" t="s">
        <v>1</v>
      </c>
      <c r="N167" s="214" t="s">
        <v>41</v>
      </c>
      <c r="O167" s="87"/>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138</v>
      </c>
      <c r="AT167" s="217" t="s">
        <v>134</v>
      </c>
      <c r="AU167" s="217" t="s">
        <v>84</v>
      </c>
      <c r="AY167" s="13" t="s">
        <v>133</v>
      </c>
      <c r="BE167" s="218">
        <f>IF(N167="základní",J167,0)</f>
        <v>0</v>
      </c>
      <c r="BF167" s="218">
        <f>IF(N167="snížená",J167,0)</f>
        <v>0</v>
      </c>
      <c r="BG167" s="218">
        <f>IF(N167="zákl. přenesená",J167,0)</f>
        <v>0</v>
      </c>
      <c r="BH167" s="218">
        <f>IF(N167="sníž. přenesená",J167,0)</f>
        <v>0</v>
      </c>
      <c r="BI167" s="218">
        <f>IF(N167="nulová",J167,0)</f>
        <v>0</v>
      </c>
      <c r="BJ167" s="13" t="s">
        <v>84</v>
      </c>
      <c r="BK167" s="218">
        <f>ROUND(I167*H167,2)</f>
        <v>0</v>
      </c>
      <c r="BL167" s="13" t="s">
        <v>138</v>
      </c>
      <c r="BM167" s="217" t="s">
        <v>223</v>
      </c>
    </row>
    <row r="168" s="2" customFormat="1">
      <c r="A168" s="34"/>
      <c r="B168" s="35"/>
      <c r="C168" s="36"/>
      <c r="D168" s="219" t="s">
        <v>139</v>
      </c>
      <c r="E168" s="36"/>
      <c r="F168" s="220" t="s">
        <v>467</v>
      </c>
      <c r="G168" s="36"/>
      <c r="H168" s="36"/>
      <c r="I168" s="221"/>
      <c r="J168" s="36"/>
      <c r="K168" s="36"/>
      <c r="L168" s="40"/>
      <c r="M168" s="222"/>
      <c r="N168" s="223"/>
      <c r="O168" s="87"/>
      <c r="P168" s="87"/>
      <c r="Q168" s="87"/>
      <c r="R168" s="87"/>
      <c r="S168" s="87"/>
      <c r="T168" s="88"/>
      <c r="U168" s="34"/>
      <c r="V168" s="34"/>
      <c r="W168" s="34"/>
      <c r="X168" s="34"/>
      <c r="Y168" s="34"/>
      <c r="Z168" s="34"/>
      <c r="AA168" s="34"/>
      <c r="AB168" s="34"/>
      <c r="AC168" s="34"/>
      <c r="AD168" s="34"/>
      <c r="AE168" s="34"/>
      <c r="AT168" s="13" t="s">
        <v>139</v>
      </c>
      <c r="AU168" s="13" t="s">
        <v>84</v>
      </c>
    </row>
    <row r="169" s="2" customFormat="1" ht="33" customHeight="1">
      <c r="A169" s="34"/>
      <c r="B169" s="35"/>
      <c r="C169" s="206" t="s">
        <v>76</v>
      </c>
      <c r="D169" s="206" t="s">
        <v>134</v>
      </c>
      <c r="E169" s="207" t="s">
        <v>468</v>
      </c>
      <c r="F169" s="208" t="s">
        <v>297</v>
      </c>
      <c r="G169" s="209" t="s">
        <v>137</v>
      </c>
      <c r="H169" s="210">
        <v>1</v>
      </c>
      <c r="I169" s="211"/>
      <c r="J169" s="212">
        <f>ROUND(I169*H169,2)</f>
        <v>0</v>
      </c>
      <c r="K169" s="208" t="s">
        <v>1</v>
      </c>
      <c r="L169" s="40"/>
      <c r="M169" s="213" t="s">
        <v>1</v>
      </c>
      <c r="N169" s="214" t="s">
        <v>41</v>
      </c>
      <c r="O169" s="87"/>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138</v>
      </c>
      <c r="AT169" s="217" t="s">
        <v>134</v>
      </c>
      <c r="AU169" s="217" t="s">
        <v>84</v>
      </c>
      <c r="AY169" s="13" t="s">
        <v>133</v>
      </c>
      <c r="BE169" s="218">
        <f>IF(N169="základní",J169,0)</f>
        <v>0</v>
      </c>
      <c r="BF169" s="218">
        <f>IF(N169="snížená",J169,0)</f>
        <v>0</v>
      </c>
      <c r="BG169" s="218">
        <f>IF(N169="zákl. přenesená",J169,0)</f>
        <v>0</v>
      </c>
      <c r="BH169" s="218">
        <f>IF(N169="sníž. přenesená",J169,0)</f>
        <v>0</v>
      </c>
      <c r="BI169" s="218">
        <f>IF(N169="nulová",J169,0)</f>
        <v>0</v>
      </c>
      <c r="BJ169" s="13" t="s">
        <v>84</v>
      </c>
      <c r="BK169" s="218">
        <f>ROUND(I169*H169,2)</f>
        <v>0</v>
      </c>
      <c r="BL169" s="13" t="s">
        <v>138</v>
      </c>
      <c r="BM169" s="217" t="s">
        <v>227</v>
      </c>
    </row>
    <row r="170" s="2" customFormat="1">
      <c r="A170" s="34"/>
      <c r="B170" s="35"/>
      <c r="C170" s="36"/>
      <c r="D170" s="219" t="s">
        <v>139</v>
      </c>
      <c r="E170" s="36"/>
      <c r="F170" s="220" t="s">
        <v>297</v>
      </c>
      <c r="G170" s="36"/>
      <c r="H170" s="36"/>
      <c r="I170" s="221"/>
      <c r="J170" s="36"/>
      <c r="K170" s="36"/>
      <c r="L170" s="40"/>
      <c r="M170" s="222"/>
      <c r="N170" s="223"/>
      <c r="O170" s="87"/>
      <c r="P170" s="87"/>
      <c r="Q170" s="87"/>
      <c r="R170" s="87"/>
      <c r="S170" s="87"/>
      <c r="T170" s="88"/>
      <c r="U170" s="34"/>
      <c r="V170" s="34"/>
      <c r="W170" s="34"/>
      <c r="X170" s="34"/>
      <c r="Y170" s="34"/>
      <c r="Z170" s="34"/>
      <c r="AA170" s="34"/>
      <c r="AB170" s="34"/>
      <c r="AC170" s="34"/>
      <c r="AD170" s="34"/>
      <c r="AE170" s="34"/>
      <c r="AT170" s="13" t="s">
        <v>139</v>
      </c>
      <c r="AU170" s="13" t="s">
        <v>84</v>
      </c>
    </row>
    <row r="171" s="2" customFormat="1" ht="33" customHeight="1">
      <c r="A171" s="34"/>
      <c r="B171" s="35"/>
      <c r="C171" s="206" t="s">
        <v>76</v>
      </c>
      <c r="D171" s="206" t="s">
        <v>134</v>
      </c>
      <c r="E171" s="207" t="s">
        <v>469</v>
      </c>
      <c r="F171" s="208" t="s">
        <v>470</v>
      </c>
      <c r="G171" s="209" t="s">
        <v>137</v>
      </c>
      <c r="H171" s="210">
        <v>1.8999999999999999</v>
      </c>
      <c r="I171" s="211"/>
      <c r="J171" s="212">
        <f>ROUND(I171*H171,2)</f>
        <v>0</v>
      </c>
      <c r="K171" s="208" t="s">
        <v>1</v>
      </c>
      <c r="L171" s="40"/>
      <c r="M171" s="213" t="s">
        <v>1</v>
      </c>
      <c r="N171" s="214" t="s">
        <v>41</v>
      </c>
      <c r="O171" s="87"/>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138</v>
      </c>
      <c r="AT171" s="217" t="s">
        <v>134</v>
      </c>
      <c r="AU171" s="217" t="s">
        <v>84</v>
      </c>
      <c r="AY171" s="13" t="s">
        <v>133</v>
      </c>
      <c r="BE171" s="218">
        <f>IF(N171="základní",J171,0)</f>
        <v>0</v>
      </c>
      <c r="BF171" s="218">
        <f>IF(N171="snížená",J171,0)</f>
        <v>0</v>
      </c>
      <c r="BG171" s="218">
        <f>IF(N171="zákl. přenesená",J171,0)</f>
        <v>0</v>
      </c>
      <c r="BH171" s="218">
        <f>IF(N171="sníž. přenesená",J171,0)</f>
        <v>0</v>
      </c>
      <c r="BI171" s="218">
        <f>IF(N171="nulová",J171,0)</f>
        <v>0</v>
      </c>
      <c r="BJ171" s="13" t="s">
        <v>84</v>
      </c>
      <c r="BK171" s="218">
        <f>ROUND(I171*H171,2)</f>
        <v>0</v>
      </c>
      <c r="BL171" s="13" t="s">
        <v>138</v>
      </c>
      <c r="BM171" s="217" t="s">
        <v>230</v>
      </c>
    </row>
    <row r="172" s="2" customFormat="1">
      <c r="A172" s="34"/>
      <c r="B172" s="35"/>
      <c r="C172" s="36"/>
      <c r="D172" s="219" t="s">
        <v>139</v>
      </c>
      <c r="E172" s="36"/>
      <c r="F172" s="220" t="s">
        <v>470</v>
      </c>
      <c r="G172" s="36"/>
      <c r="H172" s="36"/>
      <c r="I172" s="221"/>
      <c r="J172" s="36"/>
      <c r="K172" s="36"/>
      <c r="L172" s="40"/>
      <c r="M172" s="222"/>
      <c r="N172" s="223"/>
      <c r="O172" s="87"/>
      <c r="P172" s="87"/>
      <c r="Q172" s="87"/>
      <c r="R172" s="87"/>
      <c r="S172" s="87"/>
      <c r="T172" s="88"/>
      <c r="U172" s="34"/>
      <c r="V172" s="34"/>
      <c r="W172" s="34"/>
      <c r="X172" s="34"/>
      <c r="Y172" s="34"/>
      <c r="Z172" s="34"/>
      <c r="AA172" s="34"/>
      <c r="AB172" s="34"/>
      <c r="AC172" s="34"/>
      <c r="AD172" s="34"/>
      <c r="AE172" s="34"/>
      <c r="AT172" s="13" t="s">
        <v>139</v>
      </c>
      <c r="AU172" s="13" t="s">
        <v>84</v>
      </c>
    </row>
    <row r="173" s="2" customFormat="1" ht="37.8" customHeight="1">
      <c r="A173" s="34"/>
      <c r="B173" s="35"/>
      <c r="C173" s="206" t="s">
        <v>76</v>
      </c>
      <c r="D173" s="206" t="s">
        <v>134</v>
      </c>
      <c r="E173" s="207" t="s">
        <v>471</v>
      </c>
      <c r="F173" s="208" t="s">
        <v>472</v>
      </c>
      <c r="G173" s="209" t="s">
        <v>137</v>
      </c>
      <c r="H173" s="210">
        <v>1.8999999999999999</v>
      </c>
      <c r="I173" s="211"/>
      <c r="J173" s="212">
        <f>ROUND(I173*H173,2)</f>
        <v>0</v>
      </c>
      <c r="K173" s="208" t="s">
        <v>1</v>
      </c>
      <c r="L173" s="40"/>
      <c r="M173" s="213" t="s">
        <v>1</v>
      </c>
      <c r="N173" s="214" t="s">
        <v>41</v>
      </c>
      <c r="O173" s="87"/>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138</v>
      </c>
      <c r="AT173" s="217" t="s">
        <v>134</v>
      </c>
      <c r="AU173" s="217" t="s">
        <v>84</v>
      </c>
      <c r="AY173" s="13" t="s">
        <v>133</v>
      </c>
      <c r="BE173" s="218">
        <f>IF(N173="základní",J173,0)</f>
        <v>0</v>
      </c>
      <c r="BF173" s="218">
        <f>IF(N173="snížená",J173,0)</f>
        <v>0</v>
      </c>
      <c r="BG173" s="218">
        <f>IF(N173="zákl. přenesená",J173,0)</f>
        <v>0</v>
      </c>
      <c r="BH173" s="218">
        <f>IF(N173="sníž. přenesená",J173,0)</f>
        <v>0</v>
      </c>
      <c r="BI173" s="218">
        <f>IF(N173="nulová",J173,0)</f>
        <v>0</v>
      </c>
      <c r="BJ173" s="13" t="s">
        <v>84</v>
      </c>
      <c r="BK173" s="218">
        <f>ROUND(I173*H173,2)</f>
        <v>0</v>
      </c>
      <c r="BL173" s="13" t="s">
        <v>138</v>
      </c>
      <c r="BM173" s="217" t="s">
        <v>237</v>
      </c>
    </row>
    <row r="174" s="2" customFormat="1">
      <c r="A174" s="34"/>
      <c r="B174" s="35"/>
      <c r="C174" s="36"/>
      <c r="D174" s="219" t="s">
        <v>139</v>
      </c>
      <c r="E174" s="36"/>
      <c r="F174" s="220" t="s">
        <v>472</v>
      </c>
      <c r="G174" s="36"/>
      <c r="H174" s="36"/>
      <c r="I174" s="221"/>
      <c r="J174" s="36"/>
      <c r="K174" s="36"/>
      <c r="L174" s="40"/>
      <c r="M174" s="222"/>
      <c r="N174" s="223"/>
      <c r="O174" s="87"/>
      <c r="P174" s="87"/>
      <c r="Q174" s="87"/>
      <c r="R174" s="87"/>
      <c r="S174" s="87"/>
      <c r="T174" s="88"/>
      <c r="U174" s="34"/>
      <c r="V174" s="34"/>
      <c r="W174" s="34"/>
      <c r="X174" s="34"/>
      <c r="Y174" s="34"/>
      <c r="Z174" s="34"/>
      <c r="AA174" s="34"/>
      <c r="AB174" s="34"/>
      <c r="AC174" s="34"/>
      <c r="AD174" s="34"/>
      <c r="AE174" s="34"/>
      <c r="AT174" s="13" t="s">
        <v>139</v>
      </c>
      <c r="AU174" s="13" t="s">
        <v>84</v>
      </c>
    </row>
    <row r="175" s="2" customFormat="1" ht="24.15" customHeight="1">
      <c r="A175" s="34"/>
      <c r="B175" s="35"/>
      <c r="C175" s="206" t="s">
        <v>76</v>
      </c>
      <c r="D175" s="206" t="s">
        <v>134</v>
      </c>
      <c r="E175" s="207" t="s">
        <v>473</v>
      </c>
      <c r="F175" s="208" t="s">
        <v>474</v>
      </c>
      <c r="G175" s="209" t="s">
        <v>137</v>
      </c>
      <c r="H175" s="210">
        <v>2.52</v>
      </c>
      <c r="I175" s="211"/>
      <c r="J175" s="212">
        <f>ROUND(I175*H175,2)</f>
        <v>0</v>
      </c>
      <c r="K175" s="208" t="s">
        <v>1</v>
      </c>
      <c r="L175" s="40"/>
      <c r="M175" s="213" t="s">
        <v>1</v>
      </c>
      <c r="N175" s="214" t="s">
        <v>41</v>
      </c>
      <c r="O175" s="87"/>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138</v>
      </c>
      <c r="AT175" s="217" t="s">
        <v>134</v>
      </c>
      <c r="AU175" s="217" t="s">
        <v>84</v>
      </c>
      <c r="AY175" s="13" t="s">
        <v>133</v>
      </c>
      <c r="BE175" s="218">
        <f>IF(N175="základní",J175,0)</f>
        <v>0</v>
      </c>
      <c r="BF175" s="218">
        <f>IF(N175="snížená",J175,0)</f>
        <v>0</v>
      </c>
      <c r="BG175" s="218">
        <f>IF(N175="zákl. přenesená",J175,0)</f>
        <v>0</v>
      </c>
      <c r="BH175" s="218">
        <f>IF(N175="sníž. přenesená",J175,0)</f>
        <v>0</v>
      </c>
      <c r="BI175" s="218">
        <f>IF(N175="nulová",J175,0)</f>
        <v>0</v>
      </c>
      <c r="BJ175" s="13" t="s">
        <v>84</v>
      </c>
      <c r="BK175" s="218">
        <f>ROUND(I175*H175,2)</f>
        <v>0</v>
      </c>
      <c r="BL175" s="13" t="s">
        <v>138</v>
      </c>
      <c r="BM175" s="217" t="s">
        <v>240</v>
      </c>
    </row>
    <row r="176" s="2" customFormat="1">
      <c r="A176" s="34"/>
      <c r="B176" s="35"/>
      <c r="C176" s="36"/>
      <c r="D176" s="219" t="s">
        <v>139</v>
      </c>
      <c r="E176" s="36"/>
      <c r="F176" s="220" t="s">
        <v>474</v>
      </c>
      <c r="G176" s="36"/>
      <c r="H176" s="36"/>
      <c r="I176" s="221"/>
      <c r="J176" s="36"/>
      <c r="K176" s="36"/>
      <c r="L176" s="40"/>
      <c r="M176" s="222"/>
      <c r="N176" s="223"/>
      <c r="O176" s="87"/>
      <c r="P176" s="87"/>
      <c r="Q176" s="87"/>
      <c r="R176" s="87"/>
      <c r="S176" s="87"/>
      <c r="T176" s="88"/>
      <c r="U176" s="34"/>
      <c r="V176" s="34"/>
      <c r="W176" s="34"/>
      <c r="X176" s="34"/>
      <c r="Y176" s="34"/>
      <c r="Z176" s="34"/>
      <c r="AA176" s="34"/>
      <c r="AB176" s="34"/>
      <c r="AC176" s="34"/>
      <c r="AD176" s="34"/>
      <c r="AE176" s="34"/>
      <c r="AT176" s="13" t="s">
        <v>139</v>
      </c>
      <c r="AU176" s="13" t="s">
        <v>84</v>
      </c>
    </row>
    <row r="177" s="2" customFormat="1" ht="44.25" customHeight="1">
      <c r="A177" s="34"/>
      <c r="B177" s="35"/>
      <c r="C177" s="206" t="s">
        <v>76</v>
      </c>
      <c r="D177" s="206" t="s">
        <v>134</v>
      </c>
      <c r="E177" s="207" t="s">
        <v>475</v>
      </c>
      <c r="F177" s="208" t="s">
        <v>476</v>
      </c>
      <c r="G177" s="209" t="s">
        <v>137</v>
      </c>
      <c r="H177" s="210">
        <v>1</v>
      </c>
      <c r="I177" s="211"/>
      <c r="J177" s="212">
        <f>ROUND(I177*H177,2)</f>
        <v>0</v>
      </c>
      <c r="K177" s="208" t="s">
        <v>1</v>
      </c>
      <c r="L177" s="40"/>
      <c r="M177" s="213" t="s">
        <v>1</v>
      </c>
      <c r="N177" s="214" t="s">
        <v>41</v>
      </c>
      <c r="O177" s="87"/>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138</v>
      </c>
      <c r="AT177" s="217" t="s">
        <v>134</v>
      </c>
      <c r="AU177" s="217" t="s">
        <v>84</v>
      </c>
      <c r="AY177" s="13" t="s">
        <v>133</v>
      </c>
      <c r="BE177" s="218">
        <f>IF(N177="základní",J177,0)</f>
        <v>0</v>
      </c>
      <c r="BF177" s="218">
        <f>IF(N177="snížená",J177,0)</f>
        <v>0</v>
      </c>
      <c r="BG177" s="218">
        <f>IF(N177="zákl. přenesená",J177,0)</f>
        <v>0</v>
      </c>
      <c r="BH177" s="218">
        <f>IF(N177="sníž. přenesená",J177,0)</f>
        <v>0</v>
      </c>
      <c r="BI177" s="218">
        <f>IF(N177="nulová",J177,0)</f>
        <v>0</v>
      </c>
      <c r="BJ177" s="13" t="s">
        <v>84</v>
      </c>
      <c r="BK177" s="218">
        <f>ROUND(I177*H177,2)</f>
        <v>0</v>
      </c>
      <c r="BL177" s="13" t="s">
        <v>138</v>
      </c>
      <c r="BM177" s="217" t="s">
        <v>244</v>
      </c>
    </row>
    <row r="178" s="2" customFormat="1">
      <c r="A178" s="34"/>
      <c r="B178" s="35"/>
      <c r="C178" s="36"/>
      <c r="D178" s="219" t="s">
        <v>139</v>
      </c>
      <c r="E178" s="36"/>
      <c r="F178" s="220" t="s">
        <v>476</v>
      </c>
      <c r="G178" s="36"/>
      <c r="H178" s="36"/>
      <c r="I178" s="221"/>
      <c r="J178" s="36"/>
      <c r="K178" s="36"/>
      <c r="L178" s="40"/>
      <c r="M178" s="222"/>
      <c r="N178" s="223"/>
      <c r="O178" s="87"/>
      <c r="P178" s="87"/>
      <c r="Q178" s="87"/>
      <c r="R178" s="87"/>
      <c r="S178" s="87"/>
      <c r="T178" s="88"/>
      <c r="U178" s="34"/>
      <c r="V178" s="34"/>
      <c r="W178" s="34"/>
      <c r="X178" s="34"/>
      <c r="Y178" s="34"/>
      <c r="Z178" s="34"/>
      <c r="AA178" s="34"/>
      <c r="AB178" s="34"/>
      <c r="AC178" s="34"/>
      <c r="AD178" s="34"/>
      <c r="AE178" s="34"/>
      <c r="AT178" s="13" t="s">
        <v>139</v>
      </c>
      <c r="AU178" s="13" t="s">
        <v>84</v>
      </c>
    </row>
    <row r="179" s="2" customFormat="1" ht="62.7" customHeight="1">
      <c r="A179" s="34"/>
      <c r="B179" s="35"/>
      <c r="C179" s="206" t="s">
        <v>76</v>
      </c>
      <c r="D179" s="206" t="s">
        <v>134</v>
      </c>
      <c r="E179" s="207" t="s">
        <v>477</v>
      </c>
      <c r="F179" s="208" t="s">
        <v>312</v>
      </c>
      <c r="G179" s="209" t="s">
        <v>137</v>
      </c>
      <c r="H179" s="210">
        <v>3</v>
      </c>
      <c r="I179" s="211"/>
      <c r="J179" s="212">
        <f>ROUND(I179*H179,2)</f>
        <v>0</v>
      </c>
      <c r="K179" s="208" t="s">
        <v>1</v>
      </c>
      <c r="L179" s="40"/>
      <c r="M179" s="213" t="s">
        <v>1</v>
      </c>
      <c r="N179" s="214" t="s">
        <v>41</v>
      </c>
      <c r="O179" s="87"/>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138</v>
      </c>
      <c r="AT179" s="217" t="s">
        <v>134</v>
      </c>
      <c r="AU179" s="217" t="s">
        <v>84</v>
      </c>
      <c r="AY179" s="13" t="s">
        <v>133</v>
      </c>
      <c r="BE179" s="218">
        <f>IF(N179="základní",J179,0)</f>
        <v>0</v>
      </c>
      <c r="BF179" s="218">
        <f>IF(N179="snížená",J179,0)</f>
        <v>0</v>
      </c>
      <c r="BG179" s="218">
        <f>IF(N179="zákl. přenesená",J179,0)</f>
        <v>0</v>
      </c>
      <c r="BH179" s="218">
        <f>IF(N179="sníž. přenesená",J179,0)</f>
        <v>0</v>
      </c>
      <c r="BI179" s="218">
        <f>IF(N179="nulová",J179,0)</f>
        <v>0</v>
      </c>
      <c r="BJ179" s="13" t="s">
        <v>84</v>
      </c>
      <c r="BK179" s="218">
        <f>ROUND(I179*H179,2)</f>
        <v>0</v>
      </c>
      <c r="BL179" s="13" t="s">
        <v>138</v>
      </c>
      <c r="BM179" s="217" t="s">
        <v>247</v>
      </c>
    </row>
    <row r="180" s="2" customFormat="1">
      <c r="A180" s="34"/>
      <c r="B180" s="35"/>
      <c r="C180" s="36"/>
      <c r="D180" s="219" t="s">
        <v>139</v>
      </c>
      <c r="E180" s="36"/>
      <c r="F180" s="220" t="s">
        <v>312</v>
      </c>
      <c r="G180" s="36"/>
      <c r="H180" s="36"/>
      <c r="I180" s="221"/>
      <c r="J180" s="36"/>
      <c r="K180" s="36"/>
      <c r="L180" s="40"/>
      <c r="M180" s="222"/>
      <c r="N180" s="223"/>
      <c r="O180" s="87"/>
      <c r="P180" s="87"/>
      <c r="Q180" s="87"/>
      <c r="R180" s="87"/>
      <c r="S180" s="87"/>
      <c r="T180" s="88"/>
      <c r="U180" s="34"/>
      <c r="V180" s="34"/>
      <c r="W180" s="34"/>
      <c r="X180" s="34"/>
      <c r="Y180" s="34"/>
      <c r="Z180" s="34"/>
      <c r="AA180" s="34"/>
      <c r="AB180" s="34"/>
      <c r="AC180" s="34"/>
      <c r="AD180" s="34"/>
      <c r="AE180" s="34"/>
      <c r="AT180" s="13" t="s">
        <v>139</v>
      </c>
      <c r="AU180" s="13" t="s">
        <v>84</v>
      </c>
    </row>
    <row r="181" s="2" customFormat="1" ht="33" customHeight="1">
      <c r="A181" s="34"/>
      <c r="B181" s="35"/>
      <c r="C181" s="206" t="s">
        <v>76</v>
      </c>
      <c r="D181" s="206" t="s">
        <v>134</v>
      </c>
      <c r="E181" s="207" t="s">
        <v>478</v>
      </c>
      <c r="F181" s="208" t="s">
        <v>479</v>
      </c>
      <c r="G181" s="209" t="s">
        <v>137</v>
      </c>
      <c r="H181" s="210">
        <v>1</v>
      </c>
      <c r="I181" s="211"/>
      <c r="J181" s="212">
        <f>ROUND(I181*H181,2)</f>
        <v>0</v>
      </c>
      <c r="K181" s="208" t="s">
        <v>1</v>
      </c>
      <c r="L181" s="40"/>
      <c r="M181" s="213" t="s">
        <v>1</v>
      </c>
      <c r="N181" s="214" t="s">
        <v>41</v>
      </c>
      <c r="O181" s="87"/>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138</v>
      </c>
      <c r="AT181" s="217" t="s">
        <v>134</v>
      </c>
      <c r="AU181" s="217" t="s">
        <v>84</v>
      </c>
      <c r="AY181" s="13" t="s">
        <v>133</v>
      </c>
      <c r="BE181" s="218">
        <f>IF(N181="základní",J181,0)</f>
        <v>0</v>
      </c>
      <c r="BF181" s="218">
        <f>IF(N181="snížená",J181,0)</f>
        <v>0</v>
      </c>
      <c r="BG181" s="218">
        <f>IF(N181="zákl. přenesená",J181,0)</f>
        <v>0</v>
      </c>
      <c r="BH181" s="218">
        <f>IF(N181="sníž. přenesená",J181,0)</f>
        <v>0</v>
      </c>
      <c r="BI181" s="218">
        <f>IF(N181="nulová",J181,0)</f>
        <v>0</v>
      </c>
      <c r="BJ181" s="13" t="s">
        <v>84</v>
      </c>
      <c r="BK181" s="218">
        <f>ROUND(I181*H181,2)</f>
        <v>0</v>
      </c>
      <c r="BL181" s="13" t="s">
        <v>138</v>
      </c>
      <c r="BM181" s="217" t="s">
        <v>251</v>
      </c>
    </row>
    <row r="182" s="2" customFormat="1">
      <c r="A182" s="34"/>
      <c r="B182" s="35"/>
      <c r="C182" s="36"/>
      <c r="D182" s="219" t="s">
        <v>139</v>
      </c>
      <c r="E182" s="36"/>
      <c r="F182" s="220" t="s">
        <v>479</v>
      </c>
      <c r="G182" s="36"/>
      <c r="H182" s="36"/>
      <c r="I182" s="221"/>
      <c r="J182" s="36"/>
      <c r="K182" s="36"/>
      <c r="L182" s="40"/>
      <c r="M182" s="222"/>
      <c r="N182" s="223"/>
      <c r="O182" s="87"/>
      <c r="P182" s="87"/>
      <c r="Q182" s="87"/>
      <c r="R182" s="87"/>
      <c r="S182" s="87"/>
      <c r="T182" s="88"/>
      <c r="U182" s="34"/>
      <c r="V182" s="34"/>
      <c r="W182" s="34"/>
      <c r="X182" s="34"/>
      <c r="Y182" s="34"/>
      <c r="Z182" s="34"/>
      <c r="AA182" s="34"/>
      <c r="AB182" s="34"/>
      <c r="AC182" s="34"/>
      <c r="AD182" s="34"/>
      <c r="AE182" s="34"/>
      <c r="AT182" s="13" t="s">
        <v>139</v>
      </c>
      <c r="AU182" s="13" t="s">
        <v>84</v>
      </c>
    </row>
    <row r="183" s="2" customFormat="1" ht="24.15" customHeight="1">
      <c r="A183" s="34"/>
      <c r="B183" s="35"/>
      <c r="C183" s="206" t="s">
        <v>76</v>
      </c>
      <c r="D183" s="206" t="s">
        <v>134</v>
      </c>
      <c r="E183" s="207" t="s">
        <v>270</v>
      </c>
      <c r="F183" s="208" t="s">
        <v>480</v>
      </c>
      <c r="G183" s="209" t="s">
        <v>137</v>
      </c>
      <c r="H183" s="210">
        <v>1</v>
      </c>
      <c r="I183" s="211"/>
      <c r="J183" s="212">
        <f>ROUND(I183*H183,2)</f>
        <v>0</v>
      </c>
      <c r="K183" s="208" t="s">
        <v>1</v>
      </c>
      <c r="L183" s="40"/>
      <c r="M183" s="213" t="s">
        <v>1</v>
      </c>
      <c r="N183" s="214" t="s">
        <v>41</v>
      </c>
      <c r="O183" s="87"/>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138</v>
      </c>
      <c r="AT183" s="217" t="s">
        <v>134</v>
      </c>
      <c r="AU183" s="217" t="s">
        <v>84</v>
      </c>
      <c r="AY183" s="13" t="s">
        <v>133</v>
      </c>
      <c r="BE183" s="218">
        <f>IF(N183="základní",J183,0)</f>
        <v>0</v>
      </c>
      <c r="BF183" s="218">
        <f>IF(N183="snížená",J183,0)</f>
        <v>0</v>
      </c>
      <c r="BG183" s="218">
        <f>IF(N183="zákl. přenesená",J183,0)</f>
        <v>0</v>
      </c>
      <c r="BH183" s="218">
        <f>IF(N183="sníž. přenesená",J183,0)</f>
        <v>0</v>
      </c>
      <c r="BI183" s="218">
        <f>IF(N183="nulová",J183,0)</f>
        <v>0</v>
      </c>
      <c r="BJ183" s="13" t="s">
        <v>84</v>
      </c>
      <c r="BK183" s="218">
        <f>ROUND(I183*H183,2)</f>
        <v>0</v>
      </c>
      <c r="BL183" s="13" t="s">
        <v>138</v>
      </c>
      <c r="BM183" s="217" t="s">
        <v>254</v>
      </c>
    </row>
    <row r="184" s="2" customFormat="1">
      <c r="A184" s="34"/>
      <c r="B184" s="35"/>
      <c r="C184" s="36"/>
      <c r="D184" s="219" t="s">
        <v>139</v>
      </c>
      <c r="E184" s="36"/>
      <c r="F184" s="220" t="s">
        <v>480</v>
      </c>
      <c r="G184" s="36"/>
      <c r="H184" s="36"/>
      <c r="I184" s="221"/>
      <c r="J184" s="36"/>
      <c r="K184" s="36"/>
      <c r="L184" s="40"/>
      <c r="M184" s="222"/>
      <c r="N184" s="223"/>
      <c r="O184" s="87"/>
      <c r="P184" s="87"/>
      <c r="Q184" s="87"/>
      <c r="R184" s="87"/>
      <c r="S184" s="87"/>
      <c r="T184" s="88"/>
      <c r="U184" s="34"/>
      <c r="V184" s="34"/>
      <c r="W184" s="34"/>
      <c r="X184" s="34"/>
      <c r="Y184" s="34"/>
      <c r="Z184" s="34"/>
      <c r="AA184" s="34"/>
      <c r="AB184" s="34"/>
      <c r="AC184" s="34"/>
      <c r="AD184" s="34"/>
      <c r="AE184" s="34"/>
      <c r="AT184" s="13" t="s">
        <v>139</v>
      </c>
      <c r="AU184" s="13" t="s">
        <v>84</v>
      </c>
    </row>
    <row r="185" s="2" customFormat="1" ht="33" customHeight="1">
      <c r="A185" s="34"/>
      <c r="B185" s="35"/>
      <c r="C185" s="206" t="s">
        <v>76</v>
      </c>
      <c r="D185" s="206" t="s">
        <v>134</v>
      </c>
      <c r="E185" s="207" t="s">
        <v>273</v>
      </c>
      <c r="F185" s="208" t="s">
        <v>274</v>
      </c>
      <c r="G185" s="209" t="s">
        <v>137</v>
      </c>
      <c r="H185" s="210">
        <v>1</v>
      </c>
      <c r="I185" s="211"/>
      <c r="J185" s="212">
        <f>ROUND(I185*H185,2)</f>
        <v>0</v>
      </c>
      <c r="K185" s="208" t="s">
        <v>1</v>
      </c>
      <c r="L185" s="40"/>
      <c r="M185" s="213" t="s">
        <v>1</v>
      </c>
      <c r="N185" s="214" t="s">
        <v>41</v>
      </c>
      <c r="O185" s="87"/>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138</v>
      </c>
      <c r="AT185" s="217" t="s">
        <v>134</v>
      </c>
      <c r="AU185" s="217" t="s">
        <v>84</v>
      </c>
      <c r="AY185" s="13" t="s">
        <v>133</v>
      </c>
      <c r="BE185" s="218">
        <f>IF(N185="základní",J185,0)</f>
        <v>0</v>
      </c>
      <c r="BF185" s="218">
        <f>IF(N185="snížená",J185,0)</f>
        <v>0</v>
      </c>
      <c r="BG185" s="218">
        <f>IF(N185="zákl. přenesená",J185,0)</f>
        <v>0</v>
      </c>
      <c r="BH185" s="218">
        <f>IF(N185="sníž. přenesená",J185,0)</f>
        <v>0</v>
      </c>
      <c r="BI185" s="218">
        <f>IF(N185="nulová",J185,0)</f>
        <v>0</v>
      </c>
      <c r="BJ185" s="13" t="s">
        <v>84</v>
      </c>
      <c r="BK185" s="218">
        <f>ROUND(I185*H185,2)</f>
        <v>0</v>
      </c>
      <c r="BL185" s="13" t="s">
        <v>138</v>
      </c>
      <c r="BM185" s="217" t="s">
        <v>258</v>
      </c>
    </row>
    <row r="186" s="2" customFormat="1">
      <c r="A186" s="34"/>
      <c r="B186" s="35"/>
      <c r="C186" s="36"/>
      <c r="D186" s="219" t="s">
        <v>139</v>
      </c>
      <c r="E186" s="36"/>
      <c r="F186" s="220" t="s">
        <v>274</v>
      </c>
      <c r="G186" s="36"/>
      <c r="H186" s="36"/>
      <c r="I186" s="221"/>
      <c r="J186" s="36"/>
      <c r="K186" s="36"/>
      <c r="L186" s="40"/>
      <c r="M186" s="222"/>
      <c r="N186" s="223"/>
      <c r="O186" s="87"/>
      <c r="P186" s="87"/>
      <c r="Q186" s="87"/>
      <c r="R186" s="87"/>
      <c r="S186" s="87"/>
      <c r="T186" s="88"/>
      <c r="U186" s="34"/>
      <c r="V186" s="34"/>
      <c r="W186" s="34"/>
      <c r="X186" s="34"/>
      <c r="Y186" s="34"/>
      <c r="Z186" s="34"/>
      <c r="AA186" s="34"/>
      <c r="AB186" s="34"/>
      <c r="AC186" s="34"/>
      <c r="AD186" s="34"/>
      <c r="AE186" s="34"/>
      <c r="AT186" s="13" t="s">
        <v>139</v>
      </c>
      <c r="AU186" s="13" t="s">
        <v>84</v>
      </c>
    </row>
    <row r="187" s="2" customFormat="1" ht="33" customHeight="1">
      <c r="A187" s="34"/>
      <c r="B187" s="35"/>
      <c r="C187" s="206" t="s">
        <v>76</v>
      </c>
      <c r="D187" s="206" t="s">
        <v>134</v>
      </c>
      <c r="E187" s="207" t="s">
        <v>277</v>
      </c>
      <c r="F187" s="208" t="s">
        <v>278</v>
      </c>
      <c r="G187" s="209" t="s">
        <v>137</v>
      </c>
      <c r="H187" s="210">
        <v>1</v>
      </c>
      <c r="I187" s="211"/>
      <c r="J187" s="212">
        <f>ROUND(I187*H187,2)</f>
        <v>0</v>
      </c>
      <c r="K187" s="208" t="s">
        <v>1</v>
      </c>
      <c r="L187" s="40"/>
      <c r="M187" s="213" t="s">
        <v>1</v>
      </c>
      <c r="N187" s="214" t="s">
        <v>41</v>
      </c>
      <c r="O187" s="87"/>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138</v>
      </c>
      <c r="AT187" s="217" t="s">
        <v>134</v>
      </c>
      <c r="AU187" s="217" t="s">
        <v>84</v>
      </c>
      <c r="AY187" s="13" t="s">
        <v>133</v>
      </c>
      <c r="BE187" s="218">
        <f>IF(N187="základní",J187,0)</f>
        <v>0</v>
      </c>
      <c r="BF187" s="218">
        <f>IF(N187="snížená",J187,0)</f>
        <v>0</v>
      </c>
      <c r="BG187" s="218">
        <f>IF(N187="zákl. přenesená",J187,0)</f>
        <v>0</v>
      </c>
      <c r="BH187" s="218">
        <f>IF(N187="sníž. přenesená",J187,0)</f>
        <v>0</v>
      </c>
      <c r="BI187" s="218">
        <f>IF(N187="nulová",J187,0)</f>
        <v>0</v>
      </c>
      <c r="BJ187" s="13" t="s">
        <v>84</v>
      </c>
      <c r="BK187" s="218">
        <f>ROUND(I187*H187,2)</f>
        <v>0</v>
      </c>
      <c r="BL187" s="13" t="s">
        <v>138</v>
      </c>
      <c r="BM187" s="217" t="s">
        <v>261</v>
      </c>
    </row>
    <row r="188" s="2" customFormat="1">
      <c r="A188" s="34"/>
      <c r="B188" s="35"/>
      <c r="C188" s="36"/>
      <c r="D188" s="219" t="s">
        <v>139</v>
      </c>
      <c r="E188" s="36"/>
      <c r="F188" s="220" t="s">
        <v>278</v>
      </c>
      <c r="G188" s="36"/>
      <c r="H188" s="36"/>
      <c r="I188" s="221"/>
      <c r="J188" s="36"/>
      <c r="K188" s="36"/>
      <c r="L188" s="40"/>
      <c r="M188" s="222"/>
      <c r="N188" s="223"/>
      <c r="O188" s="87"/>
      <c r="P188" s="87"/>
      <c r="Q188" s="87"/>
      <c r="R188" s="87"/>
      <c r="S188" s="87"/>
      <c r="T188" s="88"/>
      <c r="U188" s="34"/>
      <c r="V188" s="34"/>
      <c r="W188" s="34"/>
      <c r="X188" s="34"/>
      <c r="Y188" s="34"/>
      <c r="Z188" s="34"/>
      <c r="AA188" s="34"/>
      <c r="AB188" s="34"/>
      <c r="AC188" s="34"/>
      <c r="AD188" s="34"/>
      <c r="AE188" s="34"/>
      <c r="AT188" s="13" t="s">
        <v>139</v>
      </c>
      <c r="AU188" s="13" t="s">
        <v>84</v>
      </c>
    </row>
    <row r="189" s="2" customFormat="1" ht="16.5" customHeight="1">
      <c r="A189" s="34"/>
      <c r="B189" s="35"/>
      <c r="C189" s="206" t="s">
        <v>76</v>
      </c>
      <c r="D189" s="206" t="s">
        <v>134</v>
      </c>
      <c r="E189" s="207" t="s">
        <v>481</v>
      </c>
      <c r="F189" s="208" t="s">
        <v>482</v>
      </c>
      <c r="G189" s="209" t="s">
        <v>137</v>
      </c>
      <c r="H189" s="210">
        <v>0.17999999999999999</v>
      </c>
      <c r="I189" s="211"/>
      <c r="J189" s="212">
        <f>ROUND(I189*H189,2)</f>
        <v>0</v>
      </c>
      <c r="K189" s="208" t="s">
        <v>1</v>
      </c>
      <c r="L189" s="40"/>
      <c r="M189" s="213" t="s">
        <v>1</v>
      </c>
      <c r="N189" s="214" t="s">
        <v>41</v>
      </c>
      <c r="O189" s="87"/>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138</v>
      </c>
      <c r="AT189" s="217" t="s">
        <v>134</v>
      </c>
      <c r="AU189" s="217" t="s">
        <v>84</v>
      </c>
      <c r="AY189" s="13" t="s">
        <v>133</v>
      </c>
      <c r="BE189" s="218">
        <f>IF(N189="základní",J189,0)</f>
        <v>0</v>
      </c>
      <c r="BF189" s="218">
        <f>IF(N189="snížená",J189,0)</f>
        <v>0</v>
      </c>
      <c r="BG189" s="218">
        <f>IF(N189="zákl. přenesená",J189,0)</f>
        <v>0</v>
      </c>
      <c r="BH189" s="218">
        <f>IF(N189="sníž. přenesená",J189,0)</f>
        <v>0</v>
      </c>
      <c r="BI189" s="218">
        <f>IF(N189="nulová",J189,0)</f>
        <v>0</v>
      </c>
      <c r="BJ189" s="13" t="s">
        <v>84</v>
      </c>
      <c r="BK189" s="218">
        <f>ROUND(I189*H189,2)</f>
        <v>0</v>
      </c>
      <c r="BL189" s="13" t="s">
        <v>138</v>
      </c>
      <c r="BM189" s="217" t="s">
        <v>265</v>
      </c>
    </row>
    <row r="190" s="2" customFormat="1">
      <c r="A190" s="34"/>
      <c r="B190" s="35"/>
      <c r="C190" s="36"/>
      <c r="D190" s="219" t="s">
        <v>139</v>
      </c>
      <c r="E190" s="36"/>
      <c r="F190" s="220" t="s">
        <v>482</v>
      </c>
      <c r="G190" s="36"/>
      <c r="H190" s="36"/>
      <c r="I190" s="221"/>
      <c r="J190" s="36"/>
      <c r="K190" s="36"/>
      <c r="L190" s="40"/>
      <c r="M190" s="222"/>
      <c r="N190" s="223"/>
      <c r="O190" s="87"/>
      <c r="P190" s="87"/>
      <c r="Q190" s="87"/>
      <c r="R190" s="87"/>
      <c r="S190" s="87"/>
      <c r="T190" s="88"/>
      <c r="U190" s="34"/>
      <c r="V190" s="34"/>
      <c r="W190" s="34"/>
      <c r="X190" s="34"/>
      <c r="Y190" s="34"/>
      <c r="Z190" s="34"/>
      <c r="AA190" s="34"/>
      <c r="AB190" s="34"/>
      <c r="AC190" s="34"/>
      <c r="AD190" s="34"/>
      <c r="AE190" s="34"/>
      <c r="AT190" s="13" t="s">
        <v>139</v>
      </c>
      <c r="AU190" s="13" t="s">
        <v>84</v>
      </c>
    </row>
    <row r="191" s="2" customFormat="1" ht="33" customHeight="1">
      <c r="A191" s="34"/>
      <c r="B191" s="35"/>
      <c r="C191" s="206" t="s">
        <v>76</v>
      </c>
      <c r="D191" s="206" t="s">
        <v>134</v>
      </c>
      <c r="E191" s="207" t="s">
        <v>483</v>
      </c>
      <c r="F191" s="208" t="s">
        <v>484</v>
      </c>
      <c r="G191" s="209" t="s">
        <v>137</v>
      </c>
      <c r="H191" s="210">
        <v>1</v>
      </c>
      <c r="I191" s="211"/>
      <c r="J191" s="212">
        <f>ROUND(I191*H191,2)</f>
        <v>0</v>
      </c>
      <c r="K191" s="208" t="s">
        <v>1</v>
      </c>
      <c r="L191" s="40"/>
      <c r="M191" s="213" t="s">
        <v>1</v>
      </c>
      <c r="N191" s="214" t="s">
        <v>41</v>
      </c>
      <c r="O191" s="87"/>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138</v>
      </c>
      <c r="AT191" s="217" t="s">
        <v>134</v>
      </c>
      <c r="AU191" s="217" t="s">
        <v>84</v>
      </c>
      <c r="AY191" s="13" t="s">
        <v>133</v>
      </c>
      <c r="BE191" s="218">
        <f>IF(N191="základní",J191,0)</f>
        <v>0</v>
      </c>
      <c r="BF191" s="218">
        <f>IF(N191="snížená",J191,0)</f>
        <v>0</v>
      </c>
      <c r="BG191" s="218">
        <f>IF(N191="zákl. přenesená",J191,0)</f>
        <v>0</v>
      </c>
      <c r="BH191" s="218">
        <f>IF(N191="sníž. přenesená",J191,0)</f>
        <v>0</v>
      </c>
      <c r="BI191" s="218">
        <f>IF(N191="nulová",J191,0)</f>
        <v>0</v>
      </c>
      <c r="BJ191" s="13" t="s">
        <v>84</v>
      </c>
      <c r="BK191" s="218">
        <f>ROUND(I191*H191,2)</f>
        <v>0</v>
      </c>
      <c r="BL191" s="13" t="s">
        <v>138</v>
      </c>
      <c r="BM191" s="217" t="s">
        <v>268</v>
      </c>
    </row>
    <row r="192" s="2" customFormat="1">
      <c r="A192" s="34"/>
      <c r="B192" s="35"/>
      <c r="C192" s="36"/>
      <c r="D192" s="219" t="s">
        <v>139</v>
      </c>
      <c r="E192" s="36"/>
      <c r="F192" s="220" t="s">
        <v>484</v>
      </c>
      <c r="G192" s="36"/>
      <c r="H192" s="36"/>
      <c r="I192" s="221"/>
      <c r="J192" s="36"/>
      <c r="K192" s="36"/>
      <c r="L192" s="40"/>
      <c r="M192" s="224"/>
      <c r="N192" s="225"/>
      <c r="O192" s="226"/>
      <c r="P192" s="226"/>
      <c r="Q192" s="226"/>
      <c r="R192" s="226"/>
      <c r="S192" s="226"/>
      <c r="T192" s="227"/>
      <c r="U192" s="34"/>
      <c r="V192" s="34"/>
      <c r="W192" s="34"/>
      <c r="X192" s="34"/>
      <c r="Y192" s="34"/>
      <c r="Z192" s="34"/>
      <c r="AA192" s="34"/>
      <c r="AB192" s="34"/>
      <c r="AC192" s="34"/>
      <c r="AD192" s="34"/>
      <c r="AE192" s="34"/>
      <c r="AT192" s="13" t="s">
        <v>139</v>
      </c>
      <c r="AU192" s="13" t="s">
        <v>84</v>
      </c>
    </row>
    <row r="193" s="2" customFormat="1" ht="6.96" customHeight="1">
      <c r="A193" s="34"/>
      <c r="B193" s="62"/>
      <c r="C193" s="63"/>
      <c r="D193" s="63"/>
      <c r="E193" s="63"/>
      <c r="F193" s="63"/>
      <c r="G193" s="63"/>
      <c r="H193" s="63"/>
      <c r="I193" s="63"/>
      <c r="J193" s="63"/>
      <c r="K193" s="63"/>
      <c r="L193" s="40"/>
      <c r="M193" s="34"/>
      <c r="O193" s="34"/>
      <c r="P193" s="34"/>
      <c r="Q193" s="34"/>
      <c r="R193" s="34"/>
      <c r="S193" s="34"/>
      <c r="T193" s="34"/>
      <c r="U193" s="34"/>
      <c r="V193" s="34"/>
      <c r="W193" s="34"/>
      <c r="X193" s="34"/>
      <c r="Y193" s="34"/>
      <c r="Z193" s="34"/>
      <c r="AA193" s="34"/>
      <c r="AB193" s="34"/>
      <c r="AC193" s="34"/>
      <c r="AD193" s="34"/>
      <c r="AE193" s="34"/>
    </row>
  </sheetData>
  <sheetProtection sheet="1" autoFilter="0" formatColumns="0" formatRows="0" objects="1" scenarios="1" spinCount="100000" saltValue="EGMpiN+HwfEwwCmlS0O5CLttdpE+n/0fWHDv2TfhIWdtDDc/Q7+8JpP5WijUgfyRa29eBKlHePn9zQQ1BBim/w==" hashValue="QIPa5V+VRjZWkCCh8LCHH9k/afg4Sd0lLW7356XyfCGX33PRndUZ78jfofeDBZdBuddBDrRgBwsEYtFJ4TK9oA==" algorithmName="SHA-512" password="CC35"/>
  <autoFilter ref="C119:K19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98</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485</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ROUND(J117,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ROUND((SUM(BE117:BE122)),  2)</f>
        <v>0</v>
      </c>
      <c r="G33" s="34"/>
      <c r="H33" s="34"/>
      <c r="I33" s="151">
        <v>0.20999999999999999</v>
      </c>
      <c r="J33" s="150">
        <f>ROUND(((SUM(BE117:BE122))*I33),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ROUND((SUM(BF117:BF122)),  2)</f>
        <v>0</v>
      </c>
      <c r="G34" s="34"/>
      <c r="H34" s="34"/>
      <c r="I34" s="151">
        <v>0.14999999999999999</v>
      </c>
      <c r="J34" s="150">
        <f>ROUND(((SUM(BF117:BF122))*I34),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ROUND((SUM(BG117:BG122)),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ROUND((SUM(BH117:BH122)),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ROUND((SUM(BI117:BI122)),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05 - 5NP</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J117</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486</v>
      </c>
      <c r="E97" s="178"/>
      <c r="F97" s="178"/>
      <c r="G97" s="178"/>
      <c r="H97" s="178"/>
      <c r="I97" s="178"/>
      <c r="J97" s="179">
        <f>J118</f>
        <v>0</v>
      </c>
      <c r="K97" s="176"/>
      <c r="L97" s="180"/>
      <c r="S97" s="9"/>
      <c r="T97" s="9"/>
      <c r="U97" s="9"/>
      <c r="V97" s="9"/>
      <c r="W97" s="9"/>
      <c r="X97" s="9"/>
      <c r="Y97" s="9"/>
      <c r="Z97" s="9"/>
      <c r="AA97" s="9"/>
      <c r="AB97" s="9"/>
      <c r="AC97" s="9"/>
      <c r="AD97" s="9"/>
      <c r="AE97" s="9"/>
    </row>
    <row r="98" s="2" customFormat="1" ht="21.84" customHeight="1">
      <c r="A98" s="34"/>
      <c r="B98" s="35"/>
      <c r="C98" s="36"/>
      <c r="D98" s="36"/>
      <c r="E98" s="36"/>
      <c r="F98" s="36"/>
      <c r="G98" s="36"/>
      <c r="H98" s="36"/>
      <c r="I98" s="36"/>
      <c r="J98" s="36"/>
      <c r="K98" s="36"/>
      <c r="L98" s="59"/>
      <c r="S98" s="34"/>
      <c r="T98" s="34"/>
      <c r="U98" s="34"/>
      <c r="V98" s="34"/>
      <c r="W98" s="34"/>
      <c r="X98" s="34"/>
      <c r="Y98" s="34"/>
      <c r="Z98" s="34"/>
      <c r="AA98" s="34"/>
      <c r="AB98" s="34"/>
      <c r="AC98" s="34"/>
      <c r="AD98" s="34"/>
      <c r="AE98" s="34"/>
    </row>
    <row r="99" s="2" customFormat="1" ht="6.96" customHeight="1">
      <c r="A99" s="34"/>
      <c r="B99" s="62"/>
      <c r="C99" s="63"/>
      <c r="D99" s="63"/>
      <c r="E99" s="63"/>
      <c r="F99" s="63"/>
      <c r="G99" s="63"/>
      <c r="H99" s="63"/>
      <c r="I99" s="63"/>
      <c r="J99" s="63"/>
      <c r="K99" s="63"/>
      <c r="L99" s="59"/>
      <c r="S99" s="34"/>
      <c r="T99" s="34"/>
      <c r="U99" s="34"/>
      <c r="V99" s="34"/>
      <c r="W99" s="34"/>
      <c r="X99" s="34"/>
      <c r="Y99" s="34"/>
      <c r="Z99" s="34"/>
      <c r="AA99" s="34"/>
      <c r="AB99" s="34"/>
      <c r="AC99" s="34"/>
      <c r="AD99" s="34"/>
      <c r="AE99" s="34"/>
    </row>
    <row r="103" s="2" customFormat="1" ht="6.96" customHeight="1">
      <c r="A103" s="34"/>
      <c r="B103" s="64"/>
      <c r="C103" s="65"/>
      <c r="D103" s="65"/>
      <c r="E103" s="65"/>
      <c r="F103" s="65"/>
      <c r="G103" s="65"/>
      <c r="H103" s="65"/>
      <c r="I103" s="65"/>
      <c r="J103" s="65"/>
      <c r="K103" s="65"/>
      <c r="L103" s="59"/>
      <c r="S103" s="34"/>
      <c r="T103" s="34"/>
      <c r="U103" s="34"/>
      <c r="V103" s="34"/>
      <c r="W103" s="34"/>
      <c r="X103" s="34"/>
      <c r="Y103" s="34"/>
      <c r="Z103" s="34"/>
      <c r="AA103" s="34"/>
      <c r="AB103" s="34"/>
      <c r="AC103" s="34"/>
      <c r="AD103" s="34"/>
      <c r="AE103" s="34"/>
    </row>
    <row r="104" s="2" customFormat="1" ht="24.96" customHeight="1">
      <c r="A104" s="34"/>
      <c r="B104" s="35"/>
      <c r="C104" s="19" t="s">
        <v>118</v>
      </c>
      <c r="D104" s="36"/>
      <c r="E104" s="36"/>
      <c r="F104" s="36"/>
      <c r="G104" s="36"/>
      <c r="H104" s="36"/>
      <c r="I104" s="36"/>
      <c r="J104" s="36"/>
      <c r="K104" s="36"/>
      <c r="L104" s="59"/>
      <c r="S104" s="34"/>
      <c r="T104" s="34"/>
      <c r="U104" s="34"/>
      <c r="V104" s="34"/>
      <c r="W104" s="34"/>
      <c r="X104" s="34"/>
      <c r="Y104" s="34"/>
      <c r="Z104" s="34"/>
      <c r="AA104" s="34"/>
      <c r="AB104" s="34"/>
      <c r="AC104" s="34"/>
      <c r="AD104" s="34"/>
      <c r="AE104" s="34"/>
    </row>
    <row r="105" s="2" customFormat="1" ht="6.96" customHeight="1">
      <c r="A105" s="34"/>
      <c r="B105" s="35"/>
      <c r="C105" s="36"/>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12" customHeight="1">
      <c r="A106" s="34"/>
      <c r="B106" s="35"/>
      <c r="C106" s="28" t="s">
        <v>16</v>
      </c>
      <c r="D106" s="36"/>
      <c r="E106" s="36"/>
      <c r="F106" s="36"/>
      <c r="G106" s="36"/>
      <c r="H106" s="36"/>
      <c r="I106" s="36"/>
      <c r="J106" s="36"/>
      <c r="K106" s="36"/>
      <c r="L106" s="59"/>
      <c r="S106" s="34"/>
      <c r="T106" s="34"/>
      <c r="U106" s="34"/>
      <c r="V106" s="34"/>
      <c r="W106" s="34"/>
      <c r="X106" s="34"/>
      <c r="Y106" s="34"/>
      <c r="Z106" s="34"/>
      <c r="AA106" s="34"/>
      <c r="AB106" s="34"/>
      <c r="AC106" s="34"/>
      <c r="AD106" s="34"/>
      <c r="AE106" s="34"/>
    </row>
    <row r="107" s="2" customFormat="1" ht="26.25" customHeight="1">
      <c r="A107" s="34"/>
      <c r="B107" s="35"/>
      <c r="C107" s="36"/>
      <c r="D107" s="36"/>
      <c r="E107" s="170" t="str">
        <f>E7</f>
        <v>Rekonstrukce objektu č.p. 2983 v ulici U Synagogy – SO 01, interiér</v>
      </c>
      <c r="F107" s="28"/>
      <c r="G107" s="28"/>
      <c r="H107" s="28"/>
      <c r="I107" s="36"/>
      <c r="J107" s="36"/>
      <c r="K107" s="36"/>
      <c r="L107" s="59"/>
      <c r="S107" s="34"/>
      <c r="T107" s="34"/>
      <c r="U107" s="34"/>
      <c r="V107" s="34"/>
      <c r="W107" s="34"/>
      <c r="X107" s="34"/>
      <c r="Y107" s="34"/>
      <c r="Z107" s="34"/>
      <c r="AA107" s="34"/>
      <c r="AB107" s="34"/>
      <c r="AC107" s="34"/>
      <c r="AD107" s="34"/>
      <c r="AE107" s="34"/>
    </row>
    <row r="108" s="2" customFormat="1" ht="12" customHeight="1">
      <c r="A108" s="34"/>
      <c r="B108" s="35"/>
      <c r="C108" s="28" t="s">
        <v>106</v>
      </c>
      <c r="D108" s="36"/>
      <c r="E108" s="36"/>
      <c r="F108" s="36"/>
      <c r="G108" s="36"/>
      <c r="H108" s="36"/>
      <c r="I108" s="36"/>
      <c r="J108" s="36"/>
      <c r="K108" s="36"/>
      <c r="L108" s="59"/>
      <c r="S108" s="34"/>
      <c r="T108" s="34"/>
      <c r="U108" s="34"/>
      <c r="V108" s="34"/>
      <c r="W108" s="34"/>
      <c r="X108" s="34"/>
      <c r="Y108" s="34"/>
      <c r="Z108" s="34"/>
      <c r="AA108" s="34"/>
      <c r="AB108" s="34"/>
      <c r="AC108" s="34"/>
      <c r="AD108" s="34"/>
      <c r="AE108" s="34"/>
    </row>
    <row r="109" s="2" customFormat="1" ht="16.5" customHeight="1">
      <c r="A109" s="34"/>
      <c r="B109" s="35"/>
      <c r="C109" s="36"/>
      <c r="D109" s="36"/>
      <c r="E109" s="72" t="str">
        <f>E9</f>
        <v>05 - 5NP</v>
      </c>
      <c r="F109" s="36"/>
      <c r="G109" s="36"/>
      <c r="H109" s="36"/>
      <c r="I109" s="36"/>
      <c r="J109" s="36"/>
      <c r="K109" s="36"/>
      <c r="L109" s="59"/>
      <c r="S109" s="34"/>
      <c r="T109" s="34"/>
      <c r="U109" s="34"/>
      <c r="V109" s="34"/>
      <c r="W109" s="34"/>
      <c r="X109" s="34"/>
      <c r="Y109" s="34"/>
      <c r="Z109" s="34"/>
      <c r="AA109" s="34"/>
      <c r="AB109" s="34"/>
      <c r="AC109" s="34"/>
      <c r="AD109" s="34"/>
      <c r="AE109" s="34"/>
    </row>
    <row r="110" s="2" customFormat="1" ht="6.96" customHeight="1">
      <c r="A110" s="34"/>
      <c r="B110" s="35"/>
      <c r="C110" s="36"/>
      <c r="D110" s="36"/>
      <c r="E110" s="36"/>
      <c r="F110" s="36"/>
      <c r="G110" s="36"/>
      <c r="H110" s="36"/>
      <c r="I110" s="36"/>
      <c r="J110" s="36"/>
      <c r="K110" s="36"/>
      <c r="L110" s="59"/>
      <c r="S110" s="34"/>
      <c r="T110" s="34"/>
      <c r="U110" s="34"/>
      <c r="V110" s="34"/>
      <c r="W110" s="34"/>
      <c r="X110" s="34"/>
      <c r="Y110" s="34"/>
      <c r="Z110" s="34"/>
      <c r="AA110" s="34"/>
      <c r="AB110" s="34"/>
      <c r="AC110" s="34"/>
      <c r="AD110" s="34"/>
      <c r="AE110" s="34"/>
    </row>
    <row r="111" s="2" customFormat="1" ht="12" customHeight="1">
      <c r="A111" s="34"/>
      <c r="B111" s="35"/>
      <c r="C111" s="28" t="s">
        <v>20</v>
      </c>
      <c r="D111" s="36"/>
      <c r="E111" s="36"/>
      <c r="F111" s="23" t="str">
        <f>F12</f>
        <v xml:space="preserve"> </v>
      </c>
      <c r="G111" s="36"/>
      <c r="H111" s="36"/>
      <c r="I111" s="28" t="s">
        <v>22</v>
      </c>
      <c r="J111" s="75" t="str">
        <f>IF(J12="","",J12)</f>
        <v>7. 3. 2022</v>
      </c>
      <c r="K111" s="36"/>
      <c r="L111" s="59"/>
      <c r="S111" s="34"/>
      <c r="T111" s="34"/>
      <c r="U111" s="34"/>
      <c r="V111" s="34"/>
      <c r="W111" s="34"/>
      <c r="X111" s="34"/>
      <c r="Y111" s="34"/>
      <c r="Z111" s="34"/>
      <c r="AA111" s="34"/>
      <c r="AB111" s="34"/>
      <c r="AC111" s="34"/>
      <c r="AD111" s="34"/>
      <c r="AE111" s="34"/>
    </row>
    <row r="112" s="2" customFormat="1" ht="6.96" customHeight="1">
      <c r="A112" s="34"/>
      <c r="B112" s="35"/>
      <c r="C112" s="36"/>
      <c r="D112" s="36"/>
      <c r="E112" s="36"/>
      <c r="F112" s="36"/>
      <c r="G112" s="36"/>
      <c r="H112" s="36"/>
      <c r="I112" s="36"/>
      <c r="J112" s="36"/>
      <c r="K112" s="36"/>
      <c r="L112" s="59"/>
      <c r="S112" s="34"/>
      <c r="T112" s="34"/>
      <c r="U112" s="34"/>
      <c r="V112" s="34"/>
      <c r="W112" s="34"/>
      <c r="X112" s="34"/>
      <c r="Y112" s="34"/>
      <c r="Z112" s="34"/>
      <c r="AA112" s="34"/>
      <c r="AB112" s="34"/>
      <c r="AC112" s="34"/>
      <c r="AD112" s="34"/>
      <c r="AE112" s="34"/>
    </row>
    <row r="113" s="2" customFormat="1" ht="15.15" customHeight="1">
      <c r="A113" s="34"/>
      <c r="B113" s="35"/>
      <c r="C113" s="28" t="s">
        <v>24</v>
      </c>
      <c r="D113" s="36"/>
      <c r="E113" s="36"/>
      <c r="F113" s="23" t="str">
        <f>E15</f>
        <v>Město Č. Lípa</v>
      </c>
      <c r="G113" s="36"/>
      <c r="H113" s="36"/>
      <c r="I113" s="28" t="s">
        <v>30</v>
      </c>
      <c r="J113" s="32" t="str">
        <f>E21</f>
        <v xml:space="preserve"> </v>
      </c>
      <c r="K113" s="36"/>
      <c r="L113" s="59"/>
      <c r="S113" s="34"/>
      <c r="T113" s="34"/>
      <c r="U113" s="34"/>
      <c r="V113" s="34"/>
      <c r="W113" s="34"/>
      <c r="X113" s="34"/>
      <c r="Y113" s="34"/>
      <c r="Z113" s="34"/>
      <c r="AA113" s="34"/>
      <c r="AB113" s="34"/>
      <c r="AC113" s="34"/>
      <c r="AD113" s="34"/>
      <c r="AE113" s="34"/>
    </row>
    <row r="114" s="2" customFormat="1" ht="15.15" customHeight="1">
      <c r="A114" s="34"/>
      <c r="B114" s="35"/>
      <c r="C114" s="28" t="s">
        <v>28</v>
      </c>
      <c r="D114" s="36"/>
      <c r="E114" s="36"/>
      <c r="F114" s="23" t="str">
        <f>IF(E18="","",E18)</f>
        <v>Vyplň údaj</v>
      </c>
      <c r="G114" s="36"/>
      <c r="H114" s="36"/>
      <c r="I114" s="28" t="s">
        <v>33</v>
      </c>
      <c r="J114" s="32" t="str">
        <f>E24</f>
        <v xml:space="preserve"> </v>
      </c>
      <c r="K114" s="36"/>
      <c r="L114" s="59"/>
      <c r="S114" s="34"/>
      <c r="T114" s="34"/>
      <c r="U114" s="34"/>
      <c r="V114" s="34"/>
      <c r="W114" s="34"/>
      <c r="X114" s="34"/>
      <c r="Y114" s="34"/>
      <c r="Z114" s="34"/>
      <c r="AA114" s="34"/>
      <c r="AB114" s="34"/>
      <c r="AC114" s="34"/>
      <c r="AD114" s="34"/>
      <c r="AE114" s="34"/>
    </row>
    <row r="115" s="2" customFormat="1" ht="10.32" customHeight="1">
      <c r="A115" s="34"/>
      <c r="B115" s="35"/>
      <c r="C115" s="36"/>
      <c r="D115" s="36"/>
      <c r="E115" s="36"/>
      <c r="F115" s="36"/>
      <c r="G115" s="36"/>
      <c r="H115" s="36"/>
      <c r="I115" s="36"/>
      <c r="J115" s="36"/>
      <c r="K115" s="36"/>
      <c r="L115" s="59"/>
      <c r="S115" s="34"/>
      <c r="T115" s="34"/>
      <c r="U115" s="34"/>
      <c r="V115" s="34"/>
      <c r="W115" s="34"/>
      <c r="X115" s="34"/>
      <c r="Y115" s="34"/>
      <c r="Z115" s="34"/>
      <c r="AA115" s="34"/>
      <c r="AB115" s="34"/>
      <c r="AC115" s="34"/>
      <c r="AD115" s="34"/>
      <c r="AE115" s="34"/>
    </row>
    <row r="116" s="10" customFormat="1" ht="29.28" customHeight="1">
      <c r="A116" s="181"/>
      <c r="B116" s="182"/>
      <c r="C116" s="183" t="s">
        <v>119</v>
      </c>
      <c r="D116" s="184" t="s">
        <v>61</v>
      </c>
      <c r="E116" s="184" t="s">
        <v>57</v>
      </c>
      <c r="F116" s="184" t="s">
        <v>58</v>
      </c>
      <c r="G116" s="184" t="s">
        <v>120</v>
      </c>
      <c r="H116" s="184" t="s">
        <v>121</v>
      </c>
      <c r="I116" s="184" t="s">
        <v>122</v>
      </c>
      <c r="J116" s="184" t="s">
        <v>110</v>
      </c>
      <c r="K116" s="185" t="s">
        <v>123</v>
      </c>
      <c r="L116" s="186"/>
      <c r="M116" s="96" t="s">
        <v>1</v>
      </c>
      <c r="N116" s="97" t="s">
        <v>40</v>
      </c>
      <c r="O116" s="97" t="s">
        <v>124</v>
      </c>
      <c r="P116" s="97" t="s">
        <v>125</v>
      </c>
      <c r="Q116" s="97" t="s">
        <v>126</v>
      </c>
      <c r="R116" s="97" t="s">
        <v>127</v>
      </c>
      <c r="S116" s="97" t="s">
        <v>128</v>
      </c>
      <c r="T116" s="98" t="s">
        <v>129</v>
      </c>
      <c r="U116" s="181"/>
      <c r="V116" s="181"/>
      <c r="W116" s="181"/>
      <c r="X116" s="181"/>
      <c r="Y116" s="181"/>
      <c r="Z116" s="181"/>
      <c r="AA116" s="181"/>
      <c r="AB116" s="181"/>
      <c r="AC116" s="181"/>
      <c r="AD116" s="181"/>
      <c r="AE116" s="181"/>
    </row>
    <row r="117" s="2" customFormat="1" ht="22.8" customHeight="1">
      <c r="A117" s="34"/>
      <c r="B117" s="35"/>
      <c r="C117" s="103" t="s">
        <v>130</v>
      </c>
      <c r="D117" s="36"/>
      <c r="E117" s="36"/>
      <c r="F117" s="36"/>
      <c r="G117" s="36"/>
      <c r="H117" s="36"/>
      <c r="I117" s="36"/>
      <c r="J117" s="187">
        <f>BK117</f>
        <v>0</v>
      </c>
      <c r="K117" s="36"/>
      <c r="L117" s="40"/>
      <c r="M117" s="99"/>
      <c r="N117" s="188"/>
      <c r="O117" s="100"/>
      <c r="P117" s="189">
        <f>P118</f>
        <v>0</v>
      </c>
      <c r="Q117" s="100"/>
      <c r="R117" s="189">
        <f>R118</f>
        <v>0</v>
      </c>
      <c r="S117" s="100"/>
      <c r="T117" s="190">
        <f>T118</f>
        <v>0</v>
      </c>
      <c r="U117" s="34"/>
      <c r="V117" s="34"/>
      <c r="W117" s="34"/>
      <c r="X117" s="34"/>
      <c r="Y117" s="34"/>
      <c r="Z117" s="34"/>
      <c r="AA117" s="34"/>
      <c r="AB117" s="34"/>
      <c r="AC117" s="34"/>
      <c r="AD117" s="34"/>
      <c r="AE117" s="34"/>
      <c r="AT117" s="13" t="s">
        <v>75</v>
      </c>
      <c r="AU117" s="13" t="s">
        <v>112</v>
      </c>
      <c r="BK117" s="191">
        <f>BK118</f>
        <v>0</v>
      </c>
    </row>
    <row r="118" s="11" customFormat="1" ht="25.92" customHeight="1">
      <c r="A118" s="11"/>
      <c r="B118" s="192"/>
      <c r="C118" s="193"/>
      <c r="D118" s="194" t="s">
        <v>75</v>
      </c>
      <c r="E118" s="195" t="s">
        <v>487</v>
      </c>
      <c r="F118" s="195" t="s">
        <v>97</v>
      </c>
      <c r="G118" s="193"/>
      <c r="H118" s="193"/>
      <c r="I118" s="196"/>
      <c r="J118" s="197">
        <f>BK118</f>
        <v>0</v>
      </c>
      <c r="K118" s="193"/>
      <c r="L118" s="198"/>
      <c r="M118" s="199"/>
      <c r="N118" s="200"/>
      <c r="O118" s="200"/>
      <c r="P118" s="201">
        <f>SUM(P119:P122)</f>
        <v>0</v>
      </c>
      <c r="Q118" s="200"/>
      <c r="R118" s="201">
        <f>SUM(R119:R122)</f>
        <v>0</v>
      </c>
      <c r="S118" s="200"/>
      <c r="T118" s="202">
        <f>SUM(T119:T122)</f>
        <v>0</v>
      </c>
      <c r="U118" s="11"/>
      <c r="V118" s="11"/>
      <c r="W118" s="11"/>
      <c r="X118" s="11"/>
      <c r="Y118" s="11"/>
      <c r="Z118" s="11"/>
      <c r="AA118" s="11"/>
      <c r="AB118" s="11"/>
      <c r="AC118" s="11"/>
      <c r="AD118" s="11"/>
      <c r="AE118" s="11"/>
      <c r="AR118" s="203" t="s">
        <v>84</v>
      </c>
      <c r="AT118" s="204" t="s">
        <v>75</v>
      </c>
      <c r="AU118" s="204" t="s">
        <v>76</v>
      </c>
      <c r="AY118" s="203" t="s">
        <v>133</v>
      </c>
      <c r="BK118" s="205">
        <f>SUM(BK119:BK122)</f>
        <v>0</v>
      </c>
    </row>
    <row r="119" s="2" customFormat="1" ht="66.75" customHeight="1">
      <c r="A119" s="34"/>
      <c r="B119" s="35"/>
      <c r="C119" s="206" t="s">
        <v>84</v>
      </c>
      <c r="D119" s="206" t="s">
        <v>134</v>
      </c>
      <c r="E119" s="207" t="s">
        <v>158</v>
      </c>
      <c r="F119" s="208" t="s">
        <v>159</v>
      </c>
      <c r="G119" s="209" t="s">
        <v>137</v>
      </c>
      <c r="H119" s="210">
        <v>2</v>
      </c>
      <c r="I119" s="211"/>
      <c r="J119" s="212">
        <f>ROUND(I119*H119,2)</f>
        <v>0</v>
      </c>
      <c r="K119" s="208" t="s">
        <v>1</v>
      </c>
      <c r="L119" s="40"/>
      <c r="M119" s="213" t="s">
        <v>1</v>
      </c>
      <c r="N119" s="214" t="s">
        <v>41</v>
      </c>
      <c r="O119" s="87"/>
      <c r="P119" s="215">
        <f>O119*H119</f>
        <v>0</v>
      </c>
      <c r="Q119" s="215">
        <v>0</v>
      </c>
      <c r="R119" s="215">
        <f>Q119*H119</f>
        <v>0</v>
      </c>
      <c r="S119" s="215">
        <v>0</v>
      </c>
      <c r="T119" s="216">
        <f>S119*H119</f>
        <v>0</v>
      </c>
      <c r="U119" s="34"/>
      <c r="V119" s="34"/>
      <c r="W119" s="34"/>
      <c r="X119" s="34"/>
      <c r="Y119" s="34"/>
      <c r="Z119" s="34"/>
      <c r="AA119" s="34"/>
      <c r="AB119" s="34"/>
      <c r="AC119" s="34"/>
      <c r="AD119" s="34"/>
      <c r="AE119" s="34"/>
      <c r="AR119" s="217" t="s">
        <v>138</v>
      </c>
      <c r="AT119" s="217" t="s">
        <v>134</v>
      </c>
      <c r="AU119" s="217" t="s">
        <v>84</v>
      </c>
      <c r="AY119" s="13" t="s">
        <v>133</v>
      </c>
      <c r="BE119" s="218">
        <f>IF(N119="základní",J119,0)</f>
        <v>0</v>
      </c>
      <c r="BF119" s="218">
        <f>IF(N119="snížená",J119,0)</f>
        <v>0</v>
      </c>
      <c r="BG119" s="218">
        <f>IF(N119="zákl. přenesená",J119,0)</f>
        <v>0</v>
      </c>
      <c r="BH119" s="218">
        <f>IF(N119="sníž. přenesená",J119,0)</f>
        <v>0</v>
      </c>
      <c r="BI119" s="218">
        <f>IF(N119="nulová",J119,0)</f>
        <v>0</v>
      </c>
      <c r="BJ119" s="13" t="s">
        <v>84</v>
      </c>
      <c r="BK119" s="218">
        <f>ROUND(I119*H119,2)</f>
        <v>0</v>
      </c>
      <c r="BL119" s="13" t="s">
        <v>138</v>
      </c>
      <c r="BM119" s="217" t="s">
        <v>488</v>
      </c>
    </row>
    <row r="120" s="2" customFormat="1">
      <c r="A120" s="34"/>
      <c r="B120" s="35"/>
      <c r="C120" s="36"/>
      <c r="D120" s="219" t="s">
        <v>139</v>
      </c>
      <c r="E120" s="36"/>
      <c r="F120" s="220" t="s">
        <v>489</v>
      </c>
      <c r="G120" s="36"/>
      <c r="H120" s="36"/>
      <c r="I120" s="221"/>
      <c r="J120" s="36"/>
      <c r="K120" s="36"/>
      <c r="L120" s="40"/>
      <c r="M120" s="222"/>
      <c r="N120" s="223"/>
      <c r="O120" s="87"/>
      <c r="P120" s="87"/>
      <c r="Q120" s="87"/>
      <c r="R120" s="87"/>
      <c r="S120" s="87"/>
      <c r="T120" s="88"/>
      <c r="U120" s="34"/>
      <c r="V120" s="34"/>
      <c r="W120" s="34"/>
      <c r="X120" s="34"/>
      <c r="Y120" s="34"/>
      <c r="Z120" s="34"/>
      <c r="AA120" s="34"/>
      <c r="AB120" s="34"/>
      <c r="AC120" s="34"/>
      <c r="AD120" s="34"/>
      <c r="AE120" s="34"/>
      <c r="AT120" s="13" t="s">
        <v>139</v>
      </c>
      <c r="AU120" s="13" t="s">
        <v>84</v>
      </c>
    </row>
    <row r="121" s="2" customFormat="1" ht="16.5" customHeight="1">
      <c r="A121" s="34"/>
      <c r="B121" s="35"/>
      <c r="C121" s="206" t="s">
        <v>86</v>
      </c>
      <c r="D121" s="206" t="s">
        <v>134</v>
      </c>
      <c r="E121" s="207" t="s">
        <v>490</v>
      </c>
      <c r="F121" s="208" t="s">
        <v>172</v>
      </c>
      <c r="G121" s="209" t="s">
        <v>361</v>
      </c>
      <c r="H121" s="210">
        <v>1</v>
      </c>
      <c r="I121" s="211"/>
      <c r="J121" s="212">
        <f>ROUND(I121*H121,2)</f>
        <v>0</v>
      </c>
      <c r="K121" s="208" t="s">
        <v>1</v>
      </c>
      <c r="L121" s="40"/>
      <c r="M121" s="213" t="s">
        <v>1</v>
      </c>
      <c r="N121" s="214" t="s">
        <v>41</v>
      </c>
      <c r="O121" s="87"/>
      <c r="P121" s="215">
        <f>O121*H121</f>
        <v>0</v>
      </c>
      <c r="Q121" s="215">
        <v>0</v>
      </c>
      <c r="R121" s="215">
        <f>Q121*H121</f>
        <v>0</v>
      </c>
      <c r="S121" s="215">
        <v>0</v>
      </c>
      <c r="T121" s="216">
        <f>S121*H121</f>
        <v>0</v>
      </c>
      <c r="U121" s="34"/>
      <c r="V121" s="34"/>
      <c r="W121" s="34"/>
      <c r="X121" s="34"/>
      <c r="Y121" s="34"/>
      <c r="Z121" s="34"/>
      <c r="AA121" s="34"/>
      <c r="AB121" s="34"/>
      <c r="AC121" s="34"/>
      <c r="AD121" s="34"/>
      <c r="AE121" s="34"/>
      <c r="AR121" s="217" t="s">
        <v>138</v>
      </c>
      <c r="AT121" s="217" t="s">
        <v>134</v>
      </c>
      <c r="AU121" s="217" t="s">
        <v>84</v>
      </c>
      <c r="AY121" s="13" t="s">
        <v>133</v>
      </c>
      <c r="BE121" s="218">
        <f>IF(N121="základní",J121,0)</f>
        <v>0</v>
      </c>
      <c r="BF121" s="218">
        <f>IF(N121="snížená",J121,0)</f>
        <v>0</v>
      </c>
      <c r="BG121" s="218">
        <f>IF(N121="zákl. přenesená",J121,0)</f>
        <v>0</v>
      </c>
      <c r="BH121" s="218">
        <f>IF(N121="sníž. přenesená",J121,0)</f>
        <v>0</v>
      </c>
      <c r="BI121" s="218">
        <f>IF(N121="nulová",J121,0)</f>
        <v>0</v>
      </c>
      <c r="BJ121" s="13" t="s">
        <v>84</v>
      </c>
      <c r="BK121" s="218">
        <f>ROUND(I121*H121,2)</f>
        <v>0</v>
      </c>
      <c r="BL121" s="13" t="s">
        <v>138</v>
      </c>
      <c r="BM121" s="217" t="s">
        <v>491</v>
      </c>
    </row>
    <row r="122" s="2" customFormat="1">
      <c r="A122" s="34"/>
      <c r="B122" s="35"/>
      <c r="C122" s="36"/>
      <c r="D122" s="219" t="s">
        <v>139</v>
      </c>
      <c r="E122" s="36"/>
      <c r="F122" s="220" t="s">
        <v>172</v>
      </c>
      <c r="G122" s="36"/>
      <c r="H122" s="36"/>
      <c r="I122" s="221"/>
      <c r="J122" s="36"/>
      <c r="K122" s="36"/>
      <c r="L122" s="40"/>
      <c r="M122" s="224"/>
      <c r="N122" s="225"/>
      <c r="O122" s="226"/>
      <c r="P122" s="226"/>
      <c r="Q122" s="226"/>
      <c r="R122" s="226"/>
      <c r="S122" s="226"/>
      <c r="T122" s="227"/>
      <c r="U122" s="34"/>
      <c r="V122" s="34"/>
      <c r="W122" s="34"/>
      <c r="X122" s="34"/>
      <c r="Y122" s="34"/>
      <c r="Z122" s="34"/>
      <c r="AA122" s="34"/>
      <c r="AB122" s="34"/>
      <c r="AC122" s="34"/>
      <c r="AD122" s="34"/>
      <c r="AE122" s="34"/>
      <c r="AT122" s="13" t="s">
        <v>139</v>
      </c>
      <c r="AU122" s="13" t="s">
        <v>84</v>
      </c>
    </row>
    <row r="123" s="2" customFormat="1" ht="6.96" customHeight="1">
      <c r="A123" s="34"/>
      <c r="B123" s="62"/>
      <c r="C123" s="63"/>
      <c r="D123" s="63"/>
      <c r="E123" s="63"/>
      <c r="F123" s="63"/>
      <c r="G123" s="63"/>
      <c r="H123" s="63"/>
      <c r="I123" s="63"/>
      <c r="J123" s="63"/>
      <c r="K123" s="63"/>
      <c r="L123" s="40"/>
      <c r="M123" s="34"/>
      <c r="O123" s="34"/>
      <c r="P123" s="34"/>
      <c r="Q123" s="34"/>
      <c r="R123" s="34"/>
      <c r="S123" s="34"/>
      <c r="T123" s="34"/>
      <c r="U123" s="34"/>
      <c r="V123" s="34"/>
      <c r="W123" s="34"/>
      <c r="X123" s="34"/>
      <c r="Y123" s="34"/>
      <c r="Z123" s="34"/>
      <c r="AA123" s="34"/>
      <c r="AB123" s="34"/>
      <c r="AC123" s="34"/>
      <c r="AD123" s="34"/>
      <c r="AE123" s="34"/>
    </row>
  </sheetData>
  <sheetProtection sheet="1" autoFilter="0" formatColumns="0" formatRows="0" objects="1" scenarios="1" spinCount="100000" saltValue="ltiaIQUVYlxZJi1wkLSIxbcdmxOIJBaiSc+wXO1QvqXbfUq9Got/Bu7uL685/tGeQSBkTJzoj4CpjqzAiHtMKw==" hashValue="DStZQVH5ACanb6BQGBa0VKNT1pSVaEGxtFnlw5VEIHMXRFl1PNFWjs7mXOS6+aUgkiXM+WXt3WNM7j2hvXCpBQ==" algorithmName="SHA-512" password="CC35"/>
  <autoFilter ref="C116:K122"/>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101</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492</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ROUND(J122,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ROUND((SUM(BE122:BE200)),  2)</f>
        <v>0</v>
      </c>
      <c r="G33" s="34"/>
      <c r="H33" s="34"/>
      <c r="I33" s="151">
        <v>0.20999999999999999</v>
      </c>
      <c r="J33" s="150">
        <f>ROUND(((SUM(BE122:BE200))*I33),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ROUND((SUM(BF122:BF200)),  2)</f>
        <v>0</v>
      </c>
      <c r="G34" s="34"/>
      <c r="H34" s="34"/>
      <c r="I34" s="151">
        <v>0.14999999999999999</v>
      </c>
      <c r="J34" s="150">
        <f>ROUND(((SUM(BF122:BF200))*I34),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ROUND((SUM(BG122:BG200)),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ROUND((SUM(BH122:BH200)),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ROUND((SUM(BI122:BI200)),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06 - sedací nábytek</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J122</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493</v>
      </c>
      <c r="E97" s="178"/>
      <c r="F97" s="178"/>
      <c r="G97" s="178"/>
      <c r="H97" s="178"/>
      <c r="I97" s="178"/>
      <c r="J97" s="179">
        <f>J123</f>
        <v>0</v>
      </c>
      <c r="K97" s="176"/>
      <c r="L97" s="180"/>
      <c r="S97" s="9"/>
      <c r="T97" s="9"/>
      <c r="U97" s="9"/>
      <c r="V97" s="9"/>
      <c r="W97" s="9"/>
      <c r="X97" s="9"/>
      <c r="Y97" s="9"/>
      <c r="Z97" s="9"/>
      <c r="AA97" s="9"/>
      <c r="AB97" s="9"/>
      <c r="AC97" s="9"/>
      <c r="AD97" s="9"/>
      <c r="AE97" s="9"/>
    </row>
    <row r="98" s="9" customFormat="1" ht="24.96" customHeight="1">
      <c r="A98" s="9"/>
      <c r="B98" s="175"/>
      <c r="C98" s="176"/>
      <c r="D98" s="177" t="s">
        <v>494</v>
      </c>
      <c r="E98" s="178"/>
      <c r="F98" s="178"/>
      <c r="G98" s="178"/>
      <c r="H98" s="178"/>
      <c r="I98" s="178"/>
      <c r="J98" s="179">
        <f>J138</f>
        <v>0</v>
      </c>
      <c r="K98" s="176"/>
      <c r="L98" s="180"/>
      <c r="S98" s="9"/>
      <c r="T98" s="9"/>
      <c r="U98" s="9"/>
      <c r="V98" s="9"/>
      <c r="W98" s="9"/>
      <c r="X98" s="9"/>
      <c r="Y98" s="9"/>
      <c r="Z98" s="9"/>
      <c r="AA98" s="9"/>
      <c r="AB98" s="9"/>
      <c r="AC98" s="9"/>
      <c r="AD98" s="9"/>
      <c r="AE98" s="9"/>
    </row>
    <row r="99" s="9" customFormat="1" ht="24.96" customHeight="1">
      <c r="A99" s="9"/>
      <c r="B99" s="175"/>
      <c r="C99" s="176"/>
      <c r="D99" s="177" t="s">
        <v>495</v>
      </c>
      <c r="E99" s="178"/>
      <c r="F99" s="178"/>
      <c r="G99" s="178"/>
      <c r="H99" s="178"/>
      <c r="I99" s="178"/>
      <c r="J99" s="179">
        <f>J151</f>
        <v>0</v>
      </c>
      <c r="K99" s="176"/>
      <c r="L99" s="180"/>
      <c r="S99" s="9"/>
      <c r="T99" s="9"/>
      <c r="U99" s="9"/>
      <c r="V99" s="9"/>
      <c r="W99" s="9"/>
      <c r="X99" s="9"/>
      <c r="Y99" s="9"/>
      <c r="Z99" s="9"/>
      <c r="AA99" s="9"/>
      <c r="AB99" s="9"/>
      <c r="AC99" s="9"/>
      <c r="AD99" s="9"/>
      <c r="AE99" s="9"/>
    </row>
    <row r="100" s="9" customFormat="1" ht="24.96" customHeight="1">
      <c r="A100" s="9"/>
      <c r="B100" s="175"/>
      <c r="C100" s="176"/>
      <c r="D100" s="177" t="s">
        <v>496</v>
      </c>
      <c r="E100" s="178"/>
      <c r="F100" s="178"/>
      <c r="G100" s="178"/>
      <c r="H100" s="178"/>
      <c r="I100" s="178"/>
      <c r="J100" s="179">
        <f>J168</f>
        <v>0</v>
      </c>
      <c r="K100" s="176"/>
      <c r="L100" s="180"/>
      <c r="S100" s="9"/>
      <c r="T100" s="9"/>
      <c r="U100" s="9"/>
      <c r="V100" s="9"/>
      <c r="W100" s="9"/>
      <c r="X100" s="9"/>
      <c r="Y100" s="9"/>
      <c r="Z100" s="9"/>
      <c r="AA100" s="9"/>
      <c r="AB100" s="9"/>
      <c r="AC100" s="9"/>
      <c r="AD100" s="9"/>
      <c r="AE100" s="9"/>
    </row>
    <row r="101" s="9" customFormat="1" ht="24.96" customHeight="1">
      <c r="A101" s="9"/>
      <c r="B101" s="175"/>
      <c r="C101" s="176"/>
      <c r="D101" s="177" t="s">
        <v>497</v>
      </c>
      <c r="E101" s="178"/>
      <c r="F101" s="178"/>
      <c r="G101" s="178"/>
      <c r="H101" s="178"/>
      <c r="I101" s="178"/>
      <c r="J101" s="179">
        <f>J181</f>
        <v>0</v>
      </c>
      <c r="K101" s="176"/>
      <c r="L101" s="180"/>
      <c r="S101" s="9"/>
      <c r="T101" s="9"/>
      <c r="U101" s="9"/>
      <c r="V101" s="9"/>
      <c r="W101" s="9"/>
      <c r="X101" s="9"/>
      <c r="Y101" s="9"/>
      <c r="Z101" s="9"/>
      <c r="AA101" s="9"/>
      <c r="AB101" s="9"/>
      <c r="AC101" s="9"/>
      <c r="AD101" s="9"/>
      <c r="AE101" s="9"/>
    </row>
    <row r="102" s="9" customFormat="1" ht="24.96" customHeight="1">
      <c r="A102" s="9"/>
      <c r="B102" s="175"/>
      <c r="C102" s="176"/>
      <c r="D102" s="177" t="s">
        <v>498</v>
      </c>
      <c r="E102" s="178"/>
      <c r="F102" s="178"/>
      <c r="G102" s="178"/>
      <c r="H102" s="178"/>
      <c r="I102" s="178"/>
      <c r="J102" s="179">
        <f>J196</f>
        <v>0</v>
      </c>
      <c r="K102" s="176"/>
      <c r="L102" s="180"/>
      <c r="S102" s="9"/>
      <c r="T102" s="9"/>
      <c r="U102" s="9"/>
      <c r="V102" s="9"/>
      <c r="W102" s="9"/>
      <c r="X102" s="9"/>
      <c r="Y102" s="9"/>
      <c r="Z102" s="9"/>
      <c r="AA102" s="9"/>
      <c r="AB102" s="9"/>
      <c r="AC102" s="9"/>
      <c r="AD102" s="9"/>
      <c r="AE102" s="9"/>
    </row>
    <row r="103" s="2" customFormat="1" ht="21.84" customHeight="1">
      <c r="A103" s="34"/>
      <c r="B103" s="35"/>
      <c r="C103" s="36"/>
      <c r="D103" s="36"/>
      <c r="E103" s="36"/>
      <c r="F103" s="36"/>
      <c r="G103" s="36"/>
      <c r="H103" s="36"/>
      <c r="I103" s="36"/>
      <c r="J103" s="36"/>
      <c r="K103" s="36"/>
      <c r="L103" s="59"/>
      <c r="S103" s="34"/>
      <c r="T103" s="34"/>
      <c r="U103" s="34"/>
      <c r="V103" s="34"/>
      <c r="W103" s="34"/>
      <c r="X103" s="34"/>
      <c r="Y103" s="34"/>
      <c r="Z103" s="34"/>
      <c r="AA103" s="34"/>
      <c r="AB103" s="34"/>
      <c r="AC103" s="34"/>
      <c r="AD103" s="34"/>
      <c r="AE103" s="34"/>
    </row>
    <row r="104" s="2" customFormat="1" ht="6.96" customHeight="1">
      <c r="A104" s="34"/>
      <c r="B104" s="62"/>
      <c r="C104" s="63"/>
      <c r="D104" s="63"/>
      <c r="E104" s="63"/>
      <c r="F104" s="63"/>
      <c r="G104" s="63"/>
      <c r="H104" s="63"/>
      <c r="I104" s="63"/>
      <c r="J104" s="63"/>
      <c r="K104" s="63"/>
      <c r="L104" s="59"/>
      <c r="S104" s="34"/>
      <c r="T104" s="34"/>
      <c r="U104" s="34"/>
      <c r="V104" s="34"/>
      <c r="W104" s="34"/>
      <c r="X104" s="34"/>
      <c r="Y104" s="34"/>
      <c r="Z104" s="34"/>
      <c r="AA104" s="34"/>
      <c r="AB104" s="34"/>
      <c r="AC104" s="34"/>
      <c r="AD104" s="34"/>
      <c r="AE104" s="34"/>
    </row>
    <row r="108" s="2" customFormat="1" ht="6.96" customHeight="1">
      <c r="A108" s="34"/>
      <c r="B108" s="64"/>
      <c r="C108" s="65"/>
      <c r="D108" s="65"/>
      <c r="E108" s="65"/>
      <c r="F108" s="65"/>
      <c r="G108" s="65"/>
      <c r="H108" s="65"/>
      <c r="I108" s="65"/>
      <c r="J108" s="65"/>
      <c r="K108" s="65"/>
      <c r="L108" s="59"/>
      <c r="S108" s="34"/>
      <c r="T108" s="34"/>
      <c r="U108" s="34"/>
      <c r="V108" s="34"/>
      <c r="W108" s="34"/>
      <c r="X108" s="34"/>
      <c r="Y108" s="34"/>
      <c r="Z108" s="34"/>
      <c r="AA108" s="34"/>
      <c r="AB108" s="34"/>
      <c r="AC108" s="34"/>
      <c r="AD108" s="34"/>
      <c r="AE108" s="34"/>
    </row>
    <row r="109" s="2" customFormat="1" ht="24.96" customHeight="1">
      <c r="A109" s="34"/>
      <c r="B109" s="35"/>
      <c r="C109" s="19" t="s">
        <v>118</v>
      </c>
      <c r="D109" s="36"/>
      <c r="E109" s="36"/>
      <c r="F109" s="36"/>
      <c r="G109" s="36"/>
      <c r="H109" s="36"/>
      <c r="I109" s="36"/>
      <c r="J109" s="36"/>
      <c r="K109" s="36"/>
      <c r="L109" s="59"/>
      <c r="S109" s="34"/>
      <c r="T109" s="34"/>
      <c r="U109" s="34"/>
      <c r="V109" s="34"/>
      <c r="W109" s="34"/>
      <c r="X109" s="34"/>
      <c r="Y109" s="34"/>
      <c r="Z109" s="34"/>
      <c r="AA109" s="34"/>
      <c r="AB109" s="34"/>
      <c r="AC109" s="34"/>
      <c r="AD109" s="34"/>
      <c r="AE109" s="34"/>
    </row>
    <row r="110" s="2" customFormat="1" ht="6.96" customHeight="1">
      <c r="A110" s="34"/>
      <c r="B110" s="35"/>
      <c r="C110" s="36"/>
      <c r="D110" s="36"/>
      <c r="E110" s="36"/>
      <c r="F110" s="36"/>
      <c r="G110" s="36"/>
      <c r="H110" s="36"/>
      <c r="I110" s="36"/>
      <c r="J110" s="36"/>
      <c r="K110" s="36"/>
      <c r="L110" s="59"/>
      <c r="S110" s="34"/>
      <c r="T110" s="34"/>
      <c r="U110" s="34"/>
      <c r="V110" s="34"/>
      <c r="W110" s="34"/>
      <c r="X110" s="34"/>
      <c r="Y110" s="34"/>
      <c r="Z110" s="34"/>
      <c r="AA110" s="34"/>
      <c r="AB110" s="34"/>
      <c r="AC110" s="34"/>
      <c r="AD110" s="34"/>
      <c r="AE110" s="34"/>
    </row>
    <row r="111" s="2" customFormat="1" ht="12" customHeight="1">
      <c r="A111" s="34"/>
      <c r="B111" s="35"/>
      <c r="C111" s="28" t="s">
        <v>16</v>
      </c>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26.25" customHeight="1">
      <c r="A112" s="34"/>
      <c r="B112" s="35"/>
      <c r="C112" s="36"/>
      <c r="D112" s="36"/>
      <c r="E112" s="170" t="str">
        <f>E7</f>
        <v>Rekonstrukce objektu č.p. 2983 v ulici U Synagogy – SO 01, interiér</v>
      </c>
      <c r="F112" s="28"/>
      <c r="G112" s="28"/>
      <c r="H112" s="28"/>
      <c r="I112" s="36"/>
      <c r="J112" s="36"/>
      <c r="K112" s="36"/>
      <c r="L112" s="59"/>
      <c r="S112" s="34"/>
      <c r="T112" s="34"/>
      <c r="U112" s="34"/>
      <c r="V112" s="34"/>
      <c r="W112" s="34"/>
      <c r="X112" s="34"/>
      <c r="Y112" s="34"/>
      <c r="Z112" s="34"/>
      <c r="AA112" s="34"/>
      <c r="AB112" s="34"/>
      <c r="AC112" s="34"/>
      <c r="AD112" s="34"/>
      <c r="AE112" s="34"/>
    </row>
    <row r="113" s="2" customFormat="1" ht="12" customHeight="1">
      <c r="A113" s="34"/>
      <c r="B113" s="35"/>
      <c r="C113" s="28" t="s">
        <v>106</v>
      </c>
      <c r="D113" s="36"/>
      <c r="E113" s="36"/>
      <c r="F113" s="36"/>
      <c r="G113" s="36"/>
      <c r="H113" s="36"/>
      <c r="I113" s="36"/>
      <c r="J113" s="36"/>
      <c r="K113" s="36"/>
      <c r="L113" s="59"/>
      <c r="S113" s="34"/>
      <c r="T113" s="34"/>
      <c r="U113" s="34"/>
      <c r="V113" s="34"/>
      <c r="W113" s="34"/>
      <c r="X113" s="34"/>
      <c r="Y113" s="34"/>
      <c r="Z113" s="34"/>
      <c r="AA113" s="34"/>
      <c r="AB113" s="34"/>
      <c r="AC113" s="34"/>
      <c r="AD113" s="34"/>
      <c r="AE113" s="34"/>
    </row>
    <row r="114" s="2" customFormat="1" ht="16.5" customHeight="1">
      <c r="A114" s="34"/>
      <c r="B114" s="35"/>
      <c r="C114" s="36"/>
      <c r="D114" s="36"/>
      <c r="E114" s="72" t="str">
        <f>E9</f>
        <v>06 - sedací nábytek</v>
      </c>
      <c r="F114" s="36"/>
      <c r="G114" s="36"/>
      <c r="H114" s="36"/>
      <c r="I114" s="36"/>
      <c r="J114" s="36"/>
      <c r="K114" s="36"/>
      <c r="L114" s="59"/>
      <c r="S114" s="34"/>
      <c r="T114" s="34"/>
      <c r="U114" s="34"/>
      <c r="V114" s="34"/>
      <c r="W114" s="34"/>
      <c r="X114" s="34"/>
      <c r="Y114" s="34"/>
      <c r="Z114" s="34"/>
      <c r="AA114" s="34"/>
      <c r="AB114" s="34"/>
      <c r="AC114" s="34"/>
      <c r="AD114" s="34"/>
      <c r="AE114" s="34"/>
    </row>
    <row r="115" s="2" customFormat="1" ht="6.96" customHeight="1">
      <c r="A115" s="34"/>
      <c r="B115" s="35"/>
      <c r="C115" s="36"/>
      <c r="D115" s="36"/>
      <c r="E115" s="36"/>
      <c r="F115" s="36"/>
      <c r="G115" s="36"/>
      <c r="H115" s="36"/>
      <c r="I115" s="36"/>
      <c r="J115" s="36"/>
      <c r="K115" s="36"/>
      <c r="L115" s="59"/>
      <c r="S115" s="34"/>
      <c r="T115" s="34"/>
      <c r="U115" s="34"/>
      <c r="V115" s="34"/>
      <c r="W115" s="34"/>
      <c r="X115" s="34"/>
      <c r="Y115" s="34"/>
      <c r="Z115" s="34"/>
      <c r="AA115" s="34"/>
      <c r="AB115" s="34"/>
      <c r="AC115" s="34"/>
      <c r="AD115" s="34"/>
      <c r="AE115" s="34"/>
    </row>
    <row r="116" s="2" customFormat="1" ht="12" customHeight="1">
      <c r="A116" s="34"/>
      <c r="B116" s="35"/>
      <c r="C116" s="28" t="s">
        <v>20</v>
      </c>
      <c r="D116" s="36"/>
      <c r="E116" s="36"/>
      <c r="F116" s="23" t="str">
        <f>F12</f>
        <v xml:space="preserve"> </v>
      </c>
      <c r="G116" s="36"/>
      <c r="H116" s="36"/>
      <c r="I116" s="28" t="s">
        <v>22</v>
      </c>
      <c r="J116" s="75" t="str">
        <f>IF(J12="","",J12)</f>
        <v>7. 3. 2022</v>
      </c>
      <c r="K116" s="36"/>
      <c r="L116" s="59"/>
      <c r="S116" s="34"/>
      <c r="T116" s="34"/>
      <c r="U116" s="34"/>
      <c r="V116" s="34"/>
      <c r="W116" s="34"/>
      <c r="X116" s="34"/>
      <c r="Y116" s="34"/>
      <c r="Z116" s="34"/>
      <c r="AA116" s="34"/>
      <c r="AB116" s="34"/>
      <c r="AC116" s="34"/>
      <c r="AD116" s="34"/>
      <c r="AE116" s="34"/>
    </row>
    <row r="117" s="2" customFormat="1" ht="6.96" customHeight="1">
      <c r="A117" s="34"/>
      <c r="B117" s="35"/>
      <c r="C117" s="36"/>
      <c r="D117" s="36"/>
      <c r="E117" s="36"/>
      <c r="F117" s="36"/>
      <c r="G117" s="36"/>
      <c r="H117" s="36"/>
      <c r="I117" s="36"/>
      <c r="J117" s="36"/>
      <c r="K117" s="36"/>
      <c r="L117" s="59"/>
      <c r="S117" s="34"/>
      <c r="T117" s="34"/>
      <c r="U117" s="34"/>
      <c r="V117" s="34"/>
      <c r="W117" s="34"/>
      <c r="X117" s="34"/>
      <c r="Y117" s="34"/>
      <c r="Z117" s="34"/>
      <c r="AA117" s="34"/>
      <c r="AB117" s="34"/>
      <c r="AC117" s="34"/>
      <c r="AD117" s="34"/>
      <c r="AE117" s="34"/>
    </row>
    <row r="118" s="2" customFormat="1" ht="15.15" customHeight="1">
      <c r="A118" s="34"/>
      <c r="B118" s="35"/>
      <c r="C118" s="28" t="s">
        <v>24</v>
      </c>
      <c r="D118" s="36"/>
      <c r="E118" s="36"/>
      <c r="F118" s="23" t="str">
        <f>E15</f>
        <v>Město Č. Lípa</v>
      </c>
      <c r="G118" s="36"/>
      <c r="H118" s="36"/>
      <c r="I118" s="28" t="s">
        <v>30</v>
      </c>
      <c r="J118" s="32" t="str">
        <f>E21</f>
        <v xml:space="preserve"> </v>
      </c>
      <c r="K118" s="36"/>
      <c r="L118" s="59"/>
      <c r="S118" s="34"/>
      <c r="T118" s="34"/>
      <c r="U118" s="34"/>
      <c r="V118" s="34"/>
      <c r="W118" s="34"/>
      <c r="X118" s="34"/>
      <c r="Y118" s="34"/>
      <c r="Z118" s="34"/>
      <c r="AA118" s="34"/>
      <c r="AB118" s="34"/>
      <c r="AC118" s="34"/>
      <c r="AD118" s="34"/>
      <c r="AE118" s="34"/>
    </row>
    <row r="119" s="2" customFormat="1" ht="15.15" customHeight="1">
      <c r="A119" s="34"/>
      <c r="B119" s="35"/>
      <c r="C119" s="28" t="s">
        <v>28</v>
      </c>
      <c r="D119" s="36"/>
      <c r="E119" s="36"/>
      <c r="F119" s="23" t="str">
        <f>IF(E18="","",E18)</f>
        <v>Vyplň údaj</v>
      </c>
      <c r="G119" s="36"/>
      <c r="H119" s="36"/>
      <c r="I119" s="28" t="s">
        <v>33</v>
      </c>
      <c r="J119" s="32" t="str">
        <f>E24</f>
        <v xml:space="preserve"> </v>
      </c>
      <c r="K119" s="36"/>
      <c r="L119" s="59"/>
      <c r="S119" s="34"/>
      <c r="T119" s="34"/>
      <c r="U119" s="34"/>
      <c r="V119" s="34"/>
      <c r="W119" s="34"/>
      <c r="X119" s="34"/>
      <c r="Y119" s="34"/>
      <c r="Z119" s="34"/>
      <c r="AA119" s="34"/>
      <c r="AB119" s="34"/>
      <c r="AC119" s="34"/>
      <c r="AD119" s="34"/>
      <c r="AE119" s="34"/>
    </row>
    <row r="120" s="2" customFormat="1" ht="10.32" customHeight="1">
      <c r="A120" s="34"/>
      <c r="B120" s="35"/>
      <c r="C120" s="36"/>
      <c r="D120" s="36"/>
      <c r="E120" s="36"/>
      <c r="F120" s="36"/>
      <c r="G120" s="36"/>
      <c r="H120" s="36"/>
      <c r="I120" s="36"/>
      <c r="J120" s="36"/>
      <c r="K120" s="36"/>
      <c r="L120" s="59"/>
      <c r="S120" s="34"/>
      <c r="T120" s="34"/>
      <c r="U120" s="34"/>
      <c r="V120" s="34"/>
      <c r="W120" s="34"/>
      <c r="X120" s="34"/>
      <c r="Y120" s="34"/>
      <c r="Z120" s="34"/>
      <c r="AA120" s="34"/>
      <c r="AB120" s="34"/>
      <c r="AC120" s="34"/>
      <c r="AD120" s="34"/>
      <c r="AE120" s="34"/>
    </row>
    <row r="121" s="10" customFormat="1" ht="29.28" customHeight="1">
      <c r="A121" s="181"/>
      <c r="B121" s="182"/>
      <c r="C121" s="183" t="s">
        <v>119</v>
      </c>
      <c r="D121" s="184" t="s">
        <v>61</v>
      </c>
      <c r="E121" s="184" t="s">
        <v>57</v>
      </c>
      <c r="F121" s="184" t="s">
        <v>58</v>
      </c>
      <c r="G121" s="184" t="s">
        <v>120</v>
      </c>
      <c r="H121" s="184" t="s">
        <v>121</v>
      </c>
      <c r="I121" s="184" t="s">
        <v>122</v>
      </c>
      <c r="J121" s="184" t="s">
        <v>110</v>
      </c>
      <c r="K121" s="185" t="s">
        <v>123</v>
      </c>
      <c r="L121" s="186"/>
      <c r="M121" s="96" t="s">
        <v>1</v>
      </c>
      <c r="N121" s="97" t="s">
        <v>40</v>
      </c>
      <c r="O121" s="97" t="s">
        <v>124</v>
      </c>
      <c r="P121" s="97" t="s">
        <v>125</v>
      </c>
      <c r="Q121" s="97" t="s">
        <v>126</v>
      </c>
      <c r="R121" s="97" t="s">
        <v>127</v>
      </c>
      <c r="S121" s="97" t="s">
        <v>128</v>
      </c>
      <c r="T121" s="98" t="s">
        <v>129</v>
      </c>
      <c r="U121" s="181"/>
      <c r="V121" s="181"/>
      <c r="W121" s="181"/>
      <c r="X121" s="181"/>
      <c r="Y121" s="181"/>
      <c r="Z121" s="181"/>
      <c r="AA121" s="181"/>
      <c r="AB121" s="181"/>
      <c r="AC121" s="181"/>
      <c r="AD121" s="181"/>
      <c r="AE121" s="181"/>
    </row>
    <row r="122" s="2" customFormat="1" ht="22.8" customHeight="1">
      <c r="A122" s="34"/>
      <c r="B122" s="35"/>
      <c r="C122" s="103" t="s">
        <v>130</v>
      </c>
      <c r="D122" s="36"/>
      <c r="E122" s="36"/>
      <c r="F122" s="36"/>
      <c r="G122" s="36"/>
      <c r="H122" s="36"/>
      <c r="I122" s="36"/>
      <c r="J122" s="187">
        <f>BK122</f>
        <v>0</v>
      </c>
      <c r="K122" s="36"/>
      <c r="L122" s="40"/>
      <c r="M122" s="99"/>
      <c r="N122" s="188"/>
      <c r="O122" s="100"/>
      <c r="P122" s="189">
        <f>P123+P138+P151+P168+P181+P196</f>
        <v>0</v>
      </c>
      <c r="Q122" s="100"/>
      <c r="R122" s="189">
        <f>R123+R138+R151+R168+R181+R196</f>
        <v>0</v>
      </c>
      <c r="S122" s="100"/>
      <c r="T122" s="190">
        <f>T123+T138+T151+T168+T181+T196</f>
        <v>0</v>
      </c>
      <c r="U122" s="34"/>
      <c r="V122" s="34"/>
      <c r="W122" s="34"/>
      <c r="X122" s="34"/>
      <c r="Y122" s="34"/>
      <c r="Z122" s="34"/>
      <c r="AA122" s="34"/>
      <c r="AB122" s="34"/>
      <c r="AC122" s="34"/>
      <c r="AD122" s="34"/>
      <c r="AE122" s="34"/>
      <c r="AT122" s="13" t="s">
        <v>75</v>
      </c>
      <c r="AU122" s="13" t="s">
        <v>112</v>
      </c>
      <c r="BK122" s="191">
        <f>BK123+BK138+BK151+BK168+BK181+BK196</f>
        <v>0</v>
      </c>
    </row>
    <row r="123" s="11" customFormat="1" ht="25.92" customHeight="1">
      <c r="A123" s="11"/>
      <c r="B123" s="192"/>
      <c r="C123" s="193"/>
      <c r="D123" s="194" t="s">
        <v>75</v>
      </c>
      <c r="E123" s="195" t="s">
        <v>131</v>
      </c>
      <c r="F123" s="195" t="s">
        <v>82</v>
      </c>
      <c r="G123" s="193"/>
      <c r="H123" s="193"/>
      <c r="I123" s="196"/>
      <c r="J123" s="197">
        <f>BK123</f>
        <v>0</v>
      </c>
      <c r="K123" s="193"/>
      <c r="L123" s="198"/>
      <c r="M123" s="199"/>
      <c r="N123" s="200"/>
      <c r="O123" s="200"/>
      <c r="P123" s="201">
        <f>SUM(P124:P137)</f>
        <v>0</v>
      </c>
      <c r="Q123" s="200"/>
      <c r="R123" s="201">
        <f>SUM(R124:R137)</f>
        <v>0</v>
      </c>
      <c r="S123" s="200"/>
      <c r="T123" s="202">
        <f>SUM(T124:T137)</f>
        <v>0</v>
      </c>
      <c r="U123" s="11"/>
      <c r="V123" s="11"/>
      <c r="W123" s="11"/>
      <c r="X123" s="11"/>
      <c r="Y123" s="11"/>
      <c r="Z123" s="11"/>
      <c r="AA123" s="11"/>
      <c r="AB123" s="11"/>
      <c r="AC123" s="11"/>
      <c r="AD123" s="11"/>
      <c r="AE123" s="11"/>
      <c r="AR123" s="203" t="s">
        <v>84</v>
      </c>
      <c r="AT123" s="204" t="s">
        <v>75</v>
      </c>
      <c r="AU123" s="204" t="s">
        <v>76</v>
      </c>
      <c r="AY123" s="203" t="s">
        <v>133</v>
      </c>
      <c r="BK123" s="205">
        <f>SUM(BK124:BK137)</f>
        <v>0</v>
      </c>
    </row>
    <row r="124" s="2" customFormat="1" ht="66.75" customHeight="1">
      <c r="A124" s="34"/>
      <c r="B124" s="35"/>
      <c r="C124" s="206" t="s">
        <v>84</v>
      </c>
      <c r="D124" s="206" t="s">
        <v>134</v>
      </c>
      <c r="E124" s="207" t="s">
        <v>499</v>
      </c>
      <c r="F124" s="208" t="s">
        <v>500</v>
      </c>
      <c r="G124" s="209" t="s">
        <v>137</v>
      </c>
      <c r="H124" s="210">
        <v>11</v>
      </c>
      <c r="I124" s="211"/>
      <c r="J124" s="212">
        <f>ROUND(I124*H124,2)</f>
        <v>0</v>
      </c>
      <c r="K124" s="208" t="s">
        <v>1</v>
      </c>
      <c r="L124" s="40"/>
      <c r="M124" s="213" t="s">
        <v>1</v>
      </c>
      <c r="N124" s="214" t="s">
        <v>41</v>
      </c>
      <c r="O124" s="87"/>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138</v>
      </c>
      <c r="AT124" s="217" t="s">
        <v>134</v>
      </c>
      <c r="AU124" s="217" t="s">
        <v>84</v>
      </c>
      <c r="AY124" s="13" t="s">
        <v>133</v>
      </c>
      <c r="BE124" s="218">
        <f>IF(N124="základní",J124,0)</f>
        <v>0</v>
      </c>
      <c r="BF124" s="218">
        <f>IF(N124="snížená",J124,0)</f>
        <v>0</v>
      </c>
      <c r="BG124" s="218">
        <f>IF(N124="zákl. přenesená",J124,0)</f>
        <v>0</v>
      </c>
      <c r="BH124" s="218">
        <f>IF(N124="sníž. přenesená",J124,0)</f>
        <v>0</v>
      </c>
      <c r="BI124" s="218">
        <f>IF(N124="nulová",J124,0)</f>
        <v>0</v>
      </c>
      <c r="BJ124" s="13" t="s">
        <v>84</v>
      </c>
      <c r="BK124" s="218">
        <f>ROUND(I124*H124,2)</f>
        <v>0</v>
      </c>
      <c r="BL124" s="13" t="s">
        <v>138</v>
      </c>
      <c r="BM124" s="217" t="s">
        <v>86</v>
      </c>
    </row>
    <row r="125" s="2" customFormat="1">
      <c r="A125" s="34"/>
      <c r="B125" s="35"/>
      <c r="C125" s="36"/>
      <c r="D125" s="219" t="s">
        <v>139</v>
      </c>
      <c r="E125" s="36"/>
      <c r="F125" s="220" t="s">
        <v>501</v>
      </c>
      <c r="G125" s="36"/>
      <c r="H125" s="36"/>
      <c r="I125" s="221"/>
      <c r="J125" s="36"/>
      <c r="K125" s="36"/>
      <c r="L125" s="40"/>
      <c r="M125" s="222"/>
      <c r="N125" s="223"/>
      <c r="O125" s="87"/>
      <c r="P125" s="87"/>
      <c r="Q125" s="87"/>
      <c r="R125" s="87"/>
      <c r="S125" s="87"/>
      <c r="T125" s="88"/>
      <c r="U125" s="34"/>
      <c r="V125" s="34"/>
      <c r="W125" s="34"/>
      <c r="X125" s="34"/>
      <c r="Y125" s="34"/>
      <c r="Z125" s="34"/>
      <c r="AA125" s="34"/>
      <c r="AB125" s="34"/>
      <c r="AC125" s="34"/>
      <c r="AD125" s="34"/>
      <c r="AE125" s="34"/>
      <c r="AT125" s="13" t="s">
        <v>139</v>
      </c>
      <c r="AU125" s="13" t="s">
        <v>84</v>
      </c>
    </row>
    <row r="126" s="2" customFormat="1" ht="66.75" customHeight="1">
      <c r="A126" s="34"/>
      <c r="B126" s="35"/>
      <c r="C126" s="206" t="s">
        <v>86</v>
      </c>
      <c r="D126" s="206" t="s">
        <v>134</v>
      </c>
      <c r="E126" s="207" t="s">
        <v>502</v>
      </c>
      <c r="F126" s="208" t="s">
        <v>503</v>
      </c>
      <c r="G126" s="209" t="s">
        <v>137</v>
      </c>
      <c r="H126" s="210">
        <v>1</v>
      </c>
      <c r="I126" s="211"/>
      <c r="J126" s="212">
        <f>ROUND(I126*H126,2)</f>
        <v>0</v>
      </c>
      <c r="K126" s="208" t="s">
        <v>1</v>
      </c>
      <c r="L126" s="40"/>
      <c r="M126" s="213" t="s">
        <v>1</v>
      </c>
      <c r="N126" s="214" t="s">
        <v>41</v>
      </c>
      <c r="O126" s="87"/>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138</v>
      </c>
      <c r="AT126" s="217" t="s">
        <v>134</v>
      </c>
      <c r="AU126" s="217" t="s">
        <v>84</v>
      </c>
      <c r="AY126" s="13" t="s">
        <v>133</v>
      </c>
      <c r="BE126" s="218">
        <f>IF(N126="základní",J126,0)</f>
        <v>0</v>
      </c>
      <c r="BF126" s="218">
        <f>IF(N126="snížená",J126,0)</f>
        <v>0</v>
      </c>
      <c r="BG126" s="218">
        <f>IF(N126="zákl. přenesená",J126,0)</f>
        <v>0</v>
      </c>
      <c r="BH126" s="218">
        <f>IF(N126="sníž. přenesená",J126,0)</f>
        <v>0</v>
      </c>
      <c r="BI126" s="218">
        <f>IF(N126="nulová",J126,0)</f>
        <v>0</v>
      </c>
      <c r="BJ126" s="13" t="s">
        <v>84</v>
      </c>
      <c r="BK126" s="218">
        <f>ROUND(I126*H126,2)</f>
        <v>0</v>
      </c>
      <c r="BL126" s="13" t="s">
        <v>138</v>
      </c>
      <c r="BM126" s="217" t="s">
        <v>138</v>
      </c>
    </row>
    <row r="127" s="2" customFormat="1">
      <c r="A127" s="34"/>
      <c r="B127" s="35"/>
      <c r="C127" s="36"/>
      <c r="D127" s="219" t="s">
        <v>139</v>
      </c>
      <c r="E127" s="36"/>
      <c r="F127" s="220" t="s">
        <v>504</v>
      </c>
      <c r="G127" s="36"/>
      <c r="H127" s="36"/>
      <c r="I127" s="221"/>
      <c r="J127" s="36"/>
      <c r="K127" s="36"/>
      <c r="L127" s="40"/>
      <c r="M127" s="222"/>
      <c r="N127" s="223"/>
      <c r="O127" s="87"/>
      <c r="P127" s="87"/>
      <c r="Q127" s="87"/>
      <c r="R127" s="87"/>
      <c r="S127" s="87"/>
      <c r="T127" s="88"/>
      <c r="U127" s="34"/>
      <c r="V127" s="34"/>
      <c r="W127" s="34"/>
      <c r="X127" s="34"/>
      <c r="Y127" s="34"/>
      <c r="Z127" s="34"/>
      <c r="AA127" s="34"/>
      <c r="AB127" s="34"/>
      <c r="AC127" s="34"/>
      <c r="AD127" s="34"/>
      <c r="AE127" s="34"/>
      <c r="AT127" s="13" t="s">
        <v>139</v>
      </c>
      <c r="AU127" s="13" t="s">
        <v>84</v>
      </c>
    </row>
    <row r="128" s="2" customFormat="1" ht="55.5" customHeight="1">
      <c r="A128" s="34"/>
      <c r="B128" s="35"/>
      <c r="C128" s="206" t="s">
        <v>144</v>
      </c>
      <c r="D128" s="206" t="s">
        <v>134</v>
      </c>
      <c r="E128" s="207" t="s">
        <v>505</v>
      </c>
      <c r="F128" s="208" t="s">
        <v>506</v>
      </c>
      <c r="G128" s="209" t="s">
        <v>137</v>
      </c>
      <c r="H128" s="210">
        <v>34</v>
      </c>
      <c r="I128" s="211"/>
      <c r="J128" s="212">
        <f>ROUND(I128*H128,2)</f>
        <v>0</v>
      </c>
      <c r="K128" s="208" t="s">
        <v>1</v>
      </c>
      <c r="L128" s="40"/>
      <c r="M128" s="213" t="s">
        <v>1</v>
      </c>
      <c r="N128" s="214" t="s">
        <v>41</v>
      </c>
      <c r="O128" s="87"/>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138</v>
      </c>
      <c r="AT128" s="217" t="s">
        <v>134</v>
      </c>
      <c r="AU128" s="217" t="s">
        <v>84</v>
      </c>
      <c r="AY128" s="13" t="s">
        <v>133</v>
      </c>
      <c r="BE128" s="218">
        <f>IF(N128="základní",J128,0)</f>
        <v>0</v>
      </c>
      <c r="BF128" s="218">
        <f>IF(N128="snížená",J128,0)</f>
        <v>0</v>
      </c>
      <c r="BG128" s="218">
        <f>IF(N128="zákl. přenesená",J128,0)</f>
        <v>0</v>
      </c>
      <c r="BH128" s="218">
        <f>IF(N128="sníž. přenesená",J128,0)</f>
        <v>0</v>
      </c>
      <c r="BI128" s="218">
        <f>IF(N128="nulová",J128,0)</f>
        <v>0</v>
      </c>
      <c r="BJ128" s="13" t="s">
        <v>84</v>
      </c>
      <c r="BK128" s="218">
        <f>ROUND(I128*H128,2)</f>
        <v>0</v>
      </c>
      <c r="BL128" s="13" t="s">
        <v>138</v>
      </c>
      <c r="BM128" s="217" t="s">
        <v>147</v>
      </c>
    </row>
    <row r="129" s="2" customFormat="1">
      <c r="A129" s="34"/>
      <c r="B129" s="35"/>
      <c r="C129" s="36"/>
      <c r="D129" s="219" t="s">
        <v>139</v>
      </c>
      <c r="E129" s="36"/>
      <c r="F129" s="220" t="s">
        <v>506</v>
      </c>
      <c r="G129" s="36"/>
      <c r="H129" s="36"/>
      <c r="I129" s="221"/>
      <c r="J129" s="36"/>
      <c r="K129" s="36"/>
      <c r="L129" s="40"/>
      <c r="M129" s="222"/>
      <c r="N129" s="223"/>
      <c r="O129" s="87"/>
      <c r="P129" s="87"/>
      <c r="Q129" s="87"/>
      <c r="R129" s="87"/>
      <c r="S129" s="87"/>
      <c r="T129" s="88"/>
      <c r="U129" s="34"/>
      <c r="V129" s="34"/>
      <c r="W129" s="34"/>
      <c r="X129" s="34"/>
      <c r="Y129" s="34"/>
      <c r="Z129" s="34"/>
      <c r="AA129" s="34"/>
      <c r="AB129" s="34"/>
      <c r="AC129" s="34"/>
      <c r="AD129" s="34"/>
      <c r="AE129" s="34"/>
      <c r="AT129" s="13" t="s">
        <v>139</v>
      </c>
      <c r="AU129" s="13" t="s">
        <v>84</v>
      </c>
    </row>
    <row r="130" s="2" customFormat="1" ht="66.75" customHeight="1">
      <c r="A130" s="34"/>
      <c r="B130" s="35"/>
      <c r="C130" s="206" t="s">
        <v>138</v>
      </c>
      <c r="D130" s="206" t="s">
        <v>134</v>
      </c>
      <c r="E130" s="207" t="s">
        <v>507</v>
      </c>
      <c r="F130" s="208" t="s">
        <v>508</v>
      </c>
      <c r="G130" s="209" t="s">
        <v>137</v>
      </c>
      <c r="H130" s="210">
        <v>3</v>
      </c>
      <c r="I130" s="211"/>
      <c r="J130" s="212">
        <f>ROUND(I130*H130,2)</f>
        <v>0</v>
      </c>
      <c r="K130" s="208" t="s">
        <v>1</v>
      </c>
      <c r="L130" s="40"/>
      <c r="M130" s="213" t="s">
        <v>1</v>
      </c>
      <c r="N130" s="214" t="s">
        <v>41</v>
      </c>
      <c r="O130" s="87"/>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138</v>
      </c>
      <c r="AT130" s="217" t="s">
        <v>134</v>
      </c>
      <c r="AU130" s="217" t="s">
        <v>84</v>
      </c>
      <c r="AY130" s="13" t="s">
        <v>133</v>
      </c>
      <c r="BE130" s="218">
        <f>IF(N130="základní",J130,0)</f>
        <v>0</v>
      </c>
      <c r="BF130" s="218">
        <f>IF(N130="snížená",J130,0)</f>
        <v>0</v>
      </c>
      <c r="BG130" s="218">
        <f>IF(N130="zákl. přenesená",J130,0)</f>
        <v>0</v>
      </c>
      <c r="BH130" s="218">
        <f>IF(N130="sníž. přenesená",J130,0)</f>
        <v>0</v>
      </c>
      <c r="BI130" s="218">
        <f>IF(N130="nulová",J130,0)</f>
        <v>0</v>
      </c>
      <c r="BJ130" s="13" t="s">
        <v>84</v>
      </c>
      <c r="BK130" s="218">
        <f>ROUND(I130*H130,2)</f>
        <v>0</v>
      </c>
      <c r="BL130" s="13" t="s">
        <v>138</v>
      </c>
      <c r="BM130" s="217" t="s">
        <v>151</v>
      </c>
    </row>
    <row r="131" s="2" customFormat="1">
      <c r="A131" s="34"/>
      <c r="B131" s="35"/>
      <c r="C131" s="36"/>
      <c r="D131" s="219" t="s">
        <v>139</v>
      </c>
      <c r="E131" s="36"/>
      <c r="F131" s="220" t="s">
        <v>508</v>
      </c>
      <c r="G131" s="36"/>
      <c r="H131" s="36"/>
      <c r="I131" s="221"/>
      <c r="J131" s="36"/>
      <c r="K131" s="36"/>
      <c r="L131" s="40"/>
      <c r="M131" s="222"/>
      <c r="N131" s="223"/>
      <c r="O131" s="87"/>
      <c r="P131" s="87"/>
      <c r="Q131" s="87"/>
      <c r="R131" s="87"/>
      <c r="S131" s="87"/>
      <c r="T131" s="88"/>
      <c r="U131" s="34"/>
      <c r="V131" s="34"/>
      <c r="W131" s="34"/>
      <c r="X131" s="34"/>
      <c r="Y131" s="34"/>
      <c r="Z131" s="34"/>
      <c r="AA131" s="34"/>
      <c r="AB131" s="34"/>
      <c r="AC131" s="34"/>
      <c r="AD131" s="34"/>
      <c r="AE131" s="34"/>
      <c r="AT131" s="13" t="s">
        <v>139</v>
      </c>
      <c r="AU131" s="13" t="s">
        <v>84</v>
      </c>
    </row>
    <row r="132" s="2" customFormat="1" ht="24.15" customHeight="1">
      <c r="A132" s="34"/>
      <c r="B132" s="35"/>
      <c r="C132" s="206" t="s">
        <v>153</v>
      </c>
      <c r="D132" s="206" t="s">
        <v>134</v>
      </c>
      <c r="E132" s="207" t="s">
        <v>509</v>
      </c>
      <c r="F132" s="208" t="s">
        <v>510</v>
      </c>
      <c r="G132" s="209" t="s">
        <v>137</v>
      </c>
      <c r="H132" s="210">
        <v>3</v>
      </c>
      <c r="I132" s="211"/>
      <c r="J132" s="212">
        <f>ROUND(I132*H132,2)</f>
        <v>0</v>
      </c>
      <c r="K132" s="208" t="s">
        <v>1</v>
      </c>
      <c r="L132" s="40"/>
      <c r="M132" s="213" t="s">
        <v>1</v>
      </c>
      <c r="N132" s="214" t="s">
        <v>41</v>
      </c>
      <c r="O132" s="87"/>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138</v>
      </c>
      <c r="AT132" s="217" t="s">
        <v>134</v>
      </c>
      <c r="AU132" s="217" t="s">
        <v>84</v>
      </c>
      <c r="AY132" s="13" t="s">
        <v>133</v>
      </c>
      <c r="BE132" s="218">
        <f>IF(N132="základní",J132,0)</f>
        <v>0</v>
      </c>
      <c r="BF132" s="218">
        <f>IF(N132="snížená",J132,0)</f>
        <v>0</v>
      </c>
      <c r="BG132" s="218">
        <f>IF(N132="zákl. přenesená",J132,0)</f>
        <v>0</v>
      </c>
      <c r="BH132" s="218">
        <f>IF(N132="sníž. přenesená",J132,0)</f>
        <v>0</v>
      </c>
      <c r="BI132" s="218">
        <f>IF(N132="nulová",J132,0)</f>
        <v>0</v>
      </c>
      <c r="BJ132" s="13" t="s">
        <v>84</v>
      </c>
      <c r="BK132" s="218">
        <f>ROUND(I132*H132,2)</f>
        <v>0</v>
      </c>
      <c r="BL132" s="13" t="s">
        <v>138</v>
      </c>
      <c r="BM132" s="217" t="s">
        <v>156</v>
      </c>
    </row>
    <row r="133" s="2" customFormat="1">
      <c r="A133" s="34"/>
      <c r="B133" s="35"/>
      <c r="C133" s="36"/>
      <c r="D133" s="219" t="s">
        <v>139</v>
      </c>
      <c r="E133" s="36"/>
      <c r="F133" s="220" t="s">
        <v>510</v>
      </c>
      <c r="G133" s="36"/>
      <c r="H133" s="36"/>
      <c r="I133" s="221"/>
      <c r="J133" s="36"/>
      <c r="K133" s="36"/>
      <c r="L133" s="40"/>
      <c r="M133" s="222"/>
      <c r="N133" s="223"/>
      <c r="O133" s="87"/>
      <c r="P133" s="87"/>
      <c r="Q133" s="87"/>
      <c r="R133" s="87"/>
      <c r="S133" s="87"/>
      <c r="T133" s="88"/>
      <c r="U133" s="34"/>
      <c r="V133" s="34"/>
      <c r="W133" s="34"/>
      <c r="X133" s="34"/>
      <c r="Y133" s="34"/>
      <c r="Z133" s="34"/>
      <c r="AA133" s="34"/>
      <c r="AB133" s="34"/>
      <c r="AC133" s="34"/>
      <c r="AD133" s="34"/>
      <c r="AE133" s="34"/>
      <c r="AT133" s="13" t="s">
        <v>139</v>
      </c>
      <c r="AU133" s="13" t="s">
        <v>84</v>
      </c>
    </row>
    <row r="134" s="2" customFormat="1" ht="44.25" customHeight="1">
      <c r="A134" s="34"/>
      <c r="B134" s="35"/>
      <c r="C134" s="206" t="s">
        <v>147</v>
      </c>
      <c r="D134" s="206" t="s">
        <v>134</v>
      </c>
      <c r="E134" s="207" t="s">
        <v>511</v>
      </c>
      <c r="F134" s="208" t="s">
        <v>512</v>
      </c>
      <c r="G134" s="209" t="s">
        <v>137</v>
      </c>
      <c r="H134" s="210">
        <v>1</v>
      </c>
      <c r="I134" s="211"/>
      <c r="J134" s="212">
        <f>ROUND(I134*H134,2)</f>
        <v>0</v>
      </c>
      <c r="K134" s="208" t="s">
        <v>1</v>
      </c>
      <c r="L134" s="40"/>
      <c r="M134" s="213" t="s">
        <v>1</v>
      </c>
      <c r="N134" s="214" t="s">
        <v>41</v>
      </c>
      <c r="O134" s="87"/>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138</v>
      </c>
      <c r="AT134" s="217" t="s">
        <v>134</v>
      </c>
      <c r="AU134" s="217" t="s">
        <v>84</v>
      </c>
      <c r="AY134" s="13" t="s">
        <v>133</v>
      </c>
      <c r="BE134" s="218">
        <f>IF(N134="základní",J134,0)</f>
        <v>0</v>
      </c>
      <c r="BF134" s="218">
        <f>IF(N134="snížená",J134,0)</f>
        <v>0</v>
      </c>
      <c r="BG134" s="218">
        <f>IF(N134="zákl. přenesená",J134,0)</f>
        <v>0</v>
      </c>
      <c r="BH134" s="218">
        <f>IF(N134="sníž. přenesená",J134,0)</f>
        <v>0</v>
      </c>
      <c r="BI134" s="218">
        <f>IF(N134="nulová",J134,0)</f>
        <v>0</v>
      </c>
      <c r="BJ134" s="13" t="s">
        <v>84</v>
      </c>
      <c r="BK134" s="218">
        <f>ROUND(I134*H134,2)</f>
        <v>0</v>
      </c>
      <c r="BL134" s="13" t="s">
        <v>138</v>
      </c>
      <c r="BM134" s="217" t="s">
        <v>160</v>
      </c>
    </row>
    <row r="135" s="2" customFormat="1">
      <c r="A135" s="34"/>
      <c r="B135" s="35"/>
      <c r="C135" s="36"/>
      <c r="D135" s="219" t="s">
        <v>139</v>
      </c>
      <c r="E135" s="36"/>
      <c r="F135" s="220" t="s">
        <v>512</v>
      </c>
      <c r="G135" s="36"/>
      <c r="H135" s="36"/>
      <c r="I135" s="221"/>
      <c r="J135" s="36"/>
      <c r="K135" s="36"/>
      <c r="L135" s="40"/>
      <c r="M135" s="222"/>
      <c r="N135" s="223"/>
      <c r="O135" s="87"/>
      <c r="P135" s="87"/>
      <c r="Q135" s="87"/>
      <c r="R135" s="87"/>
      <c r="S135" s="87"/>
      <c r="T135" s="88"/>
      <c r="U135" s="34"/>
      <c r="V135" s="34"/>
      <c r="W135" s="34"/>
      <c r="X135" s="34"/>
      <c r="Y135" s="34"/>
      <c r="Z135" s="34"/>
      <c r="AA135" s="34"/>
      <c r="AB135" s="34"/>
      <c r="AC135" s="34"/>
      <c r="AD135" s="34"/>
      <c r="AE135" s="34"/>
      <c r="AT135" s="13" t="s">
        <v>139</v>
      </c>
      <c r="AU135" s="13" t="s">
        <v>84</v>
      </c>
    </row>
    <row r="136" s="2" customFormat="1" ht="16.5" customHeight="1">
      <c r="A136" s="34"/>
      <c r="B136" s="35"/>
      <c r="C136" s="206" t="s">
        <v>162</v>
      </c>
      <c r="D136" s="206" t="s">
        <v>134</v>
      </c>
      <c r="E136" s="207" t="s">
        <v>513</v>
      </c>
      <c r="F136" s="208" t="s">
        <v>514</v>
      </c>
      <c r="G136" s="209" t="s">
        <v>137</v>
      </c>
      <c r="H136" s="210">
        <v>1</v>
      </c>
      <c r="I136" s="211"/>
      <c r="J136" s="212">
        <f>ROUND(I136*H136,2)</f>
        <v>0</v>
      </c>
      <c r="K136" s="208" t="s">
        <v>1</v>
      </c>
      <c r="L136" s="40"/>
      <c r="M136" s="213" t="s">
        <v>1</v>
      </c>
      <c r="N136" s="214" t="s">
        <v>41</v>
      </c>
      <c r="O136" s="87"/>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138</v>
      </c>
      <c r="AT136" s="217" t="s">
        <v>134</v>
      </c>
      <c r="AU136" s="217" t="s">
        <v>84</v>
      </c>
      <c r="AY136" s="13" t="s">
        <v>133</v>
      </c>
      <c r="BE136" s="218">
        <f>IF(N136="základní",J136,0)</f>
        <v>0</v>
      </c>
      <c r="BF136" s="218">
        <f>IF(N136="snížená",J136,0)</f>
        <v>0</v>
      </c>
      <c r="BG136" s="218">
        <f>IF(N136="zákl. přenesená",J136,0)</f>
        <v>0</v>
      </c>
      <c r="BH136" s="218">
        <f>IF(N136="sníž. přenesená",J136,0)</f>
        <v>0</v>
      </c>
      <c r="BI136" s="218">
        <f>IF(N136="nulová",J136,0)</f>
        <v>0</v>
      </c>
      <c r="BJ136" s="13" t="s">
        <v>84</v>
      </c>
      <c r="BK136" s="218">
        <f>ROUND(I136*H136,2)</f>
        <v>0</v>
      </c>
      <c r="BL136" s="13" t="s">
        <v>138</v>
      </c>
      <c r="BM136" s="217" t="s">
        <v>165</v>
      </c>
    </row>
    <row r="137" s="2" customFormat="1">
      <c r="A137" s="34"/>
      <c r="B137" s="35"/>
      <c r="C137" s="36"/>
      <c r="D137" s="219" t="s">
        <v>139</v>
      </c>
      <c r="E137" s="36"/>
      <c r="F137" s="220" t="s">
        <v>514</v>
      </c>
      <c r="G137" s="36"/>
      <c r="H137" s="36"/>
      <c r="I137" s="221"/>
      <c r="J137" s="36"/>
      <c r="K137" s="36"/>
      <c r="L137" s="40"/>
      <c r="M137" s="222"/>
      <c r="N137" s="223"/>
      <c r="O137" s="87"/>
      <c r="P137" s="87"/>
      <c r="Q137" s="87"/>
      <c r="R137" s="87"/>
      <c r="S137" s="87"/>
      <c r="T137" s="88"/>
      <c r="U137" s="34"/>
      <c r="V137" s="34"/>
      <c r="W137" s="34"/>
      <c r="X137" s="34"/>
      <c r="Y137" s="34"/>
      <c r="Z137" s="34"/>
      <c r="AA137" s="34"/>
      <c r="AB137" s="34"/>
      <c r="AC137" s="34"/>
      <c r="AD137" s="34"/>
      <c r="AE137" s="34"/>
      <c r="AT137" s="13" t="s">
        <v>139</v>
      </c>
      <c r="AU137" s="13" t="s">
        <v>84</v>
      </c>
    </row>
    <row r="138" s="11" customFormat="1" ht="25.92" customHeight="1">
      <c r="A138" s="11"/>
      <c r="B138" s="192"/>
      <c r="C138" s="193"/>
      <c r="D138" s="194" t="s">
        <v>75</v>
      </c>
      <c r="E138" s="195" t="s">
        <v>174</v>
      </c>
      <c r="F138" s="195" t="s">
        <v>515</v>
      </c>
      <c r="G138" s="193"/>
      <c r="H138" s="193"/>
      <c r="I138" s="196"/>
      <c r="J138" s="197">
        <f>BK138</f>
        <v>0</v>
      </c>
      <c r="K138" s="193"/>
      <c r="L138" s="198"/>
      <c r="M138" s="199"/>
      <c r="N138" s="200"/>
      <c r="O138" s="200"/>
      <c r="P138" s="201">
        <f>SUM(P139:P150)</f>
        <v>0</v>
      </c>
      <c r="Q138" s="200"/>
      <c r="R138" s="201">
        <f>SUM(R139:R150)</f>
        <v>0</v>
      </c>
      <c r="S138" s="200"/>
      <c r="T138" s="202">
        <f>SUM(T139:T150)</f>
        <v>0</v>
      </c>
      <c r="U138" s="11"/>
      <c r="V138" s="11"/>
      <c r="W138" s="11"/>
      <c r="X138" s="11"/>
      <c r="Y138" s="11"/>
      <c r="Z138" s="11"/>
      <c r="AA138" s="11"/>
      <c r="AB138" s="11"/>
      <c r="AC138" s="11"/>
      <c r="AD138" s="11"/>
      <c r="AE138" s="11"/>
      <c r="AR138" s="203" t="s">
        <v>84</v>
      </c>
      <c r="AT138" s="204" t="s">
        <v>75</v>
      </c>
      <c r="AU138" s="204" t="s">
        <v>76</v>
      </c>
      <c r="AY138" s="203" t="s">
        <v>133</v>
      </c>
      <c r="BK138" s="205">
        <f>SUM(BK139:BK150)</f>
        <v>0</v>
      </c>
    </row>
    <row r="139" s="2" customFormat="1" ht="66.75" customHeight="1">
      <c r="A139" s="34"/>
      <c r="B139" s="35"/>
      <c r="C139" s="206" t="s">
        <v>151</v>
      </c>
      <c r="D139" s="206" t="s">
        <v>134</v>
      </c>
      <c r="E139" s="207" t="s">
        <v>516</v>
      </c>
      <c r="F139" s="208" t="s">
        <v>517</v>
      </c>
      <c r="G139" s="209" t="s">
        <v>137</v>
      </c>
      <c r="H139" s="210">
        <v>1</v>
      </c>
      <c r="I139" s="211"/>
      <c r="J139" s="212">
        <f>ROUND(I139*H139,2)</f>
        <v>0</v>
      </c>
      <c r="K139" s="208" t="s">
        <v>1</v>
      </c>
      <c r="L139" s="40"/>
      <c r="M139" s="213" t="s">
        <v>1</v>
      </c>
      <c r="N139" s="214" t="s">
        <v>41</v>
      </c>
      <c r="O139" s="87"/>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138</v>
      </c>
      <c r="AT139" s="217" t="s">
        <v>134</v>
      </c>
      <c r="AU139" s="217" t="s">
        <v>84</v>
      </c>
      <c r="AY139" s="13" t="s">
        <v>133</v>
      </c>
      <c r="BE139" s="218">
        <f>IF(N139="základní",J139,0)</f>
        <v>0</v>
      </c>
      <c r="BF139" s="218">
        <f>IF(N139="snížená",J139,0)</f>
        <v>0</v>
      </c>
      <c r="BG139" s="218">
        <f>IF(N139="zákl. přenesená",J139,0)</f>
        <v>0</v>
      </c>
      <c r="BH139" s="218">
        <f>IF(N139="sníž. přenesená",J139,0)</f>
        <v>0</v>
      </c>
      <c r="BI139" s="218">
        <f>IF(N139="nulová",J139,0)</f>
        <v>0</v>
      </c>
      <c r="BJ139" s="13" t="s">
        <v>84</v>
      </c>
      <c r="BK139" s="218">
        <f>ROUND(I139*H139,2)</f>
        <v>0</v>
      </c>
      <c r="BL139" s="13" t="s">
        <v>138</v>
      </c>
      <c r="BM139" s="217" t="s">
        <v>168</v>
      </c>
    </row>
    <row r="140" s="2" customFormat="1">
      <c r="A140" s="34"/>
      <c r="B140" s="35"/>
      <c r="C140" s="36"/>
      <c r="D140" s="219" t="s">
        <v>139</v>
      </c>
      <c r="E140" s="36"/>
      <c r="F140" s="220" t="s">
        <v>518</v>
      </c>
      <c r="G140" s="36"/>
      <c r="H140" s="36"/>
      <c r="I140" s="221"/>
      <c r="J140" s="36"/>
      <c r="K140" s="36"/>
      <c r="L140" s="40"/>
      <c r="M140" s="222"/>
      <c r="N140" s="223"/>
      <c r="O140" s="87"/>
      <c r="P140" s="87"/>
      <c r="Q140" s="87"/>
      <c r="R140" s="87"/>
      <c r="S140" s="87"/>
      <c r="T140" s="88"/>
      <c r="U140" s="34"/>
      <c r="V140" s="34"/>
      <c r="W140" s="34"/>
      <c r="X140" s="34"/>
      <c r="Y140" s="34"/>
      <c r="Z140" s="34"/>
      <c r="AA140" s="34"/>
      <c r="AB140" s="34"/>
      <c r="AC140" s="34"/>
      <c r="AD140" s="34"/>
      <c r="AE140" s="34"/>
      <c r="AT140" s="13" t="s">
        <v>139</v>
      </c>
      <c r="AU140" s="13" t="s">
        <v>84</v>
      </c>
    </row>
    <row r="141" s="2" customFormat="1" ht="66.75" customHeight="1">
      <c r="A141" s="34"/>
      <c r="B141" s="35"/>
      <c r="C141" s="206" t="s">
        <v>170</v>
      </c>
      <c r="D141" s="206" t="s">
        <v>134</v>
      </c>
      <c r="E141" s="207" t="s">
        <v>519</v>
      </c>
      <c r="F141" s="208" t="s">
        <v>520</v>
      </c>
      <c r="G141" s="209" t="s">
        <v>137</v>
      </c>
      <c r="H141" s="210">
        <v>2</v>
      </c>
      <c r="I141" s="211"/>
      <c r="J141" s="212">
        <f>ROUND(I141*H141,2)</f>
        <v>0</v>
      </c>
      <c r="K141" s="208" t="s">
        <v>1</v>
      </c>
      <c r="L141" s="40"/>
      <c r="M141" s="213" t="s">
        <v>1</v>
      </c>
      <c r="N141" s="214" t="s">
        <v>41</v>
      </c>
      <c r="O141" s="87"/>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138</v>
      </c>
      <c r="AT141" s="217" t="s">
        <v>134</v>
      </c>
      <c r="AU141" s="217" t="s">
        <v>84</v>
      </c>
      <c r="AY141" s="13" t="s">
        <v>133</v>
      </c>
      <c r="BE141" s="218">
        <f>IF(N141="základní",J141,0)</f>
        <v>0</v>
      </c>
      <c r="BF141" s="218">
        <f>IF(N141="snížená",J141,0)</f>
        <v>0</v>
      </c>
      <c r="BG141" s="218">
        <f>IF(N141="zákl. přenesená",J141,0)</f>
        <v>0</v>
      </c>
      <c r="BH141" s="218">
        <f>IF(N141="sníž. přenesená",J141,0)</f>
        <v>0</v>
      </c>
      <c r="BI141" s="218">
        <f>IF(N141="nulová",J141,0)</f>
        <v>0</v>
      </c>
      <c r="BJ141" s="13" t="s">
        <v>84</v>
      </c>
      <c r="BK141" s="218">
        <f>ROUND(I141*H141,2)</f>
        <v>0</v>
      </c>
      <c r="BL141" s="13" t="s">
        <v>138</v>
      </c>
      <c r="BM141" s="217" t="s">
        <v>173</v>
      </c>
    </row>
    <row r="142" s="2" customFormat="1">
      <c r="A142" s="34"/>
      <c r="B142" s="35"/>
      <c r="C142" s="36"/>
      <c r="D142" s="219" t="s">
        <v>139</v>
      </c>
      <c r="E142" s="36"/>
      <c r="F142" s="220" t="s">
        <v>521</v>
      </c>
      <c r="G142" s="36"/>
      <c r="H142" s="36"/>
      <c r="I142" s="221"/>
      <c r="J142" s="36"/>
      <c r="K142" s="36"/>
      <c r="L142" s="40"/>
      <c r="M142" s="222"/>
      <c r="N142" s="223"/>
      <c r="O142" s="87"/>
      <c r="P142" s="87"/>
      <c r="Q142" s="87"/>
      <c r="R142" s="87"/>
      <c r="S142" s="87"/>
      <c r="T142" s="88"/>
      <c r="U142" s="34"/>
      <c r="V142" s="34"/>
      <c r="W142" s="34"/>
      <c r="X142" s="34"/>
      <c r="Y142" s="34"/>
      <c r="Z142" s="34"/>
      <c r="AA142" s="34"/>
      <c r="AB142" s="34"/>
      <c r="AC142" s="34"/>
      <c r="AD142" s="34"/>
      <c r="AE142" s="34"/>
      <c r="AT142" s="13" t="s">
        <v>139</v>
      </c>
      <c r="AU142" s="13" t="s">
        <v>84</v>
      </c>
    </row>
    <row r="143" s="2" customFormat="1" ht="66.75" customHeight="1">
      <c r="A143" s="34"/>
      <c r="B143" s="35"/>
      <c r="C143" s="206" t="s">
        <v>156</v>
      </c>
      <c r="D143" s="206" t="s">
        <v>134</v>
      </c>
      <c r="E143" s="207" t="s">
        <v>522</v>
      </c>
      <c r="F143" s="208" t="s">
        <v>523</v>
      </c>
      <c r="G143" s="209" t="s">
        <v>137</v>
      </c>
      <c r="H143" s="210">
        <v>1</v>
      </c>
      <c r="I143" s="211"/>
      <c r="J143" s="212">
        <f>ROUND(I143*H143,2)</f>
        <v>0</v>
      </c>
      <c r="K143" s="208" t="s">
        <v>1</v>
      </c>
      <c r="L143" s="40"/>
      <c r="M143" s="213" t="s">
        <v>1</v>
      </c>
      <c r="N143" s="214" t="s">
        <v>41</v>
      </c>
      <c r="O143" s="87"/>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138</v>
      </c>
      <c r="AT143" s="217" t="s">
        <v>134</v>
      </c>
      <c r="AU143" s="217" t="s">
        <v>84</v>
      </c>
      <c r="AY143" s="13" t="s">
        <v>133</v>
      </c>
      <c r="BE143" s="218">
        <f>IF(N143="základní",J143,0)</f>
        <v>0</v>
      </c>
      <c r="BF143" s="218">
        <f>IF(N143="snížená",J143,0)</f>
        <v>0</v>
      </c>
      <c r="BG143" s="218">
        <f>IF(N143="zákl. přenesená",J143,0)</f>
        <v>0</v>
      </c>
      <c r="BH143" s="218">
        <f>IF(N143="sníž. přenesená",J143,0)</f>
        <v>0</v>
      </c>
      <c r="BI143" s="218">
        <f>IF(N143="nulová",J143,0)</f>
        <v>0</v>
      </c>
      <c r="BJ143" s="13" t="s">
        <v>84</v>
      </c>
      <c r="BK143" s="218">
        <f>ROUND(I143*H143,2)</f>
        <v>0</v>
      </c>
      <c r="BL143" s="13" t="s">
        <v>138</v>
      </c>
      <c r="BM143" s="217" t="s">
        <v>178</v>
      </c>
    </row>
    <row r="144" s="2" customFormat="1">
      <c r="A144" s="34"/>
      <c r="B144" s="35"/>
      <c r="C144" s="36"/>
      <c r="D144" s="219" t="s">
        <v>139</v>
      </c>
      <c r="E144" s="36"/>
      <c r="F144" s="220" t="s">
        <v>524</v>
      </c>
      <c r="G144" s="36"/>
      <c r="H144" s="36"/>
      <c r="I144" s="221"/>
      <c r="J144" s="36"/>
      <c r="K144" s="36"/>
      <c r="L144" s="40"/>
      <c r="M144" s="222"/>
      <c r="N144" s="223"/>
      <c r="O144" s="87"/>
      <c r="P144" s="87"/>
      <c r="Q144" s="87"/>
      <c r="R144" s="87"/>
      <c r="S144" s="87"/>
      <c r="T144" s="88"/>
      <c r="U144" s="34"/>
      <c r="V144" s="34"/>
      <c r="W144" s="34"/>
      <c r="X144" s="34"/>
      <c r="Y144" s="34"/>
      <c r="Z144" s="34"/>
      <c r="AA144" s="34"/>
      <c r="AB144" s="34"/>
      <c r="AC144" s="34"/>
      <c r="AD144" s="34"/>
      <c r="AE144" s="34"/>
      <c r="AT144" s="13" t="s">
        <v>139</v>
      </c>
      <c r="AU144" s="13" t="s">
        <v>84</v>
      </c>
    </row>
    <row r="145" s="2" customFormat="1" ht="66.75" customHeight="1">
      <c r="A145" s="34"/>
      <c r="B145" s="35"/>
      <c r="C145" s="206" t="s">
        <v>179</v>
      </c>
      <c r="D145" s="206" t="s">
        <v>134</v>
      </c>
      <c r="E145" s="207" t="s">
        <v>525</v>
      </c>
      <c r="F145" s="208" t="s">
        <v>526</v>
      </c>
      <c r="G145" s="209" t="s">
        <v>137</v>
      </c>
      <c r="H145" s="210">
        <v>1</v>
      </c>
      <c r="I145" s="211"/>
      <c r="J145" s="212">
        <f>ROUND(I145*H145,2)</f>
        <v>0</v>
      </c>
      <c r="K145" s="208" t="s">
        <v>1</v>
      </c>
      <c r="L145" s="40"/>
      <c r="M145" s="213" t="s">
        <v>1</v>
      </c>
      <c r="N145" s="214" t="s">
        <v>41</v>
      </c>
      <c r="O145" s="87"/>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138</v>
      </c>
      <c r="AT145" s="217" t="s">
        <v>134</v>
      </c>
      <c r="AU145" s="217" t="s">
        <v>84</v>
      </c>
      <c r="AY145" s="13" t="s">
        <v>133</v>
      </c>
      <c r="BE145" s="218">
        <f>IF(N145="základní",J145,0)</f>
        <v>0</v>
      </c>
      <c r="BF145" s="218">
        <f>IF(N145="snížená",J145,0)</f>
        <v>0</v>
      </c>
      <c r="BG145" s="218">
        <f>IF(N145="zákl. přenesená",J145,0)</f>
        <v>0</v>
      </c>
      <c r="BH145" s="218">
        <f>IF(N145="sníž. přenesená",J145,0)</f>
        <v>0</v>
      </c>
      <c r="BI145" s="218">
        <f>IF(N145="nulová",J145,0)</f>
        <v>0</v>
      </c>
      <c r="BJ145" s="13" t="s">
        <v>84</v>
      </c>
      <c r="BK145" s="218">
        <f>ROUND(I145*H145,2)</f>
        <v>0</v>
      </c>
      <c r="BL145" s="13" t="s">
        <v>138</v>
      </c>
      <c r="BM145" s="217" t="s">
        <v>182</v>
      </c>
    </row>
    <row r="146" s="2" customFormat="1">
      <c r="A146" s="34"/>
      <c r="B146" s="35"/>
      <c r="C146" s="36"/>
      <c r="D146" s="219" t="s">
        <v>139</v>
      </c>
      <c r="E146" s="36"/>
      <c r="F146" s="220" t="s">
        <v>526</v>
      </c>
      <c r="G146" s="36"/>
      <c r="H146" s="36"/>
      <c r="I146" s="221"/>
      <c r="J146" s="36"/>
      <c r="K146" s="36"/>
      <c r="L146" s="40"/>
      <c r="M146" s="222"/>
      <c r="N146" s="223"/>
      <c r="O146" s="87"/>
      <c r="P146" s="87"/>
      <c r="Q146" s="87"/>
      <c r="R146" s="87"/>
      <c r="S146" s="87"/>
      <c r="T146" s="88"/>
      <c r="U146" s="34"/>
      <c r="V146" s="34"/>
      <c r="W146" s="34"/>
      <c r="X146" s="34"/>
      <c r="Y146" s="34"/>
      <c r="Z146" s="34"/>
      <c r="AA146" s="34"/>
      <c r="AB146" s="34"/>
      <c r="AC146" s="34"/>
      <c r="AD146" s="34"/>
      <c r="AE146" s="34"/>
      <c r="AT146" s="13" t="s">
        <v>139</v>
      </c>
      <c r="AU146" s="13" t="s">
        <v>84</v>
      </c>
    </row>
    <row r="147" s="2" customFormat="1" ht="66.75" customHeight="1">
      <c r="A147" s="34"/>
      <c r="B147" s="35"/>
      <c r="C147" s="206" t="s">
        <v>160</v>
      </c>
      <c r="D147" s="206" t="s">
        <v>134</v>
      </c>
      <c r="E147" s="207" t="s">
        <v>527</v>
      </c>
      <c r="F147" s="208" t="s">
        <v>528</v>
      </c>
      <c r="G147" s="209" t="s">
        <v>137</v>
      </c>
      <c r="H147" s="210">
        <v>1</v>
      </c>
      <c r="I147" s="211"/>
      <c r="J147" s="212">
        <f>ROUND(I147*H147,2)</f>
        <v>0</v>
      </c>
      <c r="K147" s="208" t="s">
        <v>1</v>
      </c>
      <c r="L147" s="40"/>
      <c r="M147" s="213" t="s">
        <v>1</v>
      </c>
      <c r="N147" s="214" t="s">
        <v>41</v>
      </c>
      <c r="O147" s="87"/>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138</v>
      </c>
      <c r="AT147" s="217" t="s">
        <v>134</v>
      </c>
      <c r="AU147" s="217" t="s">
        <v>84</v>
      </c>
      <c r="AY147" s="13" t="s">
        <v>133</v>
      </c>
      <c r="BE147" s="218">
        <f>IF(N147="základní",J147,0)</f>
        <v>0</v>
      </c>
      <c r="BF147" s="218">
        <f>IF(N147="snížená",J147,0)</f>
        <v>0</v>
      </c>
      <c r="BG147" s="218">
        <f>IF(N147="zákl. přenesená",J147,0)</f>
        <v>0</v>
      </c>
      <c r="BH147" s="218">
        <f>IF(N147="sníž. přenesená",J147,0)</f>
        <v>0</v>
      </c>
      <c r="BI147" s="218">
        <f>IF(N147="nulová",J147,0)</f>
        <v>0</v>
      </c>
      <c r="BJ147" s="13" t="s">
        <v>84</v>
      </c>
      <c r="BK147" s="218">
        <f>ROUND(I147*H147,2)</f>
        <v>0</v>
      </c>
      <c r="BL147" s="13" t="s">
        <v>138</v>
      </c>
      <c r="BM147" s="217" t="s">
        <v>186</v>
      </c>
    </row>
    <row r="148" s="2" customFormat="1">
      <c r="A148" s="34"/>
      <c r="B148" s="35"/>
      <c r="C148" s="36"/>
      <c r="D148" s="219" t="s">
        <v>139</v>
      </c>
      <c r="E148" s="36"/>
      <c r="F148" s="220" t="s">
        <v>528</v>
      </c>
      <c r="G148" s="36"/>
      <c r="H148" s="36"/>
      <c r="I148" s="221"/>
      <c r="J148" s="36"/>
      <c r="K148" s="36"/>
      <c r="L148" s="40"/>
      <c r="M148" s="222"/>
      <c r="N148" s="223"/>
      <c r="O148" s="87"/>
      <c r="P148" s="87"/>
      <c r="Q148" s="87"/>
      <c r="R148" s="87"/>
      <c r="S148" s="87"/>
      <c r="T148" s="88"/>
      <c r="U148" s="34"/>
      <c r="V148" s="34"/>
      <c r="W148" s="34"/>
      <c r="X148" s="34"/>
      <c r="Y148" s="34"/>
      <c r="Z148" s="34"/>
      <c r="AA148" s="34"/>
      <c r="AB148" s="34"/>
      <c r="AC148" s="34"/>
      <c r="AD148" s="34"/>
      <c r="AE148" s="34"/>
      <c r="AT148" s="13" t="s">
        <v>139</v>
      </c>
      <c r="AU148" s="13" t="s">
        <v>84</v>
      </c>
    </row>
    <row r="149" s="2" customFormat="1" ht="21.75" customHeight="1">
      <c r="A149" s="34"/>
      <c r="B149" s="35"/>
      <c r="C149" s="206" t="s">
        <v>187</v>
      </c>
      <c r="D149" s="206" t="s">
        <v>134</v>
      </c>
      <c r="E149" s="207" t="s">
        <v>529</v>
      </c>
      <c r="F149" s="208" t="s">
        <v>530</v>
      </c>
      <c r="G149" s="209" t="s">
        <v>137</v>
      </c>
      <c r="H149" s="210">
        <v>1</v>
      </c>
      <c r="I149" s="211"/>
      <c r="J149" s="212">
        <f>ROUND(I149*H149,2)</f>
        <v>0</v>
      </c>
      <c r="K149" s="208" t="s">
        <v>1</v>
      </c>
      <c r="L149" s="40"/>
      <c r="M149" s="213" t="s">
        <v>1</v>
      </c>
      <c r="N149" s="214" t="s">
        <v>41</v>
      </c>
      <c r="O149" s="87"/>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138</v>
      </c>
      <c r="AT149" s="217" t="s">
        <v>134</v>
      </c>
      <c r="AU149" s="217" t="s">
        <v>84</v>
      </c>
      <c r="AY149" s="13" t="s">
        <v>133</v>
      </c>
      <c r="BE149" s="218">
        <f>IF(N149="základní",J149,0)</f>
        <v>0</v>
      </c>
      <c r="BF149" s="218">
        <f>IF(N149="snížená",J149,0)</f>
        <v>0</v>
      </c>
      <c r="BG149" s="218">
        <f>IF(N149="zákl. přenesená",J149,0)</f>
        <v>0</v>
      </c>
      <c r="BH149" s="218">
        <f>IF(N149="sníž. přenesená",J149,0)</f>
        <v>0</v>
      </c>
      <c r="BI149" s="218">
        <f>IF(N149="nulová",J149,0)</f>
        <v>0</v>
      </c>
      <c r="BJ149" s="13" t="s">
        <v>84</v>
      </c>
      <c r="BK149" s="218">
        <f>ROUND(I149*H149,2)</f>
        <v>0</v>
      </c>
      <c r="BL149" s="13" t="s">
        <v>138</v>
      </c>
      <c r="BM149" s="217" t="s">
        <v>190</v>
      </c>
    </row>
    <row r="150" s="2" customFormat="1">
      <c r="A150" s="34"/>
      <c r="B150" s="35"/>
      <c r="C150" s="36"/>
      <c r="D150" s="219" t="s">
        <v>139</v>
      </c>
      <c r="E150" s="36"/>
      <c r="F150" s="220" t="s">
        <v>530</v>
      </c>
      <c r="G150" s="36"/>
      <c r="H150" s="36"/>
      <c r="I150" s="221"/>
      <c r="J150" s="36"/>
      <c r="K150" s="36"/>
      <c r="L150" s="40"/>
      <c r="M150" s="222"/>
      <c r="N150" s="223"/>
      <c r="O150" s="87"/>
      <c r="P150" s="87"/>
      <c r="Q150" s="87"/>
      <c r="R150" s="87"/>
      <c r="S150" s="87"/>
      <c r="T150" s="88"/>
      <c r="U150" s="34"/>
      <c r="V150" s="34"/>
      <c r="W150" s="34"/>
      <c r="X150" s="34"/>
      <c r="Y150" s="34"/>
      <c r="Z150" s="34"/>
      <c r="AA150" s="34"/>
      <c r="AB150" s="34"/>
      <c r="AC150" s="34"/>
      <c r="AD150" s="34"/>
      <c r="AE150" s="34"/>
      <c r="AT150" s="13" t="s">
        <v>139</v>
      </c>
      <c r="AU150" s="13" t="s">
        <v>84</v>
      </c>
    </row>
    <row r="151" s="11" customFormat="1" ht="25.92" customHeight="1">
      <c r="A151" s="11"/>
      <c r="B151" s="192"/>
      <c r="C151" s="193"/>
      <c r="D151" s="194" t="s">
        <v>75</v>
      </c>
      <c r="E151" s="195" t="s">
        <v>203</v>
      </c>
      <c r="F151" s="195" t="s">
        <v>88</v>
      </c>
      <c r="G151" s="193"/>
      <c r="H151" s="193"/>
      <c r="I151" s="196"/>
      <c r="J151" s="197">
        <f>BK151</f>
        <v>0</v>
      </c>
      <c r="K151" s="193"/>
      <c r="L151" s="198"/>
      <c r="M151" s="199"/>
      <c r="N151" s="200"/>
      <c r="O151" s="200"/>
      <c r="P151" s="201">
        <f>SUM(P152:P167)</f>
        <v>0</v>
      </c>
      <c r="Q151" s="200"/>
      <c r="R151" s="201">
        <f>SUM(R152:R167)</f>
        <v>0</v>
      </c>
      <c r="S151" s="200"/>
      <c r="T151" s="202">
        <f>SUM(T152:T167)</f>
        <v>0</v>
      </c>
      <c r="U151" s="11"/>
      <c r="V151" s="11"/>
      <c r="W151" s="11"/>
      <c r="X151" s="11"/>
      <c r="Y151" s="11"/>
      <c r="Z151" s="11"/>
      <c r="AA151" s="11"/>
      <c r="AB151" s="11"/>
      <c r="AC151" s="11"/>
      <c r="AD151" s="11"/>
      <c r="AE151" s="11"/>
      <c r="AR151" s="203" t="s">
        <v>84</v>
      </c>
      <c r="AT151" s="204" t="s">
        <v>75</v>
      </c>
      <c r="AU151" s="204" t="s">
        <v>76</v>
      </c>
      <c r="AY151" s="203" t="s">
        <v>133</v>
      </c>
      <c r="BK151" s="205">
        <f>SUM(BK152:BK167)</f>
        <v>0</v>
      </c>
    </row>
    <row r="152" s="2" customFormat="1" ht="66.75" customHeight="1">
      <c r="A152" s="34"/>
      <c r="B152" s="35"/>
      <c r="C152" s="206" t="s">
        <v>165</v>
      </c>
      <c r="D152" s="206" t="s">
        <v>134</v>
      </c>
      <c r="E152" s="207" t="s">
        <v>499</v>
      </c>
      <c r="F152" s="208" t="s">
        <v>500</v>
      </c>
      <c r="G152" s="209" t="s">
        <v>137</v>
      </c>
      <c r="H152" s="210">
        <v>21</v>
      </c>
      <c r="I152" s="211"/>
      <c r="J152" s="212">
        <f>ROUND(I152*H152,2)</f>
        <v>0</v>
      </c>
      <c r="K152" s="208" t="s">
        <v>1</v>
      </c>
      <c r="L152" s="40"/>
      <c r="M152" s="213" t="s">
        <v>1</v>
      </c>
      <c r="N152" s="214" t="s">
        <v>41</v>
      </c>
      <c r="O152" s="87"/>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138</v>
      </c>
      <c r="AT152" s="217" t="s">
        <v>134</v>
      </c>
      <c r="AU152" s="217" t="s">
        <v>84</v>
      </c>
      <c r="AY152" s="13" t="s">
        <v>133</v>
      </c>
      <c r="BE152" s="218">
        <f>IF(N152="základní",J152,0)</f>
        <v>0</v>
      </c>
      <c r="BF152" s="218">
        <f>IF(N152="snížená",J152,0)</f>
        <v>0</v>
      </c>
      <c r="BG152" s="218">
        <f>IF(N152="zákl. přenesená",J152,0)</f>
        <v>0</v>
      </c>
      <c r="BH152" s="218">
        <f>IF(N152="sníž. přenesená",J152,0)</f>
        <v>0</v>
      </c>
      <c r="BI152" s="218">
        <f>IF(N152="nulová",J152,0)</f>
        <v>0</v>
      </c>
      <c r="BJ152" s="13" t="s">
        <v>84</v>
      </c>
      <c r="BK152" s="218">
        <f>ROUND(I152*H152,2)</f>
        <v>0</v>
      </c>
      <c r="BL152" s="13" t="s">
        <v>138</v>
      </c>
      <c r="BM152" s="217" t="s">
        <v>194</v>
      </c>
    </row>
    <row r="153" s="2" customFormat="1">
      <c r="A153" s="34"/>
      <c r="B153" s="35"/>
      <c r="C153" s="36"/>
      <c r="D153" s="219" t="s">
        <v>139</v>
      </c>
      <c r="E153" s="36"/>
      <c r="F153" s="220" t="s">
        <v>501</v>
      </c>
      <c r="G153" s="36"/>
      <c r="H153" s="36"/>
      <c r="I153" s="221"/>
      <c r="J153" s="36"/>
      <c r="K153" s="36"/>
      <c r="L153" s="40"/>
      <c r="M153" s="222"/>
      <c r="N153" s="223"/>
      <c r="O153" s="87"/>
      <c r="P153" s="87"/>
      <c r="Q153" s="87"/>
      <c r="R153" s="87"/>
      <c r="S153" s="87"/>
      <c r="T153" s="88"/>
      <c r="U153" s="34"/>
      <c r="V153" s="34"/>
      <c r="W153" s="34"/>
      <c r="X153" s="34"/>
      <c r="Y153" s="34"/>
      <c r="Z153" s="34"/>
      <c r="AA153" s="34"/>
      <c r="AB153" s="34"/>
      <c r="AC153" s="34"/>
      <c r="AD153" s="34"/>
      <c r="AE153" s="34"/>
      <c r="AT153" s="13" t="s">
        <v>139</v>
      </c>
      <c r="AU153" s="13" t="s">
        <v>84</v>
      </c>
    </row>
    <row r="154" s="2" customFormat="1" ht="55.5" customHeight="1">
      <c r="A154" s="34"/>
      <c r="B154" s="35"/>
      <c r="C154" s="206" t="s">
        <v>8</v>
      </c>
      <c r="D154" s="206" t="s">
        <v>134</v>
      </c>
      <c r="E154" s="207" t="s">
        <v>531</v>
      </c>
      <c r="F154" s="208" t="s">
        <v>532</v>
      </c>
      <c r="G154" s="209" t="s">
        <v>137</v>
      </c>
      <c r="H154" s="210">
        <v>10</v>
      </c>
      <c r="I154" s="211"/>
      <c r="J154" s="212">
        <f>ROUND(I154*H154,2)</f>
        <v>0</v>
      </c>
      <c r="K154" s="208" t="s">
        <v>1</v>
      </c>
      <c r="L154" s="40"/>
      <c r="M154" s="213" t="s">
        <v>1</v>
      </c>
      <c r="N154" s="214" t="s">
        <v>41</v>
      </c>
      <c r="O154" s="87"/>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138</v>
      </c>
      <c r="AT154" s="217" t="s">
        <v>134</v>
      </c>
      <c r="AU154" s="217" t="s">
        <v>84</v>
      </c>
      <c r="AY154" s="13" t="s">
        <v>133</v>
      </c>
      <c r="BE154" s="218">
        <f>IF(N154="základní",J154,0)</f>
        <v>0</v>
      </c>
      <c r="BF154" s="218">
        <f>IF(N154="snížená",J154,0)</f>
        <v>0</v>
      </c>
      <c r="BG154" s="218">
        <f>IF(N154="zákl. přenesená",J154,0)</f>
        <v>0</v>
      </c>
      <c r="BH154" s="218">
        <f>IF(N154="sníž. přenesená",J154,0)</f>
        <v>0</v>
      </c>
      <c r="BI154" s="218">
        <f>IF(N154="nulová",J154,0)</f>
        <v>0</v>
      </c>
      <c r="BJ154" s="13" t="s">
        <v>84</v>
      </c>
      <c r="BK154" s="218">
        <f>ROUND(I154*H154,2)</f>
        <v>0</v>
      </c>
      <c r="BL154" s="13" t="s">
        <v>138</v>
      </c>
      <c r="BM154" s="217" t="s">
        <v>198</v>
      </c>
    </row>
    <row r="155" s="2" customFormat="1">
      <c r="A155" s="34"/>
      <c r="B155" s="35"/>
      <c r="C155" s="36"/>
      <c r="D155" s="219" t="s">
        <v>139</v>
      </c>
      <c r="E155" s="36"/>
      <c r="F155" s="220" t="s">
        <v>532</v>
      </c>
      <c r="G155" s="36"/>
      <c r="H155" s="36"/>
      <c r="I155" s="221"/>
      <c r="J155" s="36"/>
      <c r="K155" s="36"/>
      <c r="L155" s="40"/>
      <c r="M155" s="222"/>
      <c r="N155" s="223"/>
      <c r="O155" s="87"/>
      <c r="P155" s="87"/>
      <c r="Q155" s="87"/>
      <c r="R155" s="87"/>
      <c r="S155" s="87"/>
      <c r="T155" s="88"/>
      <c r="U155" s="34"/>
      <c r="V155" s="34"/>
      <c r="W155" s="34"/>
      <c r="X155" s="34"/>
      <c r="Y155" s="34"/>
      <c r="Z155" s="34"/>
      <c r="AA155" s="34"/>
      <c r="AB155" s="34"/>
      <c r="AC155" s="34"/>
      <c r="AD155" s="34"/>
      <c r="AE155" s="34"/>
      <c r="AT155" s="13" t="s">
        <v>139</v>
      </c>
      <c r="AU155" s="13" t="s">
        <v>84</v>
      </c>
    </row>
    <row r="156" s="2" customFormat="1" ht="66.75" customHeight="1">
      <c r="A156" s="34"/>
      <c r="B156" s="35"/>
      <c r="C156" s="206" t="s">
        <v>168</v>
      </c>
      <c r="D156" s="206" t="s">
        <v>134</v>
      </c>
      <c r="E156" s="207" t="s">
        <v>507</v>
      </c>
      <c r="F156" s="208" t="s">
        <v>508</v>
      </c>
      <c r="G156" s="209" t="s">
        <v>137</v>
      </c>
      <c r="H156" s="210">
        <v>4</v>
      </c>
      <c r="I156" s="211"/>
      <c r="J156" s="212">
        <f>ROUND(I156*H156,2)</f>
        <v>0</v>
      </c>
      <c r="K156" s="208" t="s">
        <v>1</v>
      </c>
      <c r="L156" s="40"/>
      <c r="M156" s="213" t="s">
        <v>1</v>
      </c>
      <c r="N156" s="214" t="s">
        <v>41</v>
      </c>
      <c r="O156" s="87"/>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138</v>
      </c>
      <c r="AT156" s="217" t="s">
        <v>134</v>
      </c>
      <c r="AU156" s="217" t="s">
        <v>84</v>
      </c>
      <c r="AY156" s="13" t="s">
        <v>133</v>
      </c>
      <c r="BE156" s="218">
        <f>IF(N156="základní",J156,0)</f>
        <v>0</v>
      </c>
      <c r="BF156" s="218">
        <f>IF(N156="snížená",J156,0)</f>
        <v>0</v>
      </c>
      <c r="BG156" s="218">
        <f>IF(N156="zákl. přenesená",J156,0)</f>
        <v>0</v>
      </c>
      <c r="BH156" s="218">
        <f>IF(N156="sníž. přenesená",J156,0)</f>
        <v>0</v>
      </c>
      <c r="BI156" s="218">
        <f>IF(N156="nulová",J156,0)</f>
        <v>0</v>
      </c>
      <c r="BJ156" s="13" t="s">
        <v>84</v>
      </c>
      <c r="BK156" s="218">
        <f>ROUND(I156*H156,2)</f>
        <v>0</v>
      </c>
      <c r="BL156" s="13" t="s">
        <v>138</v>
      </c>
      <c r="BM156" s="217" t="s">
        <v>202</v>
      </c>
    </row>
    <row r="157" s="2" customFormat="1">
      <c r="A157" s="34"/>
      <c r="B157" s="35"/>
      <c r="C157" s="36"/>
      <c r="D157" s="219" t="s">
        <v>139</v>
      </c>
      <c r="E157" s="36"/>
      <c r="F157" s="220" t="s">
        <v>508</v>
      </c>
      <c r="G157" s="36"/>
      <c r="H157" s="36"/>
      <c r="I157" s="221"/>
      <c r="J157" s="36"/>
      <c r="K157" s="36"/>
      <c r="L157" s="40"/>
      <c r="M157" s="222"/>
      <c r="N157" s="223"/>
      <c r="O157" s="87"/>
      <c r="P157" s="87"/>
      <c r="Q157" s="87"/>
      <c r="R157" s="87"/>
      <c r="S157" s="87"/>
      <c r="T157" s="88"/>
      <c r="U157" s="34"/>
      <c r="V157" s="34"/>
      <c r="W157" s="34"/>
      <c r="X157" s="34"/>
      <c r="Y157" s="34"/>
      <c r="Z157" s="34"/>
      <c r="AA157" s="34"/>
      <c r="AB157" s="34"/>
      <c r="AC157" s="34"/>
      <c r="AD157" s="34"/>
      <c r="AE157" s="34"/>
      <c r="AT157" s="13" t="s">
        <v>139</v>
      </c>
      <c r="AU157" s="13" t="s">
        <v>84</v>
      </c>
    </row>
    <row r="158" s="2" customFormat="1" ht="66.75" customHeight="1">
      <c r="A158" s="34"/>
      <c r="B158" s="35"/>
      <c r="C158" s="206" t="s">
        <v>205</v>
      </c>
      <c r="D158" s="206" t="s">
        <v>134</v>
      </c>
      <c r="E158" s="207" t="s">
        <v>533</v>
      </c>
      <c r="F158" s="208" t="s">
        <v>534</v>
      </c>
      <c r="G158" s="209" t="s">
        <v>137</v>
      </c>
      <c r="H158" s="210">
        <v>42</v>
      </c>
      <c r="I158" s="211"/>
      <c r="J158" s="212">
        <f>ROUND(I158*H158,2)</f>
        <v>0</v>
      </c>
      <c r="K158" s="208" t="s">
        <v>1</v>
      </c>
      <c r="L158" s="40"/>
      <c r="M158" s="213" t="s">
        <v>1</v>
      </c>
      <c r="N158" s="214" t="s">
        <v>41</v>
      </c>
      <c r="O158" s="87"/>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138</v>
      </c>
      <c r="AT158" s="217" t="s">
        <v>134</v>
      </c>
      <c r="AU158" s="217" t="s">
        <v>84</v>
      </c>
      <c r="AY158" s="13" t="s">
        <v>133</v>
      </c>
      <c r="BE158" s="218">
        <f>IF(N158="základní",J158,0)</f>
        <v>0</v>
      </c>
      <c r="BF158" s="218">
        <f>IF(N158="snížená",J158,0)</f>
        <v>0</v>
      </c>
      <c r="BG158" s="218">
        <f>IF(N158="zákl. přenesená",J158,0)</f>
        <v>0</v>
      </c>
      <c r="BH158" s="218">
        <f>IF(N158="sníž. přenesená",J158,0)</f>
        <v>0</v>
      </c>
      <c r="BI158" s="218">
        <f>IF(N158="nulová",J158,0)</f>
        <v>0</v>
      </c>
      <c r="BJ158" s="13" t="s">
        <v>84</v>
      </c>
      <c r="BK158" s="218">
        <f>ROUND(I158*H158,2)</f>
        <v>0</v>
      </c>
      <c r="BL158" s="13" t="s">
        <v>138</v>
      </c>
      <c r="BM158" s="217" t="s">
        <v>207</v>
      </c>
    </row>
    <row r="159" s="2" customFormat="1">
      <c r="A159" s="34"/>
      <c r="B159" s="35"/>
      <c r="C159" s="36"/>
      <c r="D159" s="219" t="s">
        <v>139</v>
      </c>
      <c r="E159" s="36"/>
      <c r="F159" s="220" t="s">
        <v>535</v>
      </c>
      <c r="G159" s="36"/>
      <c r="H159" s="36"/>
      <c r="I159" s="221"/>
      <c r="J159" s="36"/>
      <c r="K159" s="36"/>
      <c r="L159" s="40"/>
      <c r="M159" s="222"/>
      <c r="N159" s="223"/>
      <c r="O159" s="87"/>
      <c r="P159" s="87"/>
      <c r="Q159" s="87"/>
      <c r="R159" s="87"/>
      <c r="S159" s="87"/>
      <c r="T159" s="88"/>
      <c r="U159" s="34"/>
      <c r="V159" s="34"/>
      <c r="W159" s="34"/>
      <c r="X159" s="34"/>
      <c r="Y159" s="34"/>
      <c r="Z159" s="34"/>
      <c r="AA159" s="34"/>
      <c r="AB159" s="34"/>
      <c r="AC159" s="34"/>
      <c r="AD159" s="34"/>
      <c r="AE159" s="34"/>
      <c r="AT159" s="13" t="s">
        <v>139</v>
      </c>
      <c r="AU159" s="13" t="s">
        <v>84</v>
      </c>
    </row>
    <row r="160" s="2" customFormat="1" ht="44.25" customHeight="1">
      <c r="A160" s="34"/>
      <c r="B160" s="35"/>
      <c r="C160" s="206" t="s">
        <v>173</v>
      </c>
      <c r="D160" s="206" t="s">
        <v>134</v>
      </c>
      <c r="E160" s="207" t="s">
        <v>536</v>
      </c>
      <c r="F160" s="208" t="s">
        <v>537</v>
      </c>
      <c r="G160" s="209" t="s">
        <v>137</v>
      </c>
      <c r="H160" s="210">
        <v>4</v>
      </c>
      <c r="I160" s="211"/>
      <c r="J160" s="212">
        <f>ROUND(I160*H160,2)</f>
        <v>0</v>
      </c>
      <c r="K160" s="208" t="s">
        <v>1</v>
      </c>
      <c r="L160" s="40"/>
      <c r="M160" s="213" t="s">
        <v>1</v>
      </c>
      <c r="N160" s="214" t="s">
        <v>41</v>
      </c>
      <c r="O160" s="87"/>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138</v>
      </c>
      <c r="AT160" s="217" t="s">
        <v>134</v>
      </c>
      <c r="AU160" s="217" t="s">
        <v>84</v>
      </c>
      <c r="AY160" s="13" t="s">
        <v>133</v>
      </c>
      <c r="BE160" s="218">
        <f>IF(N160="základní",J160,0)</f>
        <v>0</v>
      </c>
      <c r="BF160" s="218">
        <f>IF(N160="snížená",J160,0)</f>
        <v>0</v>
      </c>
      <c r="BG160" s="218">
        <f>IF(N160="zákl. přenesená",J160,0)</f>
        <v>0</v>
      </c>
      <c r="BH160" s="218">
        <f>IF(N160="sníž. přenesená",J160,0)</f>
        <v>0</v>
      </c>
      <c r="BI160" s="218">
        <f>IF(N160="nulová",J160,0)</f>
        <v>0</v>
      </c>
      <c r="BJ160" s="13" t="s">
        <v>84</v>
      </c>
      <c r="BK160" s="218">
        <f>ROUND(I160*H160,2)</f>
        <v>0</v>
      </c>
      <c r="BL160" s="13" t="s">
        <v>138</v>
      </c>
      <c r="BM160" s="217" t="s">
        <v>210</v>
      </c>
    </row>
    <row r="161" s="2" customFormat="1">
      <c r="A161" s="34"/>
      <c r="B161" s="35"/>
      <c r="C161" s="36"/>
      <c r="D161" s="219" t="s">
        <v>139</v>
      </c>
      <c r="E161" s="36"/>
      <c r="F161" s="220" t="s">
        <v>537</v>
      </c>
      <c r="G161" s="36"/>
      <c r="H161" s="36"/>
      <c r="I161" s="221"/>
      <c r="J161" s="36"/>
      <c r="K161" s="36"/>
      <c r="L161" s="40"/>
      <c r="M161" s="222"/>
      <c r="N161" s="223"/>
      <c r="O161" s="87"/>
      <c r="P161" s="87"/>
      <c r="Q161" s="87"/>
      <c r="R161" s="87"/>
      <c r="S161" s="87"/>
      <c r="T161" s="88"/>
      <c r="U161" s="34"/>
      <c r="V161" s="34"/>
      <c r="W161" s="34"/>
      <c r="X161" s="34"/>
      <c r="Y161" s="34"/>
      <c r="Z161" s="34"/>
      <c r="AA161" s="34"/>
      <c r="AB161" s="34"/>
      <c r="AC161" s="34"/>
      <c r="AD161" s="34"/>
      <c r="AE161" s="34"/>
      <c r="AT161" s="13" t="s">
        <v>139</v>
      </c>
      <c r="AU161" s="13" t="s">
        <v>84</v>
      </c>
    </row>
    <row r="162" s="2" customFormat="1" ht="44.25" customHeight="1">
      <c r="A162" s="34"/>
      <c r="B162" s="35"/>
      <c r="C162" s="206" t="s">
        <v>211</v>
      </c>
      <c r="D162" s="206" t="s">
        <v>134</v>
      </c>
      <c r="E162" s="207" t="s">
        <v>511</v>
      </c>
      <c r="F162" s="208" t="s">
        <v>512</v>
      </c>
      <c r="G162" s="209" t="s">
        <v>137</v>
      </c>
      <c r="H162" s="210">
        <v>8</v>
      </c>
      <c r="I162" s="211"/>
      <c r="J162" s="212">
        <f>ROUND(I162*H162,2)</f>
        <v>0</v>
      </c>
      <c r="K162" s="208" t="s">
        <v>1</v>
      </c>
      <c r="L162" s="40"/>
      <c r="M162" s="213" t="s">
        <v>1</v>
      </c>
      <c r="N162" s="214" t="s">
        <v>41</v>
      </c>
      <c r="O162" s="87"/>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138</v>
      </c>
      <c r="AT162" s="217" t="s">
        <v>134</v>
      </c>
      <c r="AU162" s="217" t="s">
        <v>84</v>
      </c>
      <c r="AY162" s="13" t="s">
        <v>133</v>
      </c>
      <c r="BE162" s="218">
        <f>IF(N162="základní",J162,0)</f>
        <v>0</v>
      </c>
      <c r="BF162" s="218">
        <f>IF(N162="snížená",J162,0)</f>
        <v>0</v>
      </c>
      <c r="BG162" s="218">
        <f>IF(N162="zákl. přenesená",J162,0)</f>
        <v>0</v>
      </c>
      <c r="BH162" s="218">
        <f>IF(N162="sníž. přenesená",J162,0)</f>
        <v>0</v>
      </c>
      <c r="BI162" s="218">
        <f>IF(N162="nulová",J162,0)</f>
        <v>0</v>
      </c>
      <c r="BJ162" s="13" t="s">
        <v>84</v>
      </c>
      <c r="BK162" s="218">
        <f>ROUND(I162*H162,2)</f>
        <v>0</v>
      </c>
      <c r="BL162" s="13" t="s">
        <v>138</v>
      </c>
      <c r="BM162" s="217" t="s">
        <v>214</v>
      </c>
    </row>
    <row r="163" s="2" customFormat="1">
      <c r="A163" s="34"/>
      <c r="B163" s="35"/>
      <c r="C163" s="36"/>
      <c r="D163" s="219" t="s">
        <v>139</v>
      </c>
      <c r="E163" s="36"/>
      <c r="F163" s="220" t="s">
        <v>512</v>
      </c>
      <c r="G163" s="36"/>
      <c r="H163" s="36"/>
      <c r="I163" s="221"/>
      <c r="J163" s="36"/>
      <c r="K163" s="36"/>
      <c r="L163" s="40"/>
      <c r="M163" s="222"/>
      <c r="N163" s="223"/>
      <c r="O163" s="87"/>
      <c r="P163" s="87"/>
      <c r="Q163" s="87"/>
      <c r="R163" s="87"/>
      <c r="S163" s="87"/>
      <c r="T163" s="88"/>
      <c r="U163" s="34"/>
      <c r="V163" s="34"/>
      <c r="W163" s="34"/>
      <c r="X163" s="34"/>
      <c r="Y163" s="34"/>
      <c r="Z163" s="34"/>
      <c r="AA163" s="34"/>
      <c r="AB163" s="34"/>
      <c r="AC163" s="34"/>
      <c r="AD163" s="34"/>
      <c r="AE163" s="34"/>
      <c r="AT163" s="13" t="s">
        <v>139</v>
      </c>
      <c r="AU163" s="13" t="s">
        <v>84</v>
      </c>
    </row>
    <row r="164" s="2" customFormat="1" ht="44.25" customHeight="1">
      <c r="A164" s="34"/>
      <c r="B164" s="35"/>
      <c r="C164" s="206" t="s">
        <v>178</v>
      </c>
      <c r="D164" s="206" t="s">
        <v>134</v>
      </c>
      <c r="E164" s="207" t="s">
        <v>538</v>
      </c>
      <c r="F164" s="208" t="s">
        <v>539</v>
      </c>
      <c r="G164" s="209" t="s">
        <v>137</v>
      </c>
      <c r="H164" s="210">
        <v>2</v>
      </c>
      <c r="I164" s="211"/>
      <c r="J164" s="212">
        <f>ROUND(I164*H164,2)</f>
        <v>0</v>
      </c>
      <c r="K164" s="208" t="s">
        <v>1</v>
      </c>
      <c r="L164" s="40"/>
      <c r="M164" s="213" t="s">
        <v>1</v>
      </c>
      <c r="N164" s="214" t="s">
        <v>41</v>
      </c>
      <c r="O164" s="87"/>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138</v>
      </c>
      <c r="AT164" s="217" t="s">
        <v>134</v>
      </c>
      <c r="AU164" s="217" t="s">
        <v>84</v>
      </c>
      <c r="AY164" s="13" t="s">
        <v>133</v>
      </c>
      <c r="BE164" s="218">
        <f>IF(N164="základní",J164,0)</f>
        <v>0</v>
      </c>
      <c r="BF164" s="218">
        <f>IF(N164="snížená",J164,0)</f>
        <v>0</v>
      </c>
      <c r="BG164" s="218">
        <f>IF(N164="zákl. přenesená",J164,0)</f>
        <v>0</v>
      </c>
      <c r="BH164" s="218">
        <f>IF(N164="sníž. přenesená",J164,0)</f>
        <v>0</v>
      </c>
      <c r="BI164" s="218">
        <f>IF(N164="nulová",J164,0)</f>
        <v>0</v>
      </c>
      <c r="BJ164" s="13" t="s">
        <v>84</v>
      </c>
      <c r="BK164" s="218">
        <f>ROUND(I164*H164,2)</f>
        <v>0</v>
      </c>
      <c r="BL164" s="13" t="s">
        <v>138</v>
      </c>
      <c r="BM164" s="217" t="s">
        <v>217</v>
      </c>
    </row>
    <row r="165" s="2" customFormat="1">
      <c r="A165" s="34"/>
      <c r="B165" s="35"/>
      <c r="C165" s="36"/>
      <c r="D165" s="219" t="s">
        <v>139</v>
      </c>
      <c r="E165" s="36"/>
      <c r="F165" s="220" t="s">
        <v>539</v>
      </c>
      <c r="G165" s="36"/>
      <c r="H165" s="36"/>
      <c r="I165" s="221"/>
      <c r="J165" s="36"/>
      <c r="K165" s="36"/>
      <c r="L165" s="40"/>
      <c r="M165" s="222"/>
      <c r="N165" s="223"/>
      <c r="O165" s="87"/>
      <c r="P165" s="87"/>
      <c r="Q165" s="87"/>
      <c r="R165" s="87"/>
      <c r="S165" s="87"/>
      <c r="T165" s="88"/>
      <c r="U165" s="34"/>
      <c r="V165" s="34"/>
      <c r="W165" s="34"/>
      <c r="X165" s="34"/>
      <c r="Y165" s="34"/>
      <c r="Z165" s="34"/>
      <c r="AA165" s="34"/>
      <c r="AB165" s="34"/>
      <c r="AC165" s="34"/>
      <c r="AD165" s="34"/>
      <c r="AE165" s="34"/>
      <c r="AT165" s="13" t="s">
        <v>139</v>
      </c>
      <c r="AU165" s="13" t="s">
        <v>84</v>
      </c>
    </row>
    <row r="166" s="2" customFormat="1" ht="16.5" customHeight="1">
      <c r="A166" s="34"/>
      <c r="B166" s="35"/>
      <c r="C166" s="206" t="s">
        <v>7</v>
      </c>
      <c r="D166" s="206" t="s">
        <v>134</v>
      </c>
      <c r="E166" s="207" t="s">
        <v>540</v>
      </c>
      <c r="F166" s="208" t="s">
        <v>541</v>
      </c>
      <c r="G166" s="209" t="s">
        <v>137</v>
      </c>
      <c r="H166" s="210">
        <v>1</v>
      </c>
      <c r="I166" s="211"/>
      <c r="J166" s="212">
        <f>ROUND(I166*H166,2)</f>
        <v>0</v>
      </c>
      <c r="K166" s="208" t="s">
        <v>1</v>
      </c>
      <c r="L166" s="40"/>
      <c r="M166" s="213" t="s">
        <v>1</v>
      </c>
      <c r="N166" s="214" t="s">
        <v>41</v>
      </c>
      <c r="O166" s="87"/>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138</v>
      </c>
      <c r="AT166" s="217" t="s">
        <v>134</v>
      </c>
      <c r="AU166" s="217" t="s">
        <v>84</v>
      </c>
      <c r="AY166" s="13" t="s">
        <v>133</v>
      </c>
      <c r="BE166" s="218">
        <f>IF(N166="základní",J166,0)</f>
        <v>0</v>
      </c>
      <c r="BF166" s="218">
        <f>IF(N166="snížená",J166,0)</f>
        <v>0</v>
      </c>
      <c r="BG166" s="218">
        <f>IF(N166="zákl. přenesená",J166,0)</f>
        <v>0</v>
      </c>
      <c r="BH166" s="218">
        <f>IF(N166="sníž. přenesená",J166,0)</f>
        <v>0</v>
      </c>
      <c r="BI166" s="218">
        <f>IF(N166="nulová",J166,0)</f>
        <v>0</v>
      </c>
      <c r="BJ166" s="13" t="s">
        <v>84</v>
      </c>
      <c r="BK166" s="218">
        <f>ROUND(I166*H166,2)</f>
        <v>0</v>
      </c>
      <c r="BL166" s="13" t="s">
        <v>138</v>
      </c>
      <c r="BM166" s="217" t="s">
        <v>220</v>
      </c>
    </row>
    <row r="167" s="2" customFormat="1">
      <c r="A167" s="34"/>
      <c r="B167" s="35"/>
      <c r="C167" s="36"/>
      <c r="D167" s="219" t="s">
        <v>139</v>
      </c>
      <c r="E167" s="36"/>
      <c r="F167" s="220" t="s">
        <v>541</v>
      </c>
      <c r="G167" s="36"/>
      <c r="H167" s="36"/>
      <c r="I167" s="221"/>
      <c r="J167" s="36"/>
      <c r="K167" s="36"/>
      <c r="L167" s="40"/>
      <c r="M167" s="222"/>
      <c r="N167" s="223"/>
      <c r="O167" s="87"/>
      <c r="P167" s="87"/>
      <c r="Q167" s="87"/>
      <c r="R167" s="87"/>
      <c r="S167" s="87"/>
      <c r="T167" s="88"/>
      <c r="U167" s="34"/>
      <c r="V167" s="34"/>
      <c r="W167" s="34"/>
      <c r="X167" s="34"/>
      <c r="Y167" s="34"/>
      <c r="Z167" s="34"/>
      <c r="AA167" s="34"/>
      <c r="AB167" s="34"/>
      <c r="AC167" s="34"/>
      <c r="AD167" s="34"/>
      <c r="AE167" s="34"/>
      <c r="AT167" s="13" t="s">
        <v>139</v>
      </c>
      <c r="AU167" s="13" t="s">
        <v>84</v>
      </c>
    </row>
    <row r="168" s="11" customFormat="1" ht="25.92" customHeight="1">
      <c r="A168" s="11"/>
      <c r="B168" s="192"/>
      <c r="C168" s="193"/>
      <c r="D168" s="194" t="s">
        <v>75</v>
      </c>
      <c r="E168" s="195" t="s">
        <v>232</v>
      </c>
      <c r="F168" s="195" t="s">
        <v>91</v>
      </c>
      <c r="G168" s="193"/>
      <c r="H168" s="193"/>
      <c r="I168" s="196"/>
      <c r="J168" s="197">
        <f>BK168</f>
        <v>0</v>
      </c>
      <c r="K168" s="193"/>
      <c r="L168" s="198"/>
      <c r="M168" s="199"/>
      <c r="N168" s="200"/>
      <c r="O168" s="200"/>
      <c r="P168" s="201">
        <f>SUM(P169:P180)</f>
        <v>0</v>
      </c>
      <c r="Q168" s="200"/>
      <c r="R168" s="201">
        <f>SUM(R169:R180)</f>
        <v>0</v>
      </c>
      <c r="S168" s="200"/>
      <c r="T168" s="202">
        <f>SUM(T169:T180)</f>
        <v>0</v>
      </c>
      <c r="U168" s="11"/>
      <c r="V168" s="11"/>
      <c r="W168" s="11"/>
      <c r="X168" s="11"/>
      <c r="Y168" s="11"/>
      <c r="Z168" s="11"/>
      <c r="AA168" s="11"/>
      <c r="AB168" s="11"/>
      <c r="AC168" s="11"/>
      <c r="AD168" s="11"/>
      <c r="AE168" s="11"/>
      <c r="AR168" s="203" t="s">
        <v>84</v>
      </c>
      <c r="AT168" s="204" t="s">
        <v>75</v>
      </c>
      <c r="AU168" s="204" t="s">
        <v>76</v>
      </c>
      <c r="AY168" s="203" t="s">
        <v>133</v>
      </c>
      <c r="BK168" s="205">
        <f>SUM(BK169:BK180)</f>
        <v>0</v>
      </c>
    </row>
    <row r="169" s="2" customFormat="1" ht="66.75" customHeight="1">
      <c r="A169" s="34"/>
      <c r="B169" s="35"/>
      <c r="C169" s="206" t="s">
        <v>182</v>
      </c>
      <c r="D169" s="206" t="s">
        <v>134</v>
      </c>
      <c r="E169" s="207" t="s">
        <v>499</v>
      </c>
      <c r="F169" s="208" t="s">
        <v>500</v>
      </c>
      <c r="G169" s="209" t="s">
        <v>137</v>
      </c>
      <c r="H169" s="210">
        <v>16</v>
      </c>
      <c r="I169" s="211"/>
      <c r="J169" s="212">
        <f>ROUND(I169*H169,2)</f>
        <v>0</v>
      </c>
      <c r="K169" s="208" t="s">
        <v>1</v>
      </c>
      <c r="L169" s="40"/>
      <c r="M169" s="213" t="s">
        <v>1</v>
      </c>
      <c r="N169" s="214" t="s">
        <v>41</v>
      </c>
      <c r="O169" s="87"/>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138</v>
      </c>
      <c r="AT169" s="217" t="s">
        <v>134</v>
      </c>
      <c r="AU169" s="217" t="s">
        <v>84</v>
      </c>
      <c r="AY169" s="13" t="s">
        <v>133</v>
      </c>
      <c r="BE169" s="218">
        <f>IF(N169="základní",J169,0)</f>
        <v>0</v>
      </c>
      <c r="BF169" s="218">
        <f>IF(N169="snížená",J169,0)</f>
        <v>0</v>
      </c>
      <c r="BG169" s="218">
        <f>IF(N169="zákl. přenesená",J169,0)</f>
        <v>0</v>
      </c>
      <c r="BH169" s="218">
        <f>IF(N169="sníž. přenesená",J169,0)</f>
        <v>0</v>
      </c>
      <c r="BI169" s="218">
        <f>IF(N169="nulová",J169,0)</f>
        <v>0</v>
      </c>
      <c r="BJ169" s="13" t="s">
        <v>84</v>
      </c>
      <c r="BK169" s="218">
        <f>ROUND(I169*H169,2)</f>
        <v>0</v>
      </c>
      <c r="BL169" s="13" t="s">
        <v>138</v>
      </c>
      <c r="BM169" s="217" t="s">
        <v>223</v>
      </c>
    </row>
    <row r="170" s="2" customFormat="1">
      <c r="A170" s="34"/>
      <c r="B170" s="35"/>
      <c r="C170" s="36"/>
      <c r="D170" s="219" t="s">
        <v>139</v>
      </c>
      <c r="E170" s="36"/>
      <c r="F170" s="220" t="s">
        <v>501</v>
      </c>
      <c r="G170" s="36"/>
      <c r="H170" s="36"/>
      <c r="I170" s="221"/>
      <c r="J170" s="36"/>
      <c r="K170" s="36"/>
      <c r="L170" s="40"/>
      <c r="M170" s="222"/>
      <c r="N170" s="223"/>
      <c r="O170" s="87"/>
      <c r="P170" s="87"/>
      <c r="Q170" s="87"/>
      <c r="R170" s="87"/>
      <c r="S170" s="87"/>
      <c r="T170" s="88"/>
      <c r="U170" s="34"/>
      <c r="V170" s="34"/>
      <c r="W170" s="34"/>
      <c r="X170" s="34"/>
      <c r="Y170" s="34"/>
      <c r="Z170" s="34"/>
      <c r="AA170" s="34"/>
      <c r="AB170" s="34"/>
      <c r="AC170" s="34"/>
      <c r="AD170" s="34"/>
      <c r="AE170" s="34"/>
      <c r="AT170" s="13" t="s">
        <v>139</v>
      </c>
      <c r="AU170" s="13" t="s">
        <v>84</v>
      </c>
    </row>
    <row r="171" s="2" customFormat="1" ht="55.5" customHeight="1">
      <c r="A171" s="34"/>
      <c r="B171" s="35"/>
      <c r="C171" s="206" t="s">
        <v>224</v>
      </c>
      <c r="D171" s="206" t="s">
        <v>134</v>
      </c>
      <c r="E171" s="207" t="s">
        <v>531</v>
      </c>
      <c r="F171" s="208" t="s">
        <v>532</v>
      </c>
      <c r="G171" s="209" t="s">
        <v>137</v>
      </c>
      <c r="H171" s="210">
        <v>16</v>
      </c>
      <c r="I171" s="211"/>
      <c r="J171" s="212">
        <f>ROUND(I171*H171,2)</f>
        <v>0</v>
      </c>
      <c r="K171" s="208" t="s">
        <v>1</v>
      </c>
      <c r="L171" s="40"/>
      <c r="M171" s="213" t="s">
        <v>1</v>
      </c>
      <c r="N171" s="214" t="s">
        <v>41</v>
      </c>
      <c r="O171" s="87"/>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138</v>
      </c>
      <c r="AT171" s="217" t="s">
        <v>134</v>
      </c>
      <c r="AU171" s="217" t="s">
        <v>84</v>
      </c>
      <c r="AY171" s="13" t="s">
        <v>133</v>
      </c>
      <c r="BE171" s="218">
        <f>IF(N171="základní",J171,0)</f>
        <v>0</v>
      </c>
      <c r="BF171" s="218">
        <f>IF(N171="snížená",J171,0)</f>
        <v>0</v>
      </c>
      <c r="BG171" s="218">
        <f>IF(N171="zákl. přenesená",J171,0)</f>
        <v>0</v>
      </c>
      <c r="BH171" s="218">
        <f>IF(N171="sníž. přenesená",J171,0)</f>
        <v>0</v>
      </c>
      <c r="BI171" s="218">
        <f>IF(N171="nulová",J171,0)</f>
        <v>0</v>
      </c>
      <c r="BJ171" s="13" t="s">
        <v>84</v>
      </c>
      <c r="BK171" s="218">
        <f>ROUND(I171*H171,2)</f>
        <v>0</v>
      </c>
      <c r="BL171" s="13" t="s">
        <v>138</v>
      </c>
      <c r="BM171" s="217" t="s">
        <v>227</v>
      </c>
    </row>
    <row r="172" s="2" customFormat="1">
      <c r="A172" s="34"/>
      <c r="B172" s="35"/>
      <c r="C172" s="36"/>
      <c r="D172" s="219" t="s">
        <v>139</v>
      </c>
      <c r="E172" s="36"/>
      <c r="F172" s="220" t="s">
        <v>532</v>
      </c>
      <c r="G172" s="36"/>
      <c r="H172" s="36"/>
      <c r="I172" s="221"/>
      <c r="J172" s="36"/>
      <c r="K172" s="36"/>
      <c r="L172" s="40"/>
      <c r="M172" s="222"/>
      <c r="N172" s="223"/>
      <c r="O172" s="87"/>
      <c r="P172" s="87"/>
      <c r="Q172" s="87"/>
      <c r="R172" s="87"/>
      <c r="S172" s="87"/>
      <c r="T172" s="88"/>
      <c r="U172" s="34"/>
      <c r="V172" s="34"/>
      <c r="W172" s="34"/>
      <c r="X172" s="34"/>
      <c r="Y172" s="34"/>
      <c r="Z172" s="34"/>
      <c r="AA172" s="34"/>
      <c r="AB172" s="34"/>
      <c r="AC172" s="34"/>
      <c r="AD172" s="34"/>
      <c r="AE172" s="34"/>
      <c r="AT172" s="13" t="s">
        <v>139</v>
      </c>
      <c r="AU172" s="13" t="s">
        <v>84</v>
      </c>
    </row>
    <row r="173" s="2" customFormat="1" ht="66.75" customHeight="1">
      <c r="A173" s="34"/>
      <c r="B173" s="35"/>
      <c r="C173" s="206" t="s">
        <v>186</v>
      </c>
      <c r="D173" s="206" t="s">
        <v>134</v>
      </c>
      <c r="E173" s="207" t="s">
        <v>533</v>
      </c>
      <c r="F173" s="208" t="s">
        <v>534</v>
      </c>
      <c r="G173" s="209" t="s">
        <v>137</v>
      </c>
      <c r="H173" s="210">
        <v>29</v>
      </c>
      <c r="I173" s="211"/>
      <c r="J173" s="212">
        <f>ROUND(I173*H173,2)</f>
        <v>0</v>
      </c>
      <c r="K173" s="208" t="s">
        <v>1</v>
      </c>
      <c r="L173" s="40"/>
      <c r="M173" s="213" t="s">
        <v>1</v>
      </c>
      <c r="N173" s="214" t="s">
        <v>41</v>
      </c>
      <c r="O173" s="87"/>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138</v>
      </c>
      <c r="AT173" s="217" t="s">
        <v>134</v>
      </c>
      <c r="AU173" s="217" t="s">
        <v>84</v>
      </c>
      <c r="AY173" s="13" t="s">
        <v>133</v>
      </c>
      <c r="BE173" s="218">
        <f>IF(N173="základní",J173,0)</f>
        <v>0</v>
      </c>
      <c r="BF173" s="218">
        <f>IF(N173="snížená",J173,0)</f>
        <v>0</v>
      </c>
      <c r="BG173" s="218">
        <f>IF(N173="zákl. přenesená",J173,0)</f>
        <v>0</v>
      </c>
      <c r="BH173" s="218">
        <f>IF(N173="sníž. přenesená",J173,0)</f>
        <v>0</v>
      </c>
      <c r="BI173" s="218">
        <f>IF(N173="nulová",J173,0)</f>
        <v>0</v>
      </c>
      <c r="BJ173" s="13" t="s">
        <v>84</v>
      </c>
      <c r="BK173" s="218">
        <f>ROUND(I173*H173,2)</f>
        <v>0</v>
      </c>
      <c r="BL173" s="13" t="s">
        <v>138</v>
      </c>
      <c r="BM173" s="217" t="s">
        <v>230</v>
      </c>
    </row>
    <row r="174" s="2" customFormat="1">
      <c r="A174" s="34"/>
      <c r="B174" s="35"/>
      <c r="C174" s="36"/>
      <c r="D174" s="219" t="s">
        <v>139</v>
      </c>
      <c r="E174" s="36"/>
      <c r="F174" s="220" t="s">
        <v>535</v>
      </c>
      <c r="G174" s="36"/>
      <c r="H174" s="36"/>
      <c r="I174" s="221"/>
      <c r="J174" s="36"/>
      <c r="K174" s="36"/>
      <c r="L174" s="40"/>
      <c r="M174" s="222"/>
      <c r="N174" s="223"/>
      <c r="O174" s="87"/>
      <c r="P174" s="87"/>
      <c r="Q174" s="87"/>
      <c r="R174" s="87"/>
      <c r="S174" s="87"/>
      <c r="T174" s="88"/>
      <c r="U174" s="34"/>
      <c r="V174" s="34"/>
      <c r="W174" s="34"/>
      <c r="X174" s="34"/>
      <c r="Y174" s="34"/>
      <c r="Z174" s="34"/>
      <c r="AA174" s="34"/>
      <c r="AB174" s="34"/>
      <c r="AC174" s="34"/>
      <c r="AD174" s="34"/>
      <c r="AE174" s="34"/>
      <c r="AT174" s="13" t="s">
        <v>139</v>
      </c>
      <c r="AU174" s="13" t="s">
        <v>84</v>
      </c>
    </row>
    <row r="175" s="2" customFormat="1" ht="44.25" customHeight="1">
      <c r="A175" s="34"/>
      <c r="B175" s="35"/>
      <c r="C175" s="206" t="s">
        <v>234</v>
      </c>
      <c r="D175" s="206" t="s">
        <v>134</v>
      </c>
      <c r="E175" s="207" t="s">
        <v>536</v>
      </c>
      <c r="F175" s="208" t="s">
        <v>537</v>
      </c>
      <c r="G175" s="209" t="s">
        <v>137</v>
      </c>
      <c r="H175" s="210">
        <v>2</v>
      </c>
      <c r="I175" s="211"/>
      <c r="J175" s="212">
        <f>ROUND(I175*H175,2)</f>
        <v>0</v>
      </c>
      <c r="K175" s="208" t="s">
        <v>1</v>
      </c>
      <c r="L175" s="40"/>
      <c r="M175" s="213" t="s">
        <v>1</v>
      </c>
      <c r="N175" s="214" t="s">
        <v>41</v>
      </c>
      <c r="O175" s="87"/>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138</v>
      </c>
      <c r="AT175" s="217" t="s">
        <v>134</v>
      </c>
      <c r="AU175" s="217" t="s">
        <v>84</v>
      </c>
      <c r="AY175" s="13" t="s">
        <v>133</v>
      </c>
      <c r="BE175" s="218">
        <f>IF(N175="základní",J175,0)</f>
        <v>0</v>
      </c>
      <c r="BF175" s="218">
        <f>IF(N175="snížená",J175,0)</f>
        <v>0</v>
      </c>
      <c r="BG175" s="218">
        <f>IF(N175="zákl. přenesená",J175,0)</f>
        <v>0</v>
      </c>
      <c r="BH175" s="218">
        <f>IF(N175="sníž. přenesená",J175,0)</f>
        <v>0</v>
      </c>
      <c r="BI175" s="218">
        <f>IF(N175="nulová",J175,0)</f>
        <v>0</v>
      </c>
      <c r="BJ175" s="13" t="s">
        <v>84</v>
      </c>
      <c r="BK175" s="218">
        <f>ROUND(I175*H175,2)</f>
        <v>0</v>
      </c>
      <c r="BL175" s="13" t="s">
        <v>138</v>
      </c>
      <c r="BM175" s="217" t="s">
        <v>237</v>
      </c>
    </row>
    <row r="176" s="2" customFormat="1">
      <c r="A176" s="34"/>
      <c r="B176" s="35"/>
      <c r="C176" s="36"/>
      <c r="D176" s="219" t="s">
        <v>139</v>
      </c>
      <c r="E176" s="36"/>
      <c r="F176" s="220" t="s">
        <v>537</v>
      </c>
      <c r="G176" s="36"/>
      <c r="H176" s="36"/>
      <c r="I176" s="221"/>
      <c r="J176" s="36"/>
      <c r="K176" s="36"/>
      <c r="L176" s="40"/>
      <c r="M176" s="222"/>
      <c r="N176" s="223"/>
      <c r="O176" s="87"/>
      <c r="P176" s="87"/>
      <c r="Q176" s="87"/>
      <c r="R176" s="87"/>
      <c r="S176" s="87"/>
      <c r="T176" s="88"/>
      <c r="U176" s="34"/>
      <c r="V176" s="34"/>
      <c r="W176" s="34"/>
      <c r="X176" s="34"/>
      <c r="Y176" s="34"/>
      <c r="Z176" s="34"/>
      <c r="AA176" s="34"/>
      <c r="AB176" s="34"/>
      <c r="AC176" s="34"/>
      <c r="AD176" s="34"/>
      <c r="AE176" s="34"/>
      <c r="AT176" s="13" t="s">
        <v>139</v>
      </c>
      <c r="AU176" s="13" t="s">
        <v>84</v>
      </c>
    </row>
    <row r="177" s="2" customFormat="1" ht="44.25" customHeight="1">
      <c r="A177" s="34"/>
      <c r="B177" s="35"/>
      <c r="C177" s="206" t="s">
        <v>190</v>
      </c>
      <c r="D177" s="206" t="s">
        <v>134</v>
      </c>
      <c r="E177" s="207" t="s">
        <v>538</v>
      </c>
      <c r="F177" s="208" t="s">
        <v>539</v>
      </c>
      <c r="G177" s="209" t="s">
        <v>137</v>
      </c>
      <c r="H177" s="210">
        <v>2</v>
      </c>
      <c r="I177" s="211"/>
      <c r="J177" s="212">
        <f>ROUND(I177*H177,2)</f>
        <v>0</v>
      </c>
      <c r="K177" s="208" t="s">
        <v>1</v>
      </c>
      <c r="L177" s="40"/>
      <c r="M177" s="213" t="s">
        <v>1</v>
      </c>
      <c r="N177" s="214" t="s">
        <v>41</v>
      </c>
      <c r="O177" s="87"/>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138</v>
      </c>
      <c r="AT177" s="217" t="s">
        <v>134</v>
      </c>
      <c r="AU177" s="217" t="s">
        <v>84</v>
      </c>
      <c r="AY177" s="13" t="s">
        <v>133</v>
      </c>
      <c r="BE177" s="218">
        <f>IF(N177="základní",J177,0)</f>
        <v>0</v>
      </c>
      <c r="BF177" s="218">
        <f>IF(N177="snížená",J177,0)</f>
        <v>0</v>
      </c>
      <c r="BG177" s="218">
        <f>IF(N177="zákl. přenesená",J177,0)</f>
        <v>0</v>
      </c>
      <c r="BH177" s="218">
        <f>IF(N177="sníž. přenesená",J177,0)</f>
        <v>0</v>
      </c>
      <c r="BI177" s="218">
        <f>IF(N177="nulová",J177,0)</f>
        <v>0</v>
      </c>
      <c r="BJ177" s="13" t="s">
        <v>84</v>
      </c>
      <c r="BK177" s="218">
        <f>ROUND(I177*H177,2)</f>
        <v>0</v>
      </c>
      <c r="BL177" s="13" t="s">
        <v>138</v>
      </c>
      <c r="BM177" s="217" t="s">
        <v>240</v>
      </c>
    </row>
    <row r="178" s="2" customFormat="1">
      <c r="A178" s="34"/>
      <c r="B178" s="35"/>
      <c r="C178" s="36"/>
      <c r="D178" s="219" t="s">
        <v>139</v>
      </c>
      <c r="E178" s="36"/>
      <c r="F178" s="220" t="s">
        <v>539</v>
      </c>
      <c r="G178" s="36"/>
      <c r="H178" s="36"/>
      <c r="I178" s="221"/>
      <c r="J178" s="36"/>
      <c r="K178" s="36"/>
      <c r="L178" s="40"/>
      <c r="M178" s="222"/>
      <c r="N178" s="223"/>
      <c r="O178" s="87"/>
      <c r="P178" s="87"/>
      <c r="Q178" s="87"/>
      <c r="R178" s="87"/>
      <c r="S178" s="87"/>
      <c r="T178" s="88"/>
      <c r="U178" s="34"/>
      <c r="V178" s="34"/>
      <c r="W178" s="34"/>
      <c r="X178" s="34"/>
      <c r="Y178" s="34"/>
      <c r="Z178" s="34"/>
      <c r="AA178" s="34"/>
      <c r="AB178" s="34"/>
      <c r="AC178" s="34"/>
      <c r="AD178" s="34"/>
      <c r="AE178" s="34"/>
      <c r="AT178" s="13" t="s">
        <v>139</v>
      </c>
      <c r="AU178" s="13" t="s">
        <v>84</v>
      </c>
    </row>
    <row r="179" s="2" customFormat="1" ht="16.5" customHeight="1">
      <c r="A179" s="34"/>
      <c r="B179" s="35"/>
      <c r="C179" s="206" t="s">
        <v>241</v>
      </c>
      <c r="D179" s="206" t="s">
        <v>134</v>
      </c>
      <c r="E179" s="207" t="s">
        <v>542</v>
      </c>
      <c r="F179" s="208" t="s">
        <v>543</v>
      </c>
      <c r="G179" s="209" t="s">
        <v>137</v>
      </c>
      <c r="H179" s="210">
        <v>0.14999999999999999</v>
      </c>
      <c r="I179" s="211"/>
      <c r="J179" s="212">
        <f>ROUND(I179*H179,2)</f>
        <v>0</v>
      </c>
      <c r="K179" s="208" t="s">
        <v>1</v>
      </c>
      <c r="L179" s="40"/>
      <c r="M179" s="213" t="s">
        <v>1</v>
      </c>
      <c r="N179" s="214" t="s">
        <v>41</v>
      </c>
      <c r="O179" s="87"/>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138</v>
      </c>
      <c r="AT179" s="217" t="s">
        <v>134</v>
      </c>
      <c r="AU179" s="217" t="s">
        <v>84</v>
      </c>
      <c r="AY179" s="13" t="s">
        <v>133</v>
      </c>
      <c r="BE179" s="218">
        <f>IF(N179="základní",J179,0)</f>
        <v>0</v>
      </c>
      <c r="BF179" s="218">
        <f>IF(N179="snížená",J179,0)</f>
        <v>0</v>
      </c>
      <c r="BG179" s="218">
        <f>IF(N179="zákl. přenesená",J179,0)</f>
        <v>0</v>
      </c>
      <c r="BH179" s="218">
        <f>IF(N179="sníž. přenesená",J179,0)</f>
        <v>0</v>
      </c>
      <c r="BI179" s="218">
        <f>IF(N179="nulová",J179,0)</f>
        <v>0</v>
      </c>
      <c r="BJ179" s="13" t="s">
        <v>84</v>
      </c>
      <c r="BK179" s="218">
        <f>ROUND(I179*H179,2)</f>
        <v>0</v>
      </c>
      <c r="BL179" s="13" t="s">
        <v>138</v>
      </c>
      <c r="BM179" s="217" t="s">
        <v>244</v>
      </c>
    </row>
    <row r="180" s="2" customFormat="1">
      <c r="A180" s="34"/>
      <c r="B180" s="35"/>
      <c r="C180" s="36"/>
      <c r="D180" s="219" t="s">
        <v>139</v>
      </c>
      <c r="E180" s="36"/>
      <c r="F180" s="220" t="s">
        <v>543</v>
      </c>
      <c r="G180" s="36"/>
      <c r="H180" s="36"/>
      <c r="I180" s="221"/>
      <c r="J180" s="36"/>
      <c r="K180" s="36"/>
      <c r="L180" s="40"/>
      <c r="M180" s="222"/>
      <c r="N180" s="223"/>
      <c r="O180" s="87"/>
      <c r="P180" s="87"/>
      <c r="Q180" s="87"/>
      <c r="R180" s="87"/>
      <c r="S180" s="87"/>
      <c r="T180" s="88"/>
      <c r="U180" s="34"/>
      <c r="V180" s="34"/>
      <c r="W180" s="34"/>
      <c r="X180" s="34"/>
      <c r="Y180" s="34"/>
      <c r="Z180" s="34"/>
      <c r="AA180" s="34"/>
      <c r="AB180" s="34"/>
      <c r="AC180" s="34"/>
      <c r="AD180" s="34"/>
      <c r="AE180" s="34"/>
      <c r="AT180" s="13" t="s">
        <v>139</v>
      </c>
      <c r="AU180" s="13" t="s">
        <v>84</v>
      </c>
    </row>
    <row r="181" s="11" customFormat="1" ht="25.92" customHeight="1">
      <c r="A181" s="11"/>
      <c r="B181" s="192"/>
      <c r="C181" s="193"/>
      <c r="D181" s="194" t="s">
        <v>75</v>
      </c>
      <c r="E181" s="195" t="s">
        <v>283</v>
      </c>
      <c r="F181" s="195" t="s">
        <v>544</v>
      </c>
      <c r="G181" s="193"/>
      <c r="H181" s="193"/>
      <c r="I181" s="196"/>
      <c r="J181" s="197">
        <f>BK181</f>
        <v>0</v>
      </c>
      <c r="K181" s="193"/>
      <c r="L181" s="198"/>
      <c r="M181" s="199"/>
      <c r="N181" s="200"/>
      <c r="O181" s="200"/>
      <c r="P181" s="201">
        <f>SUM(P182:P195)</f>
        <v>0</v>
      </c>
      <c r="Q181" s="200"/>
      <c r="R181" s="201">
        <f>SUM(R182:R195)</f>
        <v>0</v>
      </c>
      <c r="S181" s="200"/>
      <c r="T181" s="202">
        <f>SUM(T182:T195)</f>
        <v>0</v>
      </c>
      <c r="U181" s="11"/>
      <c r="V181" s="11"/>
      <c r="W181" s="11"/>
      <c r="X181" s="11"/>
      <c r="Y181" s="11"/>
      <c r="Z181" s="11"/>
      <c r="AA181" s="11"/>
      <c r="AB181" s="11"/>
      <c r="AC181" s="11"/>
      <c r="AD181" s="11"/>
      <c r="AE181" s="11"/>
      <c r="AR181" s="203" t="s">
        <v>84</v>
      </c>
      <c r="AT181" s="204" t="s">
        <v>75</v>
      </c>
      <c r="AU181" s="204" t="s">
        <v>76</v>
      </c>
      <c r="AY181" s="203" t="s">
        <v>133</v>
      </c>
      <c r="BK181" s="205">
        <f>SUM(BK182:BK195)</f>
        <v>0</v>
      </c>
    </row>
    <row r="182" s="2" customFormat="1" ht="66.75" customHeight="1">
      <c r="A182" s="34"/>
      <c r="B182" s="35"/>
      <c r="C182" s="206" t="s">
        <v>194</v>
      </c>
      <c r="D182" s="206" t="s">
        <v>134</v>
      </c>
      <c r="E182" s="207" t="s">
        <v>499</v>
      </c>
      <c r="F182" s="208" t="s">
        <v>500</v>
      </c>
      <c r="G182" s="209" t="s">
        <v>137</v>
      </c>
      <c r="H182" s="210">
        <v>12</v>
      </c>
      <c r="I182" s="211"/>
      <c r="J182" s="212">
        <f>ROUND(I182*H182,2)</f>
        <v>0</v>
      </c>
      <c r="K182" s="208" t="s">
        <v>1</v>
      </c>
      <c r="L182" s="40"/>
      <c r="M182" s="213" t="s">
        <v>1</v>
      </c>
      <c r="N182" s="214" t="s">
        <v>41</v>
      </c>
      <c r="O182" s="87"/>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138</v>
      </c>
      <c r="AT182" s="217" t="s">
        <v>134</v>
      </c>
      <c r="AU182" s="217" t="s">
        <v>84</v>
      </c>
      <c r="AY182" s="13" t="s">
        <v>133</v>
      </c>
      <c r="BE182" s="218">
        <f>IF(N182="základní",J182,0)</f>
        <v>0</v>
      </c>
      <c r="BF182" s="218">
        <f>IF(N182="snížená",J182,0)</f>
        <v>0</v>
      </c>
      <c r="BG182" s="218">
        <f>IF(N182="zákl. přenesená",J182,0)</f>
        <v>0</v>
      </c>
      <c r="BH182" s="218">
        <f>IF(N182="sníž. přenesená",J182,0)</f>
        <v>0</v>
      </c>
      <c r="BI182" s="218">
        <f>IF(N182="nulová",J182,0)</f>
        <v>0</v>
      </c>
      <c r="BJ182" s="13" t="s">
        <v>84</v>
      </c>
      <c r="BK182" s="218">
        <f>ROUND(I182*H182,2)</f>
        <v>0</v>
      </c>
      <c r="BL182" s="13" t="s">
        <v>138</v>
      </c>
      <c r="BM182" s="217" t="s">
        <v>247</v>
      </c>
    </row>
    <row r="183" s="2" customFormat="1">
      <c r="A183" s="34"/>
      <c r="B183" s="35"/>
      <c r="C183" s="36"/>
      <c r="D183" s="219" t="s">
        <v>139</v>
      </c>
      <c r="E183" s="36"/>
      <c r="F183" s="220" t="s">
        <v>501</v>
      </c>
      <c r="G183" s="36"/>
      <c r="H183" s="36"/>
      <c r="I183" s="221"/>
      <c r="J183" s="36"/>
      <c r="K183" s="36"/>
      <c r="L183" s="40"/>
      <c r="M183" s="222"/>
      <c r="N183" s="223"/>
      <c r="O183" s="87"/>
      <c r="P183" s="87"/>
      <c r="Q183" s="87"/>
      <c r="R183" s="87"/>
      <c r="S183" s="87"/>
      <c r="T183" s="88"/>
      <c r="U183" s="34"/>
      <c r="V183" s="34"/>
      <c r="W183" s="34"/>
      <c r="X183" s="34"/>
      <c r="Y183" s="34"/>
      <c r="Z183" s="34"/>
      <c r="AA183" s="34"/>
      <c r="AB183" s="34"/>
      <c r="AC183" s="34"/>
      <c r="AD183" s="34"/>
      <c r="AE183" s="34"/>
      <c r="AT183" s="13" t="s">
        <v>139</v>
      </c>
      <c r="AU183" s="13" t="s">
        <v>84</v>
      </c>
    </row>
    <row r="184" s="2" customFormat="1" ht="66.75" customHeight="1">
      <c r="A184" s="34"/>
      <c r="B184" s="35"/>
      <c r="C184" s="206" t="s">
        <v>248</v>
      </c>
      <c r="D184" s="206" t="s">
        <v>134</v>
      </c>
      <c r="E184" s="207" t="s">
        <v>502</v>
      </c>
      <c r="F184" s="208" t="s">
        <v>503</v>
      </c>
      <c r="G184" s="209" t="s">
        <v>137</v>
      </c>
      <c r="H184" s="210">
        <v>5</v>
      </c>
      <c r="I184" s="211"/>
      <c r="J184" s="212">
        <f>ROUND(I184*H184,2)</f>
        <v>0</v>
      </c>
      <c r="K184" s="208" t="s">
        <v>1</v>
      </c>
      <c r="L184" s="40"/>
      <c r="M184" s="213" t="s">
        <v>1</v>
      </c>
      <c r="N184" s="214" t="s">
        <v>41</v>
      </c>
      <c r="O184" s="87"/>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138</v>
      </c>
      <c r="AT184" s="217" t="s">
        <v>134</v>
      </c>
      <c r="AU184" s="217" t="s">
        <v>84</v>
      </c>
      <c r="AY184" s="13" t="s">
        <v>133</v>
      </c>
      <c r="BE184" s="218">
        <f>IF(N184="základní",J184,0)</f>
        <v>0</v>
      </c>
      <c r="BF184" s="218">
        <f>IF(N184="snížená",J184,0)</f>
        <v>0</v>
      </c>
      <c r="BG184" s="218">
        <f>IF(N184="zákl. přenesená",J184,0)</f>
        <v>0</v>
      </c>
      <c r="BH184" s="218">
        <f>IF(N184="sníž. přenesená",J184,0)</f>
        <v>0</v>
      </c>
      <c r="BI184" s="218">
        <f>IF(N184="nulová",J184,0)</f>
        <v>0</v>
      </c>
      <c r="BJ184" s="13" t="s">
        <v>84</v>
      </c>
      <c r="BK184" s="218">
        <f>ROUND(I184*H184,2)</f>
        <v>0</v>
      </c>
      <c r="BL184" s="13" t="s">
        <v>138</v>
      </c>
      <c r="BM184" s="217" t="s">
        <v>251</v>
      </c>
    </row>
    <row r="185" s="2" customFormat="1">
      <c r="A185" s="34"/>
      <c r="B185" s="35"/>
      <c r="C185" s="36"/>
      <c r="D185" s="219" t="s">
        <v>139</v>
      </c>
      <c r="E185" s="36"/>
      <c r="F185" s="220" t="s">
        <v>504</v>
      </c>
      <c r="G185" s="36"/>
      <c r="H185" s="36"/>
      <c r="I185" s="221"/>
      <c r="J185" s="36"/>
      <c r="K185" s="36"/>
      <c r="L185" s="40"/>
      <c r="M185" s="222"/>
      <c r="N185" s="223"/>
      <c r="O185" s="87"/>
      <c r="P185" s="87"/>
      <c r="Q185" s="87"/>
      <c r="R185" s="87"/>
      <c r="S185" s="87"/>
      <c r="T185" s="88"/>
      <c r="U185" s="34"/>
      <c r="V185" s="34"/>
      <c r="W185" s="34"/>
      <c r="X185" s="34"/>
      <c r="Y185" s="34"/>
      <c r="Z185" s="34"/>
      <c r="AA185" s="34"/>
      <c r="AB185" s="34"/>
      <c r="AC185" s="34"/>
      <c r="AD185" s="34"/>
      <c r="AE185" s="34"/>
      <c r="AT185" s="13" t="s">
        <v>139</v>
      </c>
      <c r="AU185" s="13" t="s">
        <v>84</v>
      </c>
    </row>
    <row r="186" s="2" customFormat="1" ht="55.5" customHeight="1">
      <c r="A186" s="34"/>
      <c r="B186" s="35"/>
      <c r="C186" s="206" t="s">
        <v>198</v>
      </c>
      <c r="D186" s="206" t="s">
        <v>134</v>
      </c>
      <c r="E186" s="207" t="s">
        <v>531</v>
      </c>
      <c r="F186" s="208" t="s">
        <v>532</v>
      </c>
      <c r="G186" s="209" t="s">
        <v>137</v>
      </c>
      <c r="H186" s="210">
        <v>35</v>
      </c>
      <c r="I186" s="211"/>
      <c r="J186" s="212">
        <f>ROUND(I186*H186,2)</f>
        <v>0</v>
      </c>
      <c r="K186" s="208" t="s">
        <v>1</v>
      </c>
      <c r="L186" s="40"/>
      <c r="M186" s="213" t="s">
        <v>1</v>
      </c>
      <c r="N186" s="214" t="s">
        <v>41</v>
      </c>
      <c r="O186" s="87"/>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138</v>
      </c>
      <c r="AT186" s="217" t="s">
        <v>134</v>
      </c>
      <c r="AU186" s="217" t="s">
        <v>84</v>
      </c>
      <c r="AY186" s="13" t="s">
        <v>133</v>
      </c>
      <c r="BE186" s="218">
        <f>IF(N186="základní",J186,0)</f>
        <v>0</v>
      </c>
      <c r="BF186" s="218">
        <f>IF(N186="snížená",J186,0)</f>
        <v>0</v>
      </c>
      <c r="BG186" s="218">
        <f>IF(N186="zákl. přenesená",J186,0)</f>
        <v>0</v>
      </c>
      <c r="BH186" s="218">
        <f>IF(N186="sníž. přenesená",J186,0)</f>
        <v>0</v>
      </c>
      <c r="BI186" s="218">
        <f>IF(N186="nulová",J186,0)</f>
        <v>0</v>
      </c>
      <c r="BJ186" s="13" t="s">
        <v>84</v>
      </c>
      <c r="BK186" s="218">
        <f>ROUND(I186*H186,2)</f>
        <v>0</v>
      </c>
      <c r="BL186" s="13" t="s">
        <v>138</v>
      </c>
      <c r="BM186" s="217" t="s">
        <v>254</v>
      </c>
    </row>
    <row r="187" s="2" customFormat="1">
      <c r="A187" s="34"/>
      <c r="B187" s="35"/>
      <c r="C187" s="36"/>
      <c r="D187" s="219" t="s">
        <v>139</v>
      </c>
      <c r="E187" s="36"/>
      <c r="F187" s="220" t="s">
        <v>532</v>
      </c>
      <c r="G187" s="36"/>
      <c r="H187" s="36"/>
      <c r="I187" s="221"/>
      <c r="J187" s="36"/>
      <c r="K187" s="36"/>
      <c r="L187" s="40"/>
      <c r="M187" s="222"/>
      <c r="N187" s="223"/>
      <c r="O187" s="87"/>
      <c r="P187" s="87"/>
      <c r="Q187" s="87"/>
      <c r="R187" s="87"/>
      <c r="S187" s="87"/>
      <c r="T187" s="88"/>
      <c r="U187" s="34"/>
      <c r="V187" s="34"/>
      <c r="W187" s="34"/>
      <c r="X187" s="34"/>
      <c r="Y187" s="34"/>
      <c r="Z187" s="34"/>
      <c r="AA187" s="34"/>
      <c r="AB187" s="34"/>
      <c r="AC187" s="34"/>
      <c r="AD187" s="34"/>
      <c r="AE187" s="34"/>
      <c r="AT187" s="13" t="s">
        <v>139</v>
      </c>
      <c r="AU187" s="13" t="s">
        <v>84</v>
      </c>
    </row>
    <row r="188" s="2" customFormat="1" ht="66.75" customHeight="1">
      <c r="A188" s="34"/>
      <c r="B188" s="35"/>
      <c r="C188" s="206" t="s">
        <v>255</v>
      </c>
      <c r="D188" s="206" t="s">
        <v>134</v>
      </c>
      <c r="E188" s="207" t="s">
        <v>533</v>
      </c>
      <c r="F188" s="208" t="s">
        <v>534</v>
      </c>
      <c r="G188" s="209" t="s">
        <v>137</v>
      </c>
      <c r="H188" s="210">
        <v>8</v>
      </c>
      <c r="I188" s="211"/>
      <c r="J188" s="212">
        <f>ROUND(I188*H188,2)</f>
        <v>0</v>
      </c>
      <c r="K188" s="208" t="s">
        <v>1</v>
      </c>
      <c r="L188" s="40"/>
      <c r="M188" s="213" t="s">
        <v>1</v>
      </c>
      <c r="N188" s="214" t="s">
        <v>41</v>
      </c>
      <c r="O188" s="87"/>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138</v>
      </c>
      <c r="AT188" s="217" t="s">
        <v>134</v>
      </c>
      <c r="AU188" s="217" t="s">
        <v>84</v>
      </c>
      <c r="AY188" s="13" t="s">
        <v>133</v>
      </c>
      <c r="BE188" s="218">
        <f>IF(N188="základní",J188,0)</f>
        <v>0</v>
      </c>
      <c r="BF188" s="218">
        <f>IF(N188="snížená",J188,0)</f>
        <v>0</v>
      </c>
      <c r="BG188" s="218">
        <f>IF(N188="zákl. přenesená",J188,0)</f>
        <v>0</v>
      </c>
      <c r="BH188" s="218">
        <f>IF(N188="sníž. přenesená",J188,0)</f>
        <v>0</v>
      </c>
      <c r="BI188" s="218">
        <f>IF(N188="nulová",J188,0)</f>
        <v>0</v>
      </c>
      <c r="BJ188" s="13" t="s">
        <v>84</v>
      </c>
      <c r="BK188" s="218">
        <f>ROUND(I188*H188,2)</f>
        <v>0</v>
      </c>
      <c r="BL188" s="13" t="s">
        <v>138</v>
      </c>
      <c r="BM188" s="217" t="s">
        <v>258</v>
      </c>
    </row>
    <row r="189" s="2" customFormat="1">
      <c r="A189" s="34"/>
      <c r="B189" s="35"/>
      <c r="C189" s="36"/>
      <c r="D189" s="219" t="s">
        <v>139</v>
      </c>
      <c r="E189" s="36"/>
      <c r="F189" s="220" t="s">
        <v>535</v>
      </c>
      <c r="G189" s="36"/>
      <c r="H189" s="36"/>
      <c r="I189" s="221"/>
      <c r="J189" s="36"/>
      <c r="K189" s="36"/>
      <c r="L189" s="40"/>
      <c r="M189" s="222"/>
      <c r="N189" s="223"/>
      <c r="O189" s="87"/>
      <c r="P189" s="87"/>
      <c r="Q189" s="87"/>
      <c r="R189" s="87"/>
      <c r="S189" s="87"/>
      <c r="T189" s="88"/>
      <c r="U189" s="34"/>
      <c r="V189" s="34"/>
      <c r="W189" s="34"/>
      <c r="X189" s="34"/>
      <c r="Y189" s="34"/>
      <c r="Z189" s="34"/>
      <c r="AA189" s="34"/>
      <c r="AB189" s="34"/>
      <c r="AC189" s="34"/>
      <c r="AD189" s="34"/>
      <c r="AE189" s="34"/>
      <c r="AT189" s="13" t="s">
        <v>139</v>
      </c>
      <c r="AU189" s="13" t="s">
        <v>84</v>
      </c>
    </row>
    <row r="190" s="2" customFormat="1" ht="44.25" customHeight="1">
      <c r="A190" s="34"/>
      <c r="B190" s="35"/>
      <c r="C190" s="206" t="s">
        <v>202</v>
      </c>
      <c r="D190" s="206" t="s">
        <v>134</v>
      </c>
      <c r="E190" s="207" t="s">
        <v>536</v>
      </c>
      <c r="F190" s="208" t="s">
        <v>537</v>
      </c>
      <c r="G190" s="209" t="s">
        <v>137</v>
      </c>
      <c r="H190" s="210">
        <v>4</v>
      </c>
      <c r="I190" s="211"/>
      <c r="J190" s="212">
        <f>ROUND(I190*H190,2)</f>
        <v>0</v>
      </c>
      <c r="K190" s="208" t="s">
        <v>1</v>
      </c>
      <c r="L190" s="40"/>
      <c r="M190" s="213" t="s">
        <v>1</v>
      </c>
      <c r="N190" s="214" t="s">
        <v>41</v>
      </c>
      <c r="O190" s="87"/>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138</v>
      </c>
      <c r="AT190" s="217" t="s">
        <v>134</v>
      </c>
      <c r="AU190" s="217" t="s">
        <v>84</v>
      </c>
      <c r="AY190" s="13" t="s">
        <v>133</v>
      </c>
      <c r="BE190" s="218">
        <f>IF(N190="základní",J190,0)</f>
        <v>0</v>
      </c>
      <c r="BF190" s="218">
        <f>IF(N190="snížená",J190,0)</f>
        <v>0</v>
      </c>
      <c r="BG190" s="218">
        <f>IF(N190="zákl. přenesená",J190,0)</f>
        <v>0</v>
      </c>
      <c r="BH190" s="218">
        <f>IF(N190="sníž. přenesená",J190,0)</f>
        <v>0</v>
      </c>
      <c r="BI190" s="218">
        <f>IF(N190="nulová",J190,0)</f>
        <v>0</v>
      </c>
      <c r="BJ190" s="13" t="s">
        <v>84</v>
      </c>
      <c r="BK190" s="218">
        <f>ROUND(I190*H190,2)</f>
        <v>0</v>
      </c>
      <c r="BL190" s="13" t="s">
        <v>138</v>
      </c>
      <c r="BM190" s="217" t="s">
        <v>261</v>
      </c>
    </row>
    <row r="191" s="2" customFormat="1">
      <c r="A191" s="34"/>
      <c r="B191" s="35"/>
      <c r="C191" s="36"/>
      <c r="D191" s="219" t="s">
        <v>139</v>
      </c>
      <c r="E191" s="36"/>
      <c r="F191" s="220" t="s">
        <v>537</v>
      </c>
      <c r="G191" s="36"/>
      <c r="H191" s="36"/>
      <c r="I191" s="221"/>
      <c r="J191" s="36"/>
      <c r="K191" s="36"/>
      <c r="L191" s="40"/>
      <c r="M191" s="222"/>
      <c r="N191" s="223"/>
      <c r="O191" s="87"/>
      <c r="P191" s="87"/>
      <c r="Q191" s="87"/>
      <c r="R191" s="87"/>
      <c r="S191" s="87"/>
      <c r="T191" s="88"/>
      <c r="U191" s="34"/>
      <c r="V191" s="34"/>
      <c r="W191" s="34"/>
      <c r="X191" s="34"/>
      <c r="Y191" s="34"/>
      <c r="Z191" s="34"/>
      <c r="AA191" s="34"/>
      <c r="AB191" s="34"/>
      <c r="AC191" s="34"/>
      <c r="AD191" s="34"/>
      <c r="AE191" s="34"/>
      <c r="AT191" s="13" t="s">
        <v>139</v>
      </c>
      <c r="AU191" s="13" t="s">
        <v>84</v>
      </c>
    </row>
    <row r="192" s="2" customFormat="1" ht="44.25" customHeight="1">
      <c r="A192" s="34"/>
      <c r="B192" s="35"/>
      <c r="C192" s="206" t="s">
        <v>262</v>
      </c>
      <c r="D192" s="206" t="s">
        <v>134</v>
      </c>
      <c r="E192" s="207" t="s">
        <v>511</v>
      </c>
      <c r="F192" s="208" t="s">
        <v>512</v>
      </c>
      <c r="G192" s="209" t="s">
        <v>137</v>
      </c>
      <c r="H192" s="210">
        <v>2</v>
      </c>
      <c r="I192" s="211"/>
      <c r="J192" s="212">
        <f>ROUND(I192*H192,2)</f>
        <v>0</v>
      </c>
      <c r="K192" s="208" t="s">
        <v>1</v>
      </c>
      <c r="L192" s="40"/>
      <c r="M192" s="213" t="s">
        <v>1</v>
      </c>
      <c r="N192" s="214" t="s">
        <v>41</v>
      </c>
      <c r="O192" s="87"/>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138</v>
      </c>
      <c r="AT192" s="217" t="s">
        <v>134</v>
      </c>
      <c r="AU192" s="217" t="s">
        <v>84</v>
      </c>
      <c r="AY192" s="13" t="s">
        <v>133</v>
      </c>
      <c r="BE192" s="218">
        <f>IF(N192="základní",J192,0)</f>
        <v>0</v>
      </c>
      <c r="BF192" s="218">
        <f>IF(N192="snížená",J192,0)</f>
        <v>0</v>
      </c>
      <c r="BG192" s="218">
        <f>IF(N192="zákl. přenesená",J192,0)</f>
        <v>0</v>
      </c>
      <c r="BH192" s="218">
        <f>IF(N192="sníž. přenesená",J192,0)</f>
        <v>0</v>
      </c>
      <c r="BI192" s="218">
        <f>IF(N192="nulová",J192,0)</f>
        <v>0</v>
      </c>
      <c r="BJ192" s="13" t="s">
        <v>84</v>
      </c>
      <c r="BK192" s="218">
        <f>ROUND(I192*H192,2)</f>
        <v>0</v>
      </c>
      <c r="BL192" s="13" t="s">
        <v>138</v>
      </c>
      <c r="BM192" s="217" t="s">
        <v>265</v>
      </c>
    </row>
    <row r="193" s="2" customFormat="1">
      <c r="A193" s="34"/>
      <c r="B193" s="35"/>
      <c r="C193" s="36"/>
      <c r="D193" s="219" t="s">
        <v>139</v>
      </c>
      <c r="E193" s="36"/>
      <c r="F193" s="220" t="s">
        <v>512</v>
      </c>
      <c r="G193" s="36"/>
      <c r="H193" s="36"/>
      <c r="I193" s="221"/>
      <c r="J193" s="36"/>
      <c r="K193" s="36"/>
      <c r="L193" s="40"/>
      <c r="M193" s="222"/>
      <c r="N193" s="223"/>
      <c r="O193" s="87"/>
      <c r="P193" s="87"/>
      <c r="Q193" s="87"/>
      <c r="R193" s="87"/>
      <c r="S193" s="87"/>
      <c r="T193" s="88"/>
      <c r="U193" s="34"/>
      <c r="V193" s="34"/>
      <c r="W193" s="34"/>
      <c r="X193" s="34"/>
      <c r="Y193" s="34"/>
      <c r="Z193" s="34"/>
      <c r="AA193" s="34"/>
      <c r="AB193" s="34"/>
      <c r="AC193" s="34"/>
      <c r="AD193" s="34"/>
      <c r="AE193" s="34"/>
      <c r="AT193" s="13" t="s">
        <v>139</v>
      </c>
      <c r="AU193" s="13" t="s">
        <v>84</v>
      </c>
    </row>
    <row r="194" s="2" customFormat="1" ht="16.5" customHeight="1">
      <c r="A194" s="34"/>
      <c r="B194" s="35"/>
      <c r="C194" s="206" t="s">
        <v>207</v>
      </c>
      <c r="D194" s="206" t="s">
        <v>134</v>
      </c>
      <c r="E194" s="207" t="s">
        <v>545</v>
      </c>
      <c r="F194" s="208" t="s">
        <v>546</v>
      </c>
      <c r="G194" s="209" t="s">
        <v>137</v>
      </c>
      <c r="H194" s="210">
        <v>0.14999999999999999</v>
      </c>
      <c r="I194" s="211"/>
      <c r="J194" s="212">
        <f>ROUND(I194*H194,2)</f>
        <v>0</v>
      </c>
      <c r="K194" s="208" t="s">
        <v>1</v>
      </c>
      <c r="L194" s="40"/>
      <c r="M194" s="213" t="s">
        <v>1</v>
      </c>
      <c r="N194" s="214" t="s">
        <v>41</v>
      </c>
      <c r="O194" s="87"/>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138</v>
      </c>
      <c r="AT194" s="217" t="s">
        <v>134</v>
      </c>
      <c r="AU194" s="217" t="s">
        <v>84</v>
      </c>
      <c r="AY194" s="13" t="s">
        <v>133</v>
      </c>
      <c r="BE194" s="218">
        <f>IF(N194="základní",J194,0)</f>
        <v>0</v>
      </c>
      <c r="BF194" s="218">
        <f>IF(N194="snížená",J194,0)</f>
        <v>0</v>
      </c>
      <c r="BG194" s="218">
        <f>IF(N194="zákl. přenesená",J194,0)</f>
        <v>0</v>
      </c>
      <c r="BH194" s="218">
        <f>IF(N194="sníž. přenesená",J194,0)</f>
        <v>0</v>
      </c>
      <c r="BI194" s="218">
        <f>IF(N194="nulová",J194,0)</f>
        <v>0</v>
      </c>
      <c r="BJ194" s="13" t="s">
        <v>84</v>
      </c>
      <c r="BK194" s="218">
        <f>ROUND(I194*H194,2)</f>
        <v>0</v>
      </c>
      <c r="BL194" s="13" t="s">
        <v>138</v>
      </c>
      <c r="BM194" s="217" t="s">
        <v>268</v>
      </c>
    </row>
    <row r="195" s="2" customFormat="1">
      <c r="A195" s="34"/>
      <c r="B195" s="35"/>
      <c r="C195" s="36"/>
      <c r="D195" s="219" t="s">
        <v>139</v>
      </c>
      <c r="E195" s="36"/>
      <c r="F195" s="220" t="s">
        <v>546</v>
      </c>
      <c r="G195" s="36"/>
      <c r="H195" s="36"/>
      <c r="I195" s="221"/>
      <c r="J195" s="36"/>
      <c r="K195" s="36"/>
      <c r="L195" s="40"/>
      <c r="M195" s="222"/>
      <c r="N195" s="223"/>
      <c r="O195" s="87"/>
      <c r="P195" s="87"/>
      <c r="Q195" s="87"/>
      <c r="R195" s="87"/>
      <c r="S195" s="87"/>
      <c r="T195" s="88"/>
      <c r="U195" s="34"/>
      <c r="V195" s="34"/>
      <c r="W195" s="34"/>
      <c r="X195" s="34"/>
      <c r="Y195" s="34"/>
      <c r="Z195" s="34"/>
      <c r="AA195" s="34"/>
      <c r="AB195" s="34"/>
      <c r="AC195" s="34"/>
      <c r="AD195" s="34"/>
      <c r="AE195" s="34"/>
      <c r="AT195" s="13" t="s">
        <v>139</v>
      </c>
      <c r="AU195" s="13" t="s">
        <v>84</v>
      </c>
    </row>
    <row r="196" s="11" customFormat="1" ht="25.92" customHeight="1">
      <c r="A196" s="11"/>
      <c r="B196" s="192"/>
      <c r="C196" s="193"/>
      <c r="D196" s="194" t="s">
        <v>75</v>
      </c>
      <c r="E196" s="195" t="s">
        <v>547</v>
      </c>
      <c r="F196" s="195" t="s">
        <v>97</v>
      </c>
      <c r="G196" s="193"/>
      <c r="H196" s="193"/>
      <c r="I196" s="196"/>
      <c r="J196" s="197">
        <f>BK196</f>
        <v>0</v>
      </c>
      <c r="K196" s="193"/>
      <c r="L196" s="198"/>
      <c r="M196" s="199"/>
      <c r="N196" s="200"/>
      <c r="O196" s="200"/>
      <c r="P196" s="201">
        <f>SUM(P197:P200)</f>
        <v>0</v>
      </c>
      <c r="Q196" s="200"/>
      <c r="R196" s="201">
        <f>SUM(R197:R200)</f>
        <v>0</v>
      </c>
      <c r="S196" s="200"/>
      <c r="T196" s="202">
        <f>SUM(T197:T200)</f>
        <v>0</v>
      </c>
      <c r="U196" s="11"/>
      <c r="V196" s="11"/>
      <c r="W196" s="11"/>
      <c r="X196" s="11"/>
      <c r="Y196" s="11"/>
      <c r="Z196" s="11"/>
      <c r="AA196" s="11"/>
      <c r="AB196" s="11"/>
      <c r="AC196" s="11"/>
      <c r="AD196" s="11"/>
      <c r="AE196" s="11"/>
      <c r="AR196" s="203" t="s">
        <v>84</v>
      </c>
      <c r="AT196" s="204" t="s">
        <v>75</v>
      </c>
      <c r="AU196" s="204" t="s">
        <v>76</v>
      </c>
      <c r="AY196" s="203" t="s">
        <v>133</v>
      </c>
      <c r="BK196" s="205">
        <f>SUM(BK197:BK200)</f>
        <v>0</v>
      </c>
    </row>
    <row r="197" s="2" customFormat="1" ht="55.5" customHeight="1">
      <c r="A197" s="34"/>
      <c r="B197" s="35"/>
      <c r="C197" s="206" t="s">
        <v>269</v>
      </c>
      <c r="D197" s="206" t="s">
        <v>134</v>
      </c>
      <c r="E197" s="207" t="s">
        <v>531</v>
      </c>
      <c r="F197" s="208" t="s">
        <v>532</v>
      </c>
      <c r="G197" s="209" t="s">
        <v>137</v>
      </c>
      <c r="H197" s="210">
        <v>2</v>
      </c>
      <c r="I197" s="211"/>
      <c r="J197" s="212">
        <f>ROUND(I197*H197,2)</f>
        <v>0</v>
      </c>
      <c r="K197" s="208" t="s">
        <v>1</v>
      </c>
      <c r="L197" s="40"/>
      <c r="M197" s="213" t="s">
        <v>1</v>
      </c>
      <c r="N197" s="214" t="s">
        <v>41</v>
      </c>
      <c r="O197" s="87"/>
      <c r="P197" s="215">
        <f>O197*H197</f>
        <v>0</v>
      </c>
      <c r="Q197" s="215">
        <v>0</v>
      </c>
      <c r="R197" s="215">
        <f>Q197*H197</f>
        <v>0</v>
      </c>
      <c r="S197" s="215">
        <v>0</v>
      </c>
      <c r="T197" s="216">
        <f>S197*H197</f>
        <v>0</v>
      </c>
      <c r="U197" s="34"/>
      <c r="V197" s="34"/>
      <c r="W197" s="34"/>
      <c r="X197" s="34"/>
      <c r="Y197" s="34"/>
      <c r="Z197" s="34"/>
      <c r="AA197" s="34"/>
      <c r="AB197" s="34"/>
      <c r="AC197" s="34"/>
      <c r="AD197" s="34"/>
      <c r="AE197" s="34"/>
      <c r="AR197" s="217" t="s">
        <v>138</v>
      </c>
      <c r="AT197" s="217" t="s">
        <v>134</v>
      </c>
      <c r="AU197" s="217" t="s">
        <v>84</v>
      </c>
      <c r="AY197" s="13" t="s">
        <v>133</v>
      </c>
      <c r="BE197" s="218">
        <f>IF(N197="základní",J197,0)</f>
        <v>0</v>
      </c>
      <c r="BF197" s="218">
        <f>IF(N197="snížená",J197,0)</f>
        <v>0</v>
      </c>
      <c r="BG197" s="218">
        <f>IF(N197="zákl. přenesená",J197,0)</f>
        <v>0</v>
      </c>
      <c r="BH197" s="218">
        <f>IF(N197="sníž. přenesená",J197,0)</f>
        <v>0</v>
      </c>
      <c r="BI197" s="218">
        <f>IF(N197="nulová",J197,0)</f>
        <v>0</v>
      </c>
      <c r="BJ197" s="13" t="s">
        <v>84</v>
      </c>
      <c r="BK197" s="218">
        <f>ROUND(I197*H197,2)</f>
        <v>0</v>
      </c>
      <c r="BL197" s="13" t="s">
        <v>138</v>
      </c>
      <c r="BM197" s="217" t="s">
        <v>272</v>
      </c>
    </row>
    <row r="198" s="2" customFormat="1">
      <c r="A198" s="34"/>
      <c r="B198" s="35"/>
      <c r="C198" s="36"/>
      <c r="D198" s="219" t="s">
        <v>139</v>
      </c>
      <c r="E198" s="36"/>
      <c r="F198" s="220" t="s">
        <v>532</v>
      </c>
      <c r="G198" s="36"/>
      <c r="H198" s="36"/>
      <c r="I198" s="221"/>
      <c r="J198" s="36"/>
      <c r="K198" s="36"/>
      <c r="L198" s="40"/>
      <c r="M198" s="222"/>
      <c r="N198" s="223"/>
      <c r="O198" s="87"/>
      <c r="P198" s="87"/>
      <c r="Q198" s="87"/>
      <c r="R198" s="87"/>
      <c r="S198" s="87"/>
      <c r="T198" s="88"/>
      <c r="U198" s="34"/>
      <c r="V198" s="34"/>
      <c r="W198" s="34"/>
      <c r="X198" s="34"/>
      <c r="Y198" s="34"/>
      <c r="Z198" s="34"/>
      <c r="AA198" s="34"/>
      <c r="AB198" s="34"/>
      <c r="AC198" s="34"/>
      <c r="AD198" s="34"/>
      <c r="AE198" s="34"/>
      <c r="AT198" s="13" t="s">
        <v>139</v>
      </c>
      <c r="AU198" s="13" t="s">
        <v>84</v>
      </c>
    </row>
    <row r="199" s="2" customFormat="1" ht="16.5" customHeight="1">
      <c r="A199" s="34"/>
      <c r="B199" s="35"/>
      <c r="C199" s="206" t="s">
        <v>210</v>
      </c>
      <c r="D199" s="206" t="s">
        <v>134</v>
      </c>
      <c r="E199" s="207" t="s">
        <v>548</v>
      </c>
      <c r="F199" s="208" t="s">
        <v>549</v>
      </c>
      <c r="G199" s="209" t="s">
        <v>137</v>
      </c>
      <c r="H199" s="210">
        <v>0.14999999999999999</v>
      </c>
      <c r="I199" s="211"/>
      <c r="J199" s="212">
        <f>ROUND(I199*H199,2)</f>
        <v>0</v>
      </c>
      <c r="K199" s="208" t="s">
        <v>1</v>
      </c>
      <c r="L199" s="40"/>
      <c r="M199" s="213" t="s">
        <v>1</v>
      </c>
      <c r="N199" s="214" t="s">
        <v>41</v>
      </c>
      <c r="O199" s="87"/>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138</v>
      </c>
      <c r="AT199" s="217" t="s">
        <v>134</v>
      </c>
      <c r="AU199" s="217" t="s">
        <v>84</v>
      </c>
      <c r="AY199" s="13" t="s">
        <v>133</v>
      </c>
      <c r="BE199" s="218">
        <f>IF(N199="základní",J199,0)</f>
        <v>0</v>
      </c>
      <c r="BF199" s="218">
        <f>IF(N199="snížená",J199,0)</f>
        <v>0</v>
      </c>
      <c r="BG199" s="218">
        <f>IF(N199="zákl. přenesená",J199,0)</f>
        <v>0</v>
      </c>
      <c r="BH199" s="218">
        <f>IF(N199="sníž. přenesená",J199,0)</f>
        <v>0</v>
      </c>
      <c r="BI199" s="218">
        <f>IF(N199="nulová",J199,0)</f>
        <v>0</v>
      </c>
      <c r="BJ199" s="13" t="s">
        <v>84</v>
      </c>
      <c r="BK199" s="218">
        <f>ROUND(I199*H199,2)</f>
        <v>0</v>
      </c>
      <c r="BL199" s="13" t="s">
        <v>138</v>
      </c>
      <c r="BM199" s="217" t="s">
        <v>275</v>
      </c>
    </row>
    <row r="200" s="2" customFormat="1">
      <c r="A200" s="34"/>
      <c r="B200" s="35"/>
      <c r="C200" s="36"/>
      <c r="D200" s="219" t="s">
        <v>139</v>
      </c>
      <c r="E200" s="36"/>
      <c r="F200" s="220" t="s">
        <v>549</v>
      </c>
      <c r="G200" s="36"/>
      <c r="H200" s="36"/>
      <c r="I200" s="221"/>
      <c r="J200" s="36"/>
      <c r="K200" s="36"/>
      <c r="L200" s="40"/>
      <c r="M200" s="224"/>
      <c r="N200" s="225"/>
      <c r="O200" s="226"/>
      <c r="P200" s="226"/>
      <c r="Q200" s="226"/>
      <c r="R200" s="226"/>
      <c r="S200" s="226"/>
      <c r="T200" s="227"/>
      <c r="U200" s="34"/>
      <c r="V200" s="34"/>
      <c r="W200" s="34"/>
      <c r="X200" s="34"/>
      <c r="Y200" s="34"/>
      <c r="Z200" s="34"/>
      <c r="AA200" s="34"/>
      <c r="AB200" s="34"/>
      <c r="AC200" s="34"/>
      <c r="AD200" s="34"/>
      <c r="AE200" s="34"/>
      <c r="AT200" s="13" t="s">
        <v>139</v>
      </c>
      <c r="AU200" s="13" t="s">
        <v>84</v>
      </c>
    </row>
    <row r="201" s="2" customFormat="1" ht="6.96" customHeight="1">
      <c r="A201" s="34"/>
      <c r="B201" s="62"/>
      <c r="C201" s="63"/>
      <c r="D201" s="63"/>
      <c r="E201" s="63"/>
      <c r="F201" s="63"/>
      <c r="G201" s="63"/>
      <c r="H201" s="63"/>
      <c r="I201" s="63"/>
      <c r="J201" s="63"/>
      <c r="K201" s="63"/>
      <c r="L201" s="40"/>
      <c r="M201" s="34"/>
      <c r="O201" s="34"/>
      <c r="P201" s="34"/>
      <c r="Q201" s="34"/>
      <c r="R201" s="34"/>
      <c r="S201" s="34"/>
      <c r="T201" s="34"/>
      <c r="U201" s="34"/>
      <c r="V201" s="34"/>
      <c r="W201" s="34"/>
      <c r="X201" s="34"/>
      <c r="Y201" s="34"/>
      <c r="Z201" s="34"/>
      <c r="AA201" s="34"/>
      <c r="AB201" s="34"/>
      <c r="AC201" s="34"/>
      <c r="AD201" s="34"/>
      <c r="AE201" s="34"/>
    </row>
  </sheetData>
  <sheetProtection sheet="1" autoFilter="0" formatColumns="0" formatRows="0" objects="1" scenarios="1" spinCount="100000" saltValue="nG5vpQLguk8HtJdnhux5xGlPN44jcLozKWBxwxbgJ2wWP6H9v5PFIMQxRGxHPHspbMSSoLYs+ek+5naANX90yQ==" hashValue="6On2O/v+NihFo1N+mfvEnE4IDLwe8pVjdEXWCZybDWxoTRFX/O8u7ctGHksCnE2wN08DHiwkfNTCd92Y4XyNbQ==" algorithmName="SHA-512" password="CC35"/>
  <autoFilter ref="C121:K20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3" t="s">
        <v>104</v>
      </c>
    </row>
    <row r="3" s="1" customFormat="1" ht="6.96" customHeight="1">
      <c r="B3" s="132"/>
      <c r="C3" s="133"/>
      <c r="D3" s="133"/>
      <c r="E3" s="133"/>
      <c r="F3" s="133"/>
      <c r="G3" s="133"/>
      <c r="H3" s="133"/>
      <c r="I3" s="133"/>
      <c r="J3" s="133"/>
      <c r="K3" s="133"/>
      <c r="L3" s="16"/>
      <c r="AT3" s="13" t="s">
        <v>86</v>
      </c>
    </row>
    <row r="4" s="1" customFormat="1" ht="24.96" customHeight="1">
      <c r="B4" s="16"/>
      <c r="D4" s="134" t="s">
        <v>105</v>
      </c>
      <c r="L4" s="16"/>
      <c r="M4" s="135" t="s">
        <v>10</v>
      </c>
      <c r="AT4" s="13" t="s">
        <v>4</v>
      </c>
    </row>
    <row r="5" s="1" customFormat="1" ht="6.96" customHeight="1">
      <c r="B5" s="16"/>
      <c r="L5" s="16"/>
    </row>
    <row r="6" s="1" customFormat="1" ht="12" customHeight="1">
      <c r="B6" s="16"/>
      <c r="D6" s="136" t="s">
        <v>16</v>
      </c>
      <c r="L6" s="16"/>
    </row>
    <row r="7" s="1" customFormat="1" ht="26.25" customHeight="1">
      <c r="B7" s="16"/>
      <c r="E7" s="137" t="str">
        <f>'Rekapitulace stavby'!K6</f>
        <v>Rekonstrukce objektu č.p. 2983 v ulici U Synagogy – SO 01, interiér</v>
      </c>
      <c r="F7" s="136"/>
      <c r="G7" s="136"/>
      <c r="H7" s="136"/>
      <c r="L7" s="16"/>
    </row>
    <row r="8" s="2" customFormat="1" ht="12" customHeight="1">
      <c r="A8" s="34"/>
      <c r="B8" s="40"/>
      <c r="C8" s="34"/>
      <c r="D8" s="136" t="s">
        <v>106</v>
      </c>
      <c r="E8" s="34"/>
      <c r="F8" s="34"/>
      <c r="G8" s="34"/>
      <c r="H8" s="34"/>
      <c r="I8" s="34"/>
      <c r="J8" s="34"/>
      <c r="K8" s="34"/>
      <c r="L8" s="59"/>
      <c r="S8" s="34"/>
      <c r="T8" s="34"/>
      <c r="U8" s="34"/>
      <c r="V8" s="34"/>
      <c r="W8" s="34"/>
      <c r="X8" s="34"/>
      <c r="Y8" s="34"/>
      <c r="Z8" s="34"/>
      <c r="AA8" s="34"/>
      <c r="AB8" s="34"/>
      <c r="AC8" s="34"/>
      <c r="AD8" s="34"/>
      <c r="AE8" s="34"/>
    </row>
    <row r="9" s="2" customFormat="1" ht="16.5" customHeight="1">
      <c r="A9" s="34"/>
      <c r="B9" s="40"/>
      <c r="C9" s="34"/>
      <c r="D9" s="34"/>
      <c r="E9" s="138" t="s">
        <v>550</v>
      </c>
      <c r="F9" s="34"/>
      <c r="G9" s="34"/>
      <c r="H9" s="34"/>
      <c r="I9" s="34"/>
      <c r="J9" s="34"/>
      <c r="K9" s="34"/>
      <c r="L9" s="59"/>
      <c r="S9" s="34"/>
      <c r="T9" s="34"/>
      <c r="U9" s="34"/>
      <c r="V9" s="34"/>
      <c r="W9" s="34"/>
      <c r="X9" s="34"/>
      <c r="Y9" s="34"/>
      <c r="Z9" s="34"/>
      <c r="AA9" s="34"/>
      <c r="AB9" s="34"/>
      <c r="AC9" s="34"/>
      <c r="AD9" s="34"/>
      <c r="AE9" s="34"/>
    </row>
    <row r="10" s="2" customFormat="1">
      <c r="A10" s="34"/>
      <c r="B10" s="40"/>
      <c r="C10" s="34"/>
      <c r="D10" s="34"/>
      <c r="E10" s="34"/>
      <c r="F10" s="34"/>
      <c r="G10" s="34"/>
      <c r="H10" s="34"/>
      <c r="I10" s="34"/>
      <c r="J10" s="34"/>
      <c r="K10" s="34"/>
      <c r="L10" s="59"/>
      <c r="S10" s="34"/>
      <c r="T10" s="34"/>
      <c r="U10" s="34"/>
      <c r="V10" s="34"/>
      <c r="W10" s="34"/>
      <c r="X10" s="34"/>
      <c r="Y10" s="34"/>
      <c r="Z10" s="34"/>
      <c r="AA10" s="34"/>
      <c r="AB10" s="34"/>
      <c r="AC10" s="34"/>
      <c r="AD10" s="34"/>
      <c r="AE10" s="34"/>
    </row>
    <row r="11" s="2" customFormat="1" ht="12" customHeight="1">
      <c r="A11" s="34"/>
      <c r="B11" s="40"/>
      <c r="C11" s="34"/>
      <c r="D11" s="136" t="s">
        <v>18</v>
      </c>
      <c r="E11" s="34"/>
      <c r="F11" s="139" t="s">
        <v>1</v>
      </c>
      <c r="G11" s="34"/>
      <c r="H11" s="34"/>
      <c r="I11" s="136" t="s">
        <v>19</v>
      </c>
      <c r="J11" s="139" t="s">
        <v>1</v>
      </c>
      <c r="K11" s="34"/>
      <c r="L11" s="59"/>
      <c r="S11" s="34"/>
      <c r="T11" s="34"/>
      <c r="U11" s="34"/>
      <c r="V11" s="34"/>
      <c r="W11" s="34"/>
      <c r="X11" s="34"/>
      <c r="Y11" s="34"/>
      <c r="Z11" s="34"/>
      <c r="AA11" s="34"/>
      <c r="AB11" s="34"/>
      <c r="AC11" s="34"/>
      <c r="AD11" s="34"/>
      <c r="AE11" s="34"/>
    </row>
    <row r="12" s="2" customFormat="1" ht="12" customHeight="1">
      <c r="A12" s="34"/>
      <c r="B12" s="40"/>
      <c r="C12" s="34"/>
      <c r="D12" s="136" t="s">
        <v>20</v>
      </c>
      <c r="E12" s="34"/>
      <c r="F12" s="139" t="s">
        <v>31</v>
      </c>
      <c r="G12" s="34"/>
      <c r="H12" s="34"/>
      <c r="I12" s="136" t="s">
        <v>22</v>
      </c>
      <c r="J12" s="140" t="str">
        <f>'Rekapitulace stavby'!AN8</f>
        <v>7. 3. 2022</v>
      </c>
      <c r="K12" s="34"/>
      <c r="L12" s="59"/>
      <c r="S12" s="34"/>
      <c r="T12" s="34"/>
      <c r="U12" s="34"/>
      <c r="V12" s="34"/>
      <c r="W12" s="34"/>
      <c r="X12" s="34"/>
      <c r="Y12" s="34"/>
      <c r="Z12" s="34"/>
      <c r="AA12" s="34"/>
      <c r="AB12" s="34"/>
      <c r="AC12" s="34"/>
      <c r="AD12" s="34"/>
      <c r="AE12" s="34"/>
    </row>
    <row r="13" s="2" customFormat="1" ht="10.8" customHeight="1">
      <c r="A13" s="34"/>
      <c r="B13" s="40"/>
      <c r="C13" s="34"/>
      <c r="D13" s="34"/>
      <c r="E13" s="34"/>
      <c r="F13" s="34"/>
      <c r="G13" s="34"/>
      <c r="H13" s="34"/>
      <c r="I13" s="34"/>
      <c r="J13" s="34"/>
      <c r="K13" s="34"/>
      <c r="L13" s="59"/>
      <c r="S13" s="34"/>
      <c r="T13" s="34"/>
      <c r="U13" s="34"/>
      <c r="V13" s="34"/>
      <c r="W13" s="34"/>
      <c r="X13" s="34"/>
      <c r="Y13" s="34"/>
      <c r="Z13" s="34"/>
      <c r="AA13" s="34"/>
      <c r="AB13" s="34"/>
      <c r="AC13" s="34"/>
      <c r="AD13" s="34"/>
      <c r="AE13" s="34"/>
    </row>
    <row r="14" s="2" customFormat="1" ht="12" customHeight="1">
      <c r="A14" s="34"/>
      <c r="B14" s="40"/>
      <c r="C14" s="34"/>
      <c r="D14" s="136" t="s">
        <v>24</v>
      </c>
      <c r="E14" s="34"/>
      <c r="F14" s="34"/>
      <c r="G14" s="34"/>
      <c r="H14" s="34"/>
      <c r="I14" s="136" t="s">
        <v>25</v>
      </c>
      <c r="J14" s="139" t="str">
        <f>IF('Rekapitulace stavby'!AN10="","",'Rekapitulace stavby'!AN10)</f>
        <v/>
      </c>
      <c r="K14" s="34"/>
      <c r="L14" s="59"/>
      <c r="S14" s="34"/>
      <c r="T14" s="34"/>
      <c r="U14" s="34"/>
      <c r="V14" s="34"/>
      <c r="W14" s="34"/>
      <c r="X14" s="34"/>
      <c r="Y14" s="34"/>
      <c r="Z14" s="34"/>
      <c r="AA14" s="34"/>
      <c r="AB14" s="34"/>
      <c r="AC14" s="34"/>
      <c r="AD14" s="34"/>
      <c r="AE14" s="34"/>
    </row>
    <row r="15" s="2" customFormat="1" ht="18" customHeight="1">
      <c r="A15" s="34"/>
      <c r="B15" s="40"/>
      <c r="C15" s="34"/>
      <c r="D15" s="34"/>
      <c r="E15" s="139" t="str">
        <f>IF('Rekapitulace stavby'!E11="","",'Rekapitulace stavby'!E11)</f>
        <v>Město Č. Lípa</v>
      </c>
      <c r="F15" s="34"/>
      <c r="G15" s="34"/>
      <c r="H15" s="34"/>
      <c r="I15" s="136" t="s">
        <v>27</v>
      </c>
      <c r="J15" s="139" t="str">
        <f>IF('Rekapitulace stavby'!AN11="","",'Rekapitulace stavby'!AN11)</f>
        <v/>
      </c>
      <c r="K15" s="34"/>
      <c r="L15" s="59"/>
      <c r="S15" s="34"/>
      <c r="T15" s="34"/>
      <c r="U15" s="34"/>
      <c r="V15" s="34"/>
      <c r="W15" s="34"/>
      <c r="X15" s="34"/>
      <c r="Y15" s="34"/>
      <c r="Z15" s="34"/>
      <c r="AA15" s="34"/>
      <c r="AB15" s="34"/>
      <c r="AC15" s="34"/>
      <c r="AD15" s="34"/>
      <c r="AE15" s="34"/>
    </row>
    <row r="16" s="2" customFormat="1" ht="6.96" customHeight="1">
      <c r="A16" s="34"/>
      <c r="B16" s="40"/>
      <c r="C16" s="34"/>
      <c r="D16" s="34"/>
      <c r="E16" s="34"/>
      <c r="F16" s="34"/>
      <c r="G16" s="34"/>
      <c r="H16" s="34"/>
      <c r="I16" s="34"/>
      <c r="J16" s="34"/>
      <c r="K16" s="34"/>
      <c r="L16" s="59"/>
      <c r="S16" s="34"/>
      <c r="T16" s="34"/>
      <c r="U16" s="34"/>
      <c r="V16" s="34"/>
      <c r="W16" s="34"/>
      <c r="X16" s="34"/>
      <c r="Y16" s="34"/>
      <c r="Z16" s="34"/>
      <c r="AA16" s="34"/>
      <c r="AB16" s="34"/>
      <c r="AC16" s="34"/>
      <c r="AD16" s="34"/>
      <c r="AE16" s="34"/>
    </row>
    <row r="17" s="2" customFormat="1" ht="12" customHeight="1">
      <c r="A17" s="34"/>
      <c r="B17" s="40"/>
      <c r="C17" s="34"/>
      <c r="D17" s="136" t="s">
        <v>28</v>
      </c>
      <c r="E17" s="34"/>
      <c r="F17" s="34"/>
      <c r="G17" s="34"/>
      <c r="H17" s="34"/>
      <c r="I17" s="136" t="s">
        <v>25</v>
      </c>
      <c r="J17" s="29" t="str">
        <f>'Rekapitulace stavby'!AN13</f>
        <v>Vyplň údaj</v>
      </c>
      <c r="K17" s="34"/>
      <c r="L17" s="59"/>
      <c r="S17" s="34"/>
      <c r="T17" s="34"/>
      <c r="U17" s="34"/>
      <c r="V17" s="34"/>
      <c r="W17" s="34"/>
      <c r="X17" s="34"/>
      <c r="Y17" s="34"/>
      <c r="Z17" s="34"/>
      <c r="AA17" s="34"/>
      <c r="AB17" s="34"/>
      <c r="AC17" s="34"/>
      <c r="AD17" s="34"/>
      <c r="AE17" s="34"/>
    </row>
    <row r="18" s="2" customFormat="1" ht="18" customHeight="1">
      <c r="A18" s="34"/>
      <c r="B18" s="40"/>
      <c r="C18" s="34"/>
      <c r="D18" s="34"/>
      <c r="E18" s="29" t="str">
        <f>'Rekapitulace stavby'!E14</f>
        <v>Vyplň údaj</v>
      </c>
      <c r="F18" s="139"/>
      <c r="G18" s="139"/>
      <c r="H18" s="139"/>
      <c r="I18" s="136" t="s">
        <v>27</v>
      </c>
      <c r="J18" s="29" t="str">
        <f>'Rekapitulace stavby'!AN14</f>
        <v>Vyplň údaj</v>
      </c>
      <c r="K18" s="34"/>
      <c r="L18" s="59"/>
      <c r="S18" s="34"/>
      <c r="T18" s="34"/>
      <c r="U18" s="34"/>
      <c r="V18" s="34"/>
      <c r="W18" s="34"/>
      <c r="X18" s="34"/>
      <c r="Y18" s="34"/>
      <c r="Z18" s="34"/>
      <c r="AA18" s="34"/>
      <c r="AB18" s="34"/>
      <c r="AC18" s="34"/>
      <c r="AD18" s="34"/>
      <c r="AE18" s="34"/>
    </row>
    <row r="19" s="2" customFormat="1" ht="6.96" customHeight="1">
      <c r="A19" s="34"/>
      <c r="B19" s="40"/>
      <c r="C19" s="34"/>
      <c r="D19" s="34"/>
      <c r="E19" s="34"/>
      <c r="F19" s="34"/>
      <c r="G19" s="34"/>
      <c r="H19" s="34"/>
      <c r="I19" s="34"/>
      <c r="J19" s="34"/>
      <c r="K19" s="34"/>
      <c r="L19" s="59"/>
      <c r="S19" s="34"/>
      <c r="T19" s="34"/>
      <c r="U19" s="34"/>
      <c r="V19" s="34"/>
      <c r="W19" s="34"/>
      <c r="X19" s="34"/>
      <c r="Y19" s="34"/>
      <c r="Z19" s="34"/>
      <c r="AA19" s="34"/>
      <c r="AB19" s="34"/>
      <c r="AC19" s="34"/>
      <c r="AD19" s="34"/>
      <c r="AE19" s="34"/>
    </row>
    <row r="20" s="2" customFormat="1" ht="12" customHeight="1">
      <c r="A20" s="34"/>
      <c r="B20" s="40"/>
      <c r="C20" s="34"/>
      <c r="D20" s="136" t="s">
        <v>30</v>
      </c>
      <c r="E20" s="34"/>
      <c r="F20" s="34"/>
      <c r="G20" s="34"/>
      <c r="H20" s="34"/>
      <c r="I20" s="136" t="s">
        <v>25</v>
      </c>
      <c r="J20" s="139" t="str">
        <f>IF('Rekapitulace stavby'!AN16="","",'Rekapitulace stavby'!AN16)</f>
        <v/>
      </c>
      <c r="K20" s="34"/>
      <c r="L20" s="59"/>
      <c r="S20" s="34"/>
      <c r="T20" s="34"/>
      <c r="U20" s="34"/>
      <c r="V20" s="34"/>
      <c r="W20" s="34"/>
      <c r="X20" s="34"/>
      <c r="Y20" s="34"/>
      <c r="Z20" s="34"/>
      <c r="AA20" s="34"/>
      <c r="AB20" s="34"/>
      <c r="AC20" s="34"/>
      <c r="AD20" s="34"/>
      <c r="AE20" s="34"/>
    </row>
    <row r="21" s="2" customFormat="1" ht="18" customHeight="1">
      <c r="A21" s="34"/>
      <c r="B21" s="40"/>
      <c r="C21" s="34"/>
      <c r="D21" s="34"/>
      <c r="E21" s="139" t="str">
        <f>IF('Rekapitulace stavby'!E17="","",'Rekapitulace stavby'!E17)</f>
        <v xml:space="preserve"> </v>
      </c>
      <c r="F21" s="34"/>
      <c r="G21" s="34"/>
      <c r="H21" s="34"/>
      <c r="I21" s="136" t="s">
        <v>27</v>
      </c>
      <c r="J21" s="139" t="str">
        <f>IF('Rekapitulace stavby'!AN17="","",'Rekapitulace stavby'!AN17)</f>
        <v/>
      </c>
      <c r="K21" s="34"/>
      <c r="L21" s="59"/>
      <c r="S21" s="34"/>
      <c r="T21" s="34"/>
      <c r="U21" s="34"/>
      <c r="V21" s="34"/>
      <c r="W21" s="34"/>
      <c r="X21" s="34"/>
      <c r="Y21" s="34"/>
      <c r="Z21" s="34"/>
      <c r="AA21" s="34"/>
      <c r="AB21" s="34"/>
      <c r="AC21" s="34"/>
      <c r="AD21" s="34"/>
      <c r="AE21" s="34"/>
    </row>
    <row r="22" s="2" customFormat="1" ht="6.96" customHeight="1">
      <c r="A22" s="34"/>
      <c r="B22" s="40"/>
      <c r="C22" s="34"/>
      <c r="D22" s="34"/>
      <c r="E22" s="34"/>
      <c r="F22" s="34"/>
      <c r="G22" s="34"/>
      <c r="H22" s="34"/>
      <c r="I22" s="34"/>
      <c r="J22" s="34"/>
      <c r="K22" s="34"/>
      <c r="L22" s="59"/>
      <c r="S22" s="34"/>
      <c r="T22" s="34"/>
      <c r="U22" s="34"/>
      <c r="V22" s="34"/>
      <c r="W22" s="34"/>
      <c r="X22" s="34"/>
      <c r="Y22" s="34"/>
      <c r="Z22" s="34"/>
      <c r="AA22" s="34"/>
      <c r="AB22" s="34"/>
      <c r="AC22" s="34"/>
      <c r="AD22" s="34"/>
      <c r="AE22" s="34"/>
    </row>
    <row r="23" s="2" customFormat="1" ht="12" customHeight="1">
      <c r="A23" s="34"/>
      <c r="B23" s="40"/>
      <c r="C23" s="34"/>
      <c r="D23" s="136" t="s">
        <v>33</v>
      </c>
      <c r="E23" s="34"/>
      <c r="F23" s="34"/>
      <c r="G23" s="34"/>
      <c r="H23" s="34"/>
      <c r="I23" s="136" t="s">
        <v>25</v>
      </c>
      <c r="J23" s="139" t="str">
        <f>IF('Rekapitulace stavby'!AN19="","",'Rekapitulace stavby'!AN19)</f>
        <v/>
      </c>
      <c r="K23" s="34"/>
      <c r="L23" s="59"/>
      <c r="S23" s="34"/>
      <c r="T23" s="34"/>
      <c r="U23" s="34"/>
      <c r="V23" s="34"/>
      <c r="W23" s="34"/>
      <c r="X23" s="34"/>
      <c r="Y23" s="34"/>
      <c r="Z23" s="34"/>
      <c r="AA23" s="34"/>
      <c r="AB23" s="34"/>
      <c r="AC23" s="34"/>
      <c r="AD23" s="34"/>
      <c r="AE23" s="34"/>
    </row>
    <row r="24" s="2" customFormat="1" ht="18" customHeight="1">
      <c r="A24" s="34"/>
      <c r="B24" s="40"/>
      <c r="C24" s="34"/>
      <c r="D24" s="34"/>
      <c r="E24" s="139" t="str">
        <f>IF('Rekapitulace stavby'!E20="","",'Rekapitulace stavby'!E20)</f>
        <v xml:space="preserve"> </v>
      </c>
      <c r="F24" s="34"/>
      <c r="G24" s="34"/>
      <c r="H24" s="34"/>
      <c r="I24" s="136" t="s">
        <v>27</v>
      </c>
      <c r="J24" s="139" t="str">
        <f>IF('Rekapitulace stavby'!AN20="","",'Rekapitulace stavby'!AN20)</f>
        <v/>
      </c>
      <c r="K24" s="34"/>
      <c r="L24" s="59"/>
      <c r="S24" s="34"/>
      <c r="T24" s="34"/>
      <c r="U24" s="34"/>
      <c r="V24" s="34"/>
      <c r="W24" s="34"/>
      <c r="X24" s="34"/>
      <c r="Y24" s="34"/>
      <c r="Z24" s="34"/>
      <c r="AA24" s="34"/>
      <c r="AB24" s="34"/>
      <c r="AC24" s="34"/>
      <c r="AD24" s="34"/>
      <c r="AE24" s="34"/>
    </row>
    <row r="25" s="2" customFormat="1" ht="6.96" customHeight="1">
      <c r="A25" s="34"/>
      <c r="B25" s="40"/>
      <c r="C25" s="34"/>
      <c r="D25" s="34"/>
      <c r="E25" s="34"/>
      <c r="F25" s="34"/>
      <c r="G25" s="34"/>
      <c r="H25" s="34"/>
      <c r="I25" s="34"/>
      <c r="J25" s="34"/>
      <c r="K25" s="34"/>
      <c r="L25" s="59"/>
      <c r="S25" s="34"/>
      <c r="T25" s="34"/>
      <c r="U25" s="34"/>
      <c r="V25" s="34"/>
      <c r="W25" s="34"/>
      <c r="X25" s="34"/>
      <c r="Y25" s="34"/>
      <c r="Z25" s="34"/>
      <c r="AA25" s="34"/>
      <c r="AB25" s="34"/>
      <c r="AC25" s="34"/>
      <c r="AD25" s="34"/>
      <c r="AE25" s="34"/>
    </row>
    <row r="26" s="2" customFormat="1" ht="12" customHeight="1">
      <c r="A26" s="34"/>
      <c r="B26" s="40"/>
      <c r="C26" s="34"/>
      <c r="D26" s="136" t="s">
        <v>34</v>
      </c>
      <c r="E26" s="34"/>
      <c r="F26" s="34"/>
      <c r="G26" s="34"/>
      <c r="H26" s="34"/>
      <c r="I26" s="34"/>
      <c r="J26" s="34"/>
      <c r="K26" s="34"/>
      <c r="L26" s="59"/>
      <c r="S26" s="34"/>
      <c r="T26" s="34"/>
      <c r="U26" s="34"/>
      <c r="V26" s="34"/>
      <c r="W26" s="34"/>
      <c r="X26" s="34"/>
      <c r="Y26" s="34"/>
      <c r="Z26" s="34"/>
      <c r="AA26" s="34"/>
      <c r="AB26" s="34"/>
      <c r="AC26" s="34"/>
      <c r="AD26" s="34"/>
      <c r="AE26" s="34"/>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4"/>
      <c r="B28" s="40"/>
      <c r="C28" s="34"/>
      <c r="D28" s="34"/>
      <c r="E28" s="34"/>
      <c r="F28" s="34"/>
      <c r="G28" s="34"/>
      <c r="H28" s="34"/>
      <c r="I28" s="34"/>
      <c r="J28" s="34"/>
      <c r="K28" s="34"/>
      <c r="L28" s="59"/>
      <c r="S28" s="34"/>
      <c r="T28" s="34"/>
      <c r="U28" s="34"/>
      <c r="V28" s="34"/>
      <c r="W28" s="34"/>
      <c r="X28" s="34"/>
      <c r="Y28" s="34"/>
      <c r="Z28" s="34"/>
      <c r="AA28" s="34"/>
      <c r="AB28" s="34"/>
      <c r="AC28" s="34"/>
      <c r="AD28" s="34"/>
      <c r="AE28" s="34"/>
    </row>
    <row r="29" s="2" customFormat="1" ht="6.96" customHeight="1">
      <c r="A29" s="34"/>
      <c r="B29" s="40"/>
      <c r="C29" s="34"/>
      <c r="D29" s="145"/>
      <c r="E29" s="145"/>
      <c r="F29" s="145"/>
      <c r="G29" s="145"/>
      <c r="H29" s="145"/>
      <c r="I29" s="145"/>
      <c r="J29" s="145"/>
      <c r="K29" s="145"/>
      <c r="L29" s="59"/>
      <c r="S29" s="34"/>
      <c r="T29" s="34"/>
      <c r="U29" s="34"/>
      <c r="V29" s="34"/>
      <c r="W29" s="34"/>
      <c r="X29" s="34"/>
      <c r="Y29" s="34"/>
      <c r="Z29" s="34"/>
      <c r="AA29" s="34"/>
      <c r="AB29" s="34"/>
      <c r="AC29" s="34"/>
      <c r="AD29" s="34"/>
      <c r="AE29" s="34"/>
    </row>
    <row r="30" s="2" customFormat="1" ht="25.44" customHeight="1">
      <c r="A30" s="34"/>
      <c r="B30" s="40"/>
      <c r="C30" s="34"/>
      <c r="D30" s="146" t="s">
        <v>36</v>
      </c>
      <c r="E30" s="34"/>
      <c r="F30" s="34"/>
      <c r="G30" s="34"/>
      <c r="H30" s="34"/>
      <c r="I30" s="34"/>
      <c r="J30" s="147">
        <f>ROUND(J124, 2)</f>
        <v>0</v>
      </c>
      <c r="K30" s="34"/>
      <c r="L30" s="59"/>
      <c r="S30" s="34"/>
      <c r="T30" s="34"/>
      <c r="U30" s="34"/>
      <c r="V30" s="34"/>
      <c r="W30" s="34"/>
      <c r="X30" s="34"/>
      <c r="Y30" s="34"/>
      <c r="Z30" s="34"/>
      <c r="AA30" s="34"/>
      <c r="AB30" s="34"/>
      <c r="AC30" s="34"/>
      <c r="AD30" s="34"/>
      <c r="AE30" s="34"/>
    </row>
    <row r="31" s="2" customFormat="1" ht="6.96" customHeight="1">
      <c r="A31" s="34"/>
      <c r="B31" s="40"/>
      <c r="C31" s="34"/>
      <c r="D31" s="145"/>
      <c r="E31" s="145"/>
      <c r="F31" s="145"/>
      <c r="G31" s="145"/>
      <c r="H31" s="145"/>
      <c r="I31" s="145"/>
      <c r="J31" s="145"/>
      <c r="K31" s="145"/>
      <c r="L31" s="59"/>
      <c r="S31" s="34"/>
      <c r="T31" s="34"/>
      <c r="U31" s="34"/>
      <c r="V31" s="34"/>
      <c r="W31" s="34"/>
      <c r="X31" s="34"/>
      <c r="Y31" s="34"/>
      <c r="Z31" s="34"/>
      <c r="AA31" s="34"/>
      <c r="AB31" s="34"/>
      <c r="AC31" s="34"/>
      <c r="AD31" s="34"/>
      <c r="AE31" s="34"/>
    </row>
    <row r="32" s="2" customFormat="1" ht="14.4" customHeight="1">
      <c r="A32" s="34"/>
      <c r="B32" s="40"/>
      <c r="C32" s="34"/>
      <c r="D32" s="34"/>
      <c r="E32" s="34"/>
      <c r="F32" s="148" t="s">
        <v>38</v>
      </c>
      <c r="G32" s="34"/>
      <c r="H32" s="34"/>
      <c r="I32" s="148" t="s">
        <v>37</v>
      </c>
      <c r="J32" s="148" t="s">
        <v>39</v>
      </c>
      <c r="K32" s="34"/>
      <c r="L32" s="59"/>
      <c r="S32" s="34"/>
      <c r="T32" s="34"/>
      <c r="U32" s="34"/>
      <c r="V32" s="34"/>
      <c r="W32" s="34"/>
      <c r="X32" s="34"/>
      <c r="Y32" s="34"/>
      <c r="Z32" s="34"/>
      <c r="AA32" s="34"/>
      <c r="AB32" s="34"/>
      <c r="AC32" s="34"/>
      <c r="AD32" s="34"/>
      <c r="AE32" s="34"/>
    </row>
    <row r="33" s="2" customFormat="1" ht="14.4" customHeight="1">
      <c r="A33" s="34"/>
      <c r="B33" s="40"/>
      <c r="C33" s="34"/>
      <c r="D33" s="149" t="s">
        <v>40</v>
      </c>
      <c r="E33" s="136" t="s">
        <v>41</v>
      </c>
      <c r="F33" s="150">
        <f>ROUND((SUM(BE124:BE158)),  2)</f>
        <v>0</v>
      </c>
      <c r="G33" s="34"/>
      <c r="H33" s="34"/>
      <c r="I33" s="151">
        <v>0.20999999999999999</v>
      </c>
      <c r="J33" s="150">
        <f>ROUND(((SUM(BE124:BE158))*I33),  2)</f>
        <v>0</v>
      </c>
      <c r="K33" s="34"/>
      <c r="L33" s="59"/>
      <c r="S33" s="34"/>
      <c r="T33" s="34"/>
      <c r="U33" s="34"/>
      <c r="V33" s="34"/>
      <c r="W33" s="34"/>
      <c r="X33" s="34"/>
      <c r="Y33" s="34"/>
      <c r="Z33" s="34"/>
      <c r="AA33" s="34"/>
      <c r="AB33" s="34"/>
      <c r="AC33" s="34"/>
      <c r="AD33" s="34"/>
      <c r="AE33" s="34"/>
    </row>
    <row r="34" s="2" customFormat="1" ht="14.4" customHeight="1">
      <c r="A34" s="34"/>
      <c r="B34" s="40"/>
      <c r="C34" s="34"/>
      <c r="D34" s="34"/>
      <c r="E34" s="136" t="s">
        <v>42</v>
      </c>
      <c r="F34" s="150">
        <f>ROUND((SUM(BF124:BF158)),  2)</f>
        <v>0</v>
      </c>
      <c r="G34" s="34"/>
      <c r="H34" s="34"/>
      <c r="I34" s="151">
        <v>0.14999999999999999</v>
      </c>
      <c r="J34" s="150">
        <f>ROUND(((SUM(BF124:BF158))*I34),  2)</f>
        <v>0</v>
      </c>
      <c r="K34" s="34"/>
      <c r="L34" s="59"/>
      <c r="S34" s="34"/>
      <c r="T34" s="34"/>
      <c r="U34" s="34"/>
      <c r="V34" s="34"/>
      <c r="W34" s="34"/>
      <c r="X34" s="34"/>
      <c r="Y34" s="34"/>
      <c r="Z34" s="34"/>
      <c r="AA34" s="34"/>
      <c r="AB34" s="34"/>
      <c r="AC34" s="34"/>
      <c r="AD34" s="34"/>
      <c r="AE34" s="34"/>
    </row>
    <row r="35" hidden="1" s="2" customFormat="1" ht="14.4" customHeight="1">
      <c r="A35" s="34"/>
      <c r="B35" s="40"/>
      <c r="C35" s="34"/>
      <c r="D35" s="34"/>
      <c r="E35" s="136" t="s">
        <v>43</v>
      </c>
      <c r="F35" s="150">
        <f>ROUND((SUM(BG124:BG158)),  2)</f>
        <v>0</v>
      </c>
      <c r="G35" s="34"/>
      <c r="H35" s="34"/>
      <c r="I35" s="151">
        <v>0.20999999999999999</v>
      </c>
      <c r="J35" s="150">
        <f>0</f>
        <v>0</v>
      </c>
      <c r="K35" s="34"/>
      <c r="L35" s="59"/>
      <c r="S35" s="34"/>
      <c r="T35" s="34"/>
      <c r="U35" s="34"/>
      <c r="V35" s="34"/>
      <c r="W35" s="34"/>
      <c r="X35" s="34"/>
      <c r="Y35" s="34"/>
      <c r="Z35" s="34"/>
      <c r="AA35" s="34"/>
      <c r="AB35" s="34"/>
      <c r="AC35" s="34"/>
      <c r="AD35" s="34"/>
      <c r="AE35" s="34"/>
    </row>
    <row r="36" hidden="1" s="2" customFormat="1" ht="14.4" customHeight="1">
      <c r="A36" s="34"/>
      <c r="B36" s="40"/>
      <c r="C36" s="34"/>
      <c r="D36" s="34"/>
      <c r="E36" s="136" t="s">
        <v>44</v>
      </c>
      <c r="F36" s="150">
        <f>ROUND((SUM(BH124:BH158)),  2)</f>
        <v>0</v>
      </c>
      <c r="G36" s="34"/>
      <c r="H36" s="34"/>
      <c r="I36" s="151">
        <v>0.14999999999999999</v>
      </c>
      <c r="J36" s="150">
        <f>0</f>
        <v>0</v>
      </c>
      <c r="K36" s="34"/>
      <c r="L36" s="59"/>
      <c r="S36" s="34"/>
      <c r="T36" s="34"/>
      <c r="U36" s="34"/>
      <c r="V36" s="34"/>
      <c r="W36" s="34"/>
      <c r="X36" s="34"/>
      <c r="Y36" s="34"/>
      <c r="Z36" s="34"/>
      <c r="AA36" s="34"/>
      <c r="AB36" s="34"/>
      <c r="AC36" s="34"/>
      <c r="AD36" s="34"/>
      <c r="AE36" s="34"/>
    </row>
    <row r="37" hidden="1" s="2" customFormat="1" ht="14.4" customHeight="1">
      <c r="A37" s="34"/>
      <c r="B37" s="40"/>
      <c r="C37" s="34"/>
      <c r="D37" s="34"/>
      <c r="E37" s="136" t="s">
        <v>45</v>
      </c>
      <c r="F37" s="150">
        <f>ROUND((SUM(BI124:BI158)),  2)</f>
        <v>0</v>
      </c>
      <c r="G37" s="34"/>
      <c r="H37" s="34"/>
      <c r="I37" s="151">
        <v>0</v>
      </c>
      <c r="J37" s="150">
        <f>0</f>
        <v>0</v>
      </c>
      <c r="K37" s="34"/>
      <c r="L37" s="59"/>
      <c r="S37" s="34"/>
      <c r="T37" s="34"/>
      <c r="U37" s="34"/>
      <c r="V37" s="34"/>
      <c r="W37" s="34"/>
      <c r="X37" s="34"/>
      <c r="Y37" s="34"/>
      <c r="Z37" s="34"/>
      <c r="AA37" s="34"/>
      <c r="AB37" s="34"/>
      <c r="AC37" s="34"/>
      <c r="AD37" s="34"/>
      <c r="AE37" s="34"/>
    </row>
    <row r="38" s="2" customFormat="1" ht="6.96" customHeight="1">
      <c r="A38" s="34"/>
      <c r="B38" s="40"/>
      <c r="C38" s="34"/>
      <c r="D38" s="34"/>
      <c r="E38" s="34"/>
      <c r="F38" s="34"/>
      <c r="G38" s="34"/>
      <c r="H38" s="34"/>
      <c r="I38" s="34"/>
      <c r="J38" s="34"/>
      <c r="K38" s="34"/>
      <c r="L38" s="59"/>
      <c r="S38" s="34"/>
      <c r="T38" s="34"/>
      <c r="U38" s="34"/>
      <c r="V38" s="34"/>
      <c r="W38" s="34"/>
      <c r="X38" s="34"/>
      <c r="Y38" s="34"/>
      <c r="Z38" s="34"/>
      <c r="AA38" s="34"/>
      <c r="AB38" s="34"/>
      <c r="AC38" s="34"/>
      <c r="AD38" s="34"/>
      <c r="AE38" s="34"/>
    </row>
    <row r="39" s="2" customFormat="1" ht="25.44" customHeight="1">
      <c r="A39" s="34"/>
      <c r="B39" s="40"/>
      <c r="C39" s="152"/>
      <c r="D39" s="153" t="s">
        <v>46</v>
      </c>
      <c r="E39" s="154"/>
      <c r="F39" s="154"/>
      <c r="G39" s="155" t="s">
        <v>47</v>
      </c>
      <c r="H39" s="156" t="s">
        <v>48</v>
      </c>
      <c r="I39" s="154"/>
      <c r="J39" s="157">
        <f>SUM(J30:J37)</f>
        <v>0</v>
      </c>
      <c r="K39" s="158"/>
      <c r="L39" s="59"/>
      <c r="S39" s="34"/>
      <c r="T39" s="34"/>
      <c r="U39" s="34"/>
      <c r="V39" s="34"/>
      <c r="W39" s="34"/>
      <c r="X39" s="34"/>
      <c r="Y39" s="34"/>
      <c r="Z39" s="34"/>
      <c r="AA39" s="34"/>
      <c r="AB39" s="34"/>
      <c r="AC39" s="34"/>
      <c r="AD39" s="34"/>
      <c r="AE39" s="34"/>
    </row>
    <row r="40" s="2" customFormat="1" ht="14.4" customHeight="1">
      <c r="A40" s="34"/>
      <c r="B40" s="40"/>
      <c r="C40" s="34"/>
      <c r="D40" s="34"/>
      <c r="E40" s="34"/>
      <c r="F40" s="34"/>
      <c r="G40" s="34"/>
      <c r="H40" s="34"/>
      <c r="I40" s="34"/>
      <c r="J40" s="34"/>
      <c r="K40" s="34"/>
      <c r="L40" s="59"/>
      <c r="S40" s="34"/>
      <c r="T40" s="34"/>
      <c r="U40" s="34"/>
      <c r="V40" s="34"/>
      <c r="W40" s="34"/>
      <c r="X40" s="34"/>
      <c r="Y40" s="34"/>
      <c r="Z40" s="34"/>
      <c r="AA40" s="34"/>
      <c r="AB40" s="34"/>
      <c r="AC40" s="34"/>
      <c r="AD40" s="34"/>
      <c r="AE40" s="34"/>
    </row>
    <row r="41" s="1" customFormat="1" ht="14.4" customHeight="1">
      <c r="B41" s="16"/>
      <c r="L41" s="16"/>
    </row>
    <row r="42" s="1" customFormat="1" ht="14.4" customHeight="1">
      <c r="B42" s="16"/>
      <c r="L42" s="16"/>
    </row>
    <row r="43" s="1" customFormat="1" ht="14.4" customHeight="1">
      <c r="B43" s="16"/>
      <c r="L43" s="16"/>
    </row>
    <row r="44" s="1" customFormat="1" ht="14.4" customHeight="1">
      <c r="B44" s="16"/>
      <c r="L44" s="16"/>
    </row>
    <row r="45" s="1" customFormat="1" ht="14.4" customHeight="1">
      <c r="B45" s="16"/>
      <c r="L45" s="16"/>
    </row>
    <row r="46" s="1" customFormat="1" ht="14.4" customHeight="1">
      <c r="B46" s="16"/>
      <c r="L46" s="16"/>
    </row>
    <row r="47" s="1" customFormat="1" ht="14.4" customHeight="1">
      <c r="B47" s="16"/>
      <c r="L47" s="16"/>
    </row>
    <row r="48" s="1" customFormat="1" ht="14.4" customHeight="1">
      <c r="B48" s="16"/>
      <c r="L48" s="16"/>
    </row>
    <row r="49" s="1" customFormat="1" ht="14.4" customHeight="1">
      <c r="B49" s="16"/>
      <c r="L49" s="16"/>
    </row>
    <row r="50" s="2" customFormat="1" ht="14.4" customHeight="1">
      <c r="B50" s="59"/>
      <c r="D50" s="159" t="s">
        <v>49</v>
      </c>
      <c r="E50" s="160"/>
      <c r="F50" s="160"/>
      <c r="G50" s="159" t="s">
        <v>50</v>
      </c>
      <c r="H50" s="160"/>
      <c r="I50" s="160"/>
      <c r="J50" s="160"/>
      <c r="K50" s="160"/>
      <c r="L50" s="59"/>
    </row>
    <row r="51">
      <c r="B51" s="16"/>
      <c r="L51" s="16"/>
    </row>
    <row r="52">
      <c r="B52" s="16"/>
      <c r="L52" s="16"/>
    </row>
    <row r="53">
      <c r="B53" s="16"/>
      <c r="L53" s="16"/>
    </row>
    <row r="54">
      <c r="B54" s="16"/>
      <c r="L54" s="16"/>
    </row>
    <row r="55">
      <c r="B55" s="16"/>
      <c r="L55" s="16"/>
    </row>
    <row r="56">
      <c r="B56" s="16"/>
      <c r="L56" s="16"/>
    </row>
    <row r="57">
      <c r="B57" s="16"/>
      <c r="L57" s="16"/>
    </row>
    <row r="58">
      <c r="B58" s="16"/>
      <c r="L58" s="16"/>
    </row>
    <row r="59">
      <c r="B59" s="16"/>
      <c r="L59" s="16"/>
    </row>
    <row r="60">
      <c r="B60" s="16"/>
      <c r="L60" s="16"/>
    </row>
    <row r="61" s="2" customFormat="1">
      <c r="A61" s="34"/>
      <c r="B61" s="40"/>
      <c r="C61" s="34"/>
      <c r="D61" s="161" t="s">
        <v>51</v>
      </c>
      <c r="E61" s="162"/>
      <c r="F61" s="163" t="s">
        <v>52</v>
      </c>
      <c r="G61" s="161" t="s">
        <v>51</v>
      </c>
      <c r="H61" s="162"/>
      <c r="I61" s="162"/>
      <c r="J61" s="164" t="s">
        <v>52</v>
      </c>
      <c r="K61" s="162"/>
      <c r="L61" s="59"/>
      <c r="S61" s="34"/>
      <c r="T61" s="34"/>
      <c r="U61" s="34"/>
      <c r="V61" s="34"/>
      <c r="W61" s="34"/>
      <c r="X61" s="34"/>
      <c r="Y61" s="34"/>
      <c r="Z61" s="34"/>
      <c r="AA61" s="34"/>
      <c r="AB61" s="34"/>
      <c r="AC61" s="34"/>
      <c r="AD61" s="34"/>
      <c r="AE61" s="34"/>
    </row>
    <row r="62">
      <c r="B62" s="16"/>
      <c r="L62" s="16"/>
    </row>
    <row r="63">
      <c r="B63" s="16"/>
      <c r="L63" s="16"/>
    </row>
    <row r="64">
      <c r="B64" s="16"/>
      <c r="L64" s="16"/>
    </row>
    <row r="65" s="2" customFormat="1">
      <c r="A65" s="34"/>
      <c r="B65" s="40"/>
      <c r="C65" s="34"/>
      <c r="D65" s="159" t="s">
        <v>53</v>
      </c>
      <c r="E65" s="165"/>
      <c r="F65" s="165"/>
      <c r="G65" s="159" t="s">
        <v>54</v>
      </c>
      <c r="H65" s="165"/>
      <c r="I65" s="165"/>
      <c r="J65" s="165"/>
      <c r="K65" s="165"/>
      <c r="L65" s="59"/>
      <c r="S65" s="34"/>
      <c r="T65" s="34"/>
      <c r="U65" s="34"/>
      <c r="V65" s="34"/>
      <c r="W65" s="34"/>
      <c r="X65" s="34"/>
      <c r="Y65" s="34"/>
      <c r="Z65" s="34"/>
      <c r="AA65" s="34"/>
      <c r="AB65" s="34"/>
      <c r="AC65" s="34"/>
      <c r="AD65" s="34"/>
      <c r="AE65" s="34"/>
    </row>
    <row r="66">
      <c r="B66" s="16"/>
      <c r="L66" s="16"/>
    </row>
    <row r="67">
      <c r="B67" s="16"/>
      <c r="L67" s="16"/>
    </row>
    <row r="68">
      <c r="B68" s="16"/>
      <c r="L68" s="16"/>
    </row>
    <row r="69">
      <c r="B69" s="16"/>
      <c r="L69" s="16"/>
    </row>
    <row r="70">
      <c r="B70" s="16"/>
      <c r="L70" s="16"/>
    </row>
    <row r="71">
      <c r="B71" s="16"/>
      <c r="L71" s="16"/>
    </row>
    <row r="72">
      <c r="B72" s="16"/>
      <c r="L72" s="16"/>
    </row>
    <row r="73">
      <c r="B73" s="16"/>
      <c r="L73" s="16"/>
    </row>
    <row r="74">
      <c r="B74" s="16"/>
      <c r="L74" s="16"/>
    </row>
    <row r="75">
      <c r="B75" s="16"/>
      <c r="L75" s="16"/>
    </row>
    <row r="76" s="2" customFormat="1">
      <c r="A76" s="34"/>
      <c r="B76" s="40"/>
      <c r="C76" s="34"/>
      <c r="D76" s="161" t="s">
        <v>51</v>
      </c>
      <c r="E76" s="162"/>
      <c r="F76" s="163" t="s">
        <v>52</v>
      </c>
      <c r="G76" s="161" t="s">
        <v>51</v>
      </c>
      <c r="H76" s="162"/>
      <c r="I76" s="162"/>
      <c r="J76" s="164" t="s">
        <v>52</v>
      </c>
      <c r="K76" s="162"/>
      <c r="L76" s="59"/>
      <c r="S76" s="34"/>
      <c r="T76" s="34"/>
      <c r="U76" s="34"/>
      <c r="V76" s="34"/>
      <c r="W76" s="34"/>
      <c r="X76" s="34"/>
      <c r="Y76" s="34"/>
      <c r="Z76" s="34"/>
      <c r="AA76" s="34"/>
      <c r="AB76" s="34"/>
      <c r="AC76" s="34"/>
      <c r="AD76" s="34"/>
      <c r="AE76" s="34"/>
    </row>
    <row r="77" s="2" customFormat="1" ht="14.4" customHeight="1">
      <c r="A77" s="34"/>
      <c r="B77" s="166"/>
      <c r="C77" s="167"/>
      <c r="D77" s="167"/>
      <c r="E77" s="167"/>
      <c r="F77" s="167"/>
      <c r="G77" s="167"/>
      <c r="H77" s="167"/>
      <c r="I77" s="167"/>
      <c r="J77" s="167"/>
      <c r="K77" s="167"/>
      <c r="L77" s="59"/>
      <c r="S77" s="34"/>
      <c r="T77" s="34"/>
      <c r="U77" s="34"/>
      <c r="V77" s="34"/>
      <c r="W77" s="34"/>
      <c r="X77" s="34"/>
      <c r="Y77" s="34"/>
      <c r="Z77" s="34"/>
      <c r="AA77" s="34"/>
      <c r="AB77" s="34"/>
      <c r="AC77" s="34"/>
      <c r="AD77" s="34"/>
      <c r="AE77" s="34"/>
    </row>
    <row r="81" s="2" customFormat="1" ht="6.96" customHeight="1">
      <c r="A81" s="34"/>
      <c r="B81" s="168"/>
      <c r="C81" s="169"/>
      <c r="D81" s="169"/>
      <c r="E81" s="169"/>
      <c r="F81" s="169"/>
      <c r="G81" s="169"/>
      <c r="H81" s="169"/>
      <c r="I81" s="169"/>
      <c r="J81" s="169"/>
      <c r="K81" s="169"/>
      <c r="L81" s="59"/>
      <c r="S81" s="34"/>
      <c r="T81" s="34"/>
      <c r="U81" s="34"/>
      <c r="V81" s="34"/>
      <c r="W81" s="34"/>
      <c r="X81" s="34"/>
      <c r="Y81" s="34"/>
      <c r="Z81" s="34"/>
      <c r="AA81" s="34"/>
      <c r="AB81" s="34"/>
      <c r="AC81" s="34"/>
      <c r="AD81" s="34"/>
      <c r="AE81" s="34"/>
    </row>
    <row r="82" s="2" customFormat="1" ht="24.96" customHeight="1">
      <c r="A82" s="34"/>
      <c r="B82" s="35"/>
      <c r="C82" s="19" t="s">
        <v>108</v>
      </c>
      <c r="D82" s="36"/>
      <c r="E82" s="36"/>
      <c r="F82" s="36"/>
      <c r="G82" s="36"/>
      <c r="H82" s="36"/>
      <c r="I82" s="36"/>
      <c r="J82" s="36"/>
      <c r="K82" s="36"/>
      <c r="L82" s="59"/>
      <c r="S82" s="34"/>
      <c r="T82" s="34"/>
      <c r="U82" s="34"/>
      <c r="V82" s="34"/>
      <c r="W82" s="34"/>
      <c r="X82" s="34"/>
      <c r="Y82" s="34"/>
      <c r="Z82" s="34"/>
      <c r="AA82" s="34"/>
      <c r="AB82" s="34"/>
      <c r="AC82" s="34"/>
      <c r="AD82" s="34"/>
      <c r="AE82" s="34"/>
    </row>
    <row r="83" s="2" customFormat="1" ht="6.96" customHeight="1">
      <c r="A83" s="34"/>
      <c r="B83" s="35"/>
      <c r="C83" s="36"/>
      <c r="D83" s="36"/>
      <c r="E83" s="36"/>
      <c r="F83" s="36"/>
      <c r="G83" s="36"/>
      <c r="H83" s="36"/>
      <c r="I83" s="36"/>
      <c r="J83" s="36"/>
      <c r="K83" s="36"/>
      <c r="L83" s="59"/>
      <c r="S83" s="34"/>
      <c r="T83" s="34"/>
      <c r="U83" s="34"/>
      <c r="V83" s="34"/>
      <c r="W83" s="34"/>
      <c r="X83" s="34"/>
      <c r="Y83" s="34"/>
      <c r="Z83" s="34"/>
      <c r="AA83" s="34"/>
      <c r="AB83" s="34"/>
      <c r="AC83" s="34"/>
      <c r="AD83" s="34"/>
      <c r="AE83" s="34"/>
    </row>
    <row r="84" s="2" customFormat="1" ht="12" customHeight="1">
      <c r="A84" s="34"/>
      <c r="B84" s="35"/>
      <c r="C84" s="28" t="s">
        <v>16</v>
      </c>
      <c r="D84" s="36"/>
      <c r="E84" s="36"/>
      <c r="F84" s="36"/>
      <c r="G84" s="36"/>
      <c r="H84" s="36"/>
      <c r="I84" s="36"/>
      <c r="J84" s="36"/>
      <c r="K84" s="36"/>
      <c r="L84" s="59"/>
      <c r="S84" s="34"/>
      <c r="T84" s="34"/>
      <c r="U84" s="34"/>
      <c r="V84" s="34"/>
      <c r="W84" s="34"/>
      <c r="X84" s="34"/>
      <c r="Y84" s="34"/>
      <c r="Z84" s="34"/>
      <c r="AA84" s="34"/>
      <c r="AB84" s="34"/>
      <c r="AC84" s="34"/>
      <c r="AD84" s="34"/>
      <c r="AE84" s="34"/>
    </row>
    <row r="85" s="2" customFormat="1" ht="26.25" customHeight="1">
      <c r="A85" s="34"/>
      <c r="B85" s="35"/>
      <c r="C85" s="36"/>
      <c r="D85" s="36"/>
      <c r="E85" s="170" t="str">
        <f>E7</f>
        <v>Rekonstrukce objektu č.p. 2983 v ulici U Synagogy – SO 01, interiér</v>
      </c>
      <c r="F85" s="28"/>
      <c r="G85" s="28"/>
      <c r="H85" s="28"/>
      <c r="I85" s="36"/>
      <c r="J85" s="36"/>
      <c r="K85" s="36"/>
      <c r="L85" s="59"/>
      <c r="S85" s="34"/>
      <c r="T85" s="34"/>
      <c r="U85" s="34"/>
      <c r="V85" s="34"/>
      <c r="W85" s="34"/>
      <c r="X85" s="34"/>
      <c r="Y85" s="34"/>
      <c r="Z85" s="34"/>
      <c r="AA85" s="34"/>
      <c r="AB85" s="34"/>
      <c r="AC85" s="34"/>
      <c r="AD85" s="34"/>
      <c r="AE85" s="34"/>
    </row>
    <row r="86" s="2" customFormat="1" ht="12" customHeight="1">
      <c r="A86" s="34"/>
      <c r="B86" s="35"/>
      <c r="C86" s="28" t="s">
        <v>106</v>
      </c>
      <c r="D86" s="36"/>
      <c r="E86" s="36"/>
      <c r="F86" s="36"/>
      <c r="G86" s="36"/>
      <c r="H86" s="36"/>
      <c r="I86" s="36"/>
      <c r="J86" s="36"/>
      <c r="K86" s="36"/>
      <c r="L86" s="59"/>
      <c r="S86" s="34"/>
      <c r="T86" s="34"/>
      <c r="U86" s="34"/>
      <c r="V86" s="34"/>
      <c r="W86" s="34"/>
      <c r="X86" s="34"/>
      <c r="Y86" s="34"/>
      <c r="Z86" s="34"/>
      <c r="AA86" s="34"/>
      <c r="AB86" s="34"/>
      <c r="AC86" s="34"/>
      <c r="AD86" s="34"/>
      <c r="AE86" s="34"/>
    </row>
    <row r="87" s="2" customFormat="1" ht="16.5" customHeight="1">
      <c r="A87" s="34"/>
      <c r="B87" s="35"/>
      <c r="C87" s="36"/>
      <c r="D87" s="36"/>
      <c r="E87" s="72" t="str">
        <f>E9</f>
        <v>07 - elektroinstalace</v>
      </c>
      <c r="F87" s="36"/>
      <c r="G87" s="36"/>
      <c r="H87" s="36"/>
      <c r="I87" s="36"/>
      <c r="J87" s="36"/>
      <c r="K87" s="36"/>
      <c r="L87" s="59"/>
      <c r="S87" s="34"/>
      <c r="T87" s="34"/>
      <c r="U87" s="34"/>
      <c r="V87" s="34"/>
      <c r="W87" s="34"/>
      <c r="X87" s="34"/>
      <c r="Y87" s="34"/>
      <c r="Z87" s="34"/>
      <c r="AA87" s="34"/>
      <c r="AB87" s="34"/>
      <c r="AC87" s="34"/>
      <c r="AD87" s="34"/>
      <c r="AE87" s="34"/>
    </row>
    <row r="88" s="2" customFormat="1" ht="6.96" customHeight="1">
      <c r="A88" s="34"/>
      <c r="B88" s="35"/>
      <c r="C88" s="36"/>
      <c r="D88" s="36"/>
      <c r="E88" s="36"/>
      <c r="F88" s="36"/>
      <c r="G88" s="36"/>
      <c r="H88" s="36"/>
      <c r="I88" s="36"/>
      <c r="J88" s="36"/>
      <c r="K88" s="36"/>
      <c r="L88" s="59"/>
      <c r="S88" s="34"/>
      <c r="T88" s="34"/>
      <c r="U88" s="34"/>
      <c r="V88" s="34"/>
      <c r="W88" s="34"/>
      <c r="X88" s="34"/>
      <c r="Y88" s="34"/>
      <c r="Z88" s="34"/>
      <c r="AA88" s="34"/>
      <c r="AB88" s="34"/>
      <c r="AC88" s="34"/>
      <c r="AD88" s="34"/>
      <c r="AE88" s="34"/>
    </row>
    <row r="89" s="2" customFormat="1" ht="12" customHeight="1">
      <c r="A89" s="34"/>
      <c r="B89" s="35"/>
      <c r="C89" s="28" t="s">
        <v>20</v>
      </c>
      <c r="D89" s="36"/>
      <c r="E89" s="36"/>
      <c r="F89" s="23" t="str">
        <f>F12</f>
        <v xml:space="preserve"> </v>
      </c>
      <c r="G89" s="36"/>
      <c r="H89" s="36"/>
      <c r="I89" s="28" t="s">
        <v>22</v>
      </c>
      <c r="J89" s="75" t="str">
        <f>IF(J12="","",J12)</f>
        <v>7. 3. 2022</v>
      </c>
      <c r="K89" s="36"/>
      <c r="L89" s="59"/>
      <c r="S89" s="34"/>
      <c r="T89" s="34"/>
      <c r="U89" s="34"/>
      <c r="V89" s="34"/>
      <c r="W89" s="34"/>
      <c r="X89" s="34"/>
      <c r="Y89" s="34"/>
      <c r="Z89" s="34"/>
      <c r="AA89" s="34"/>
      <c r="AB89" s="34"/>
      <c r="AC89" s="34"/>
      <c r="AD89" s="34"/>
      <c r="AE89" s="34"/>
    </row>
    <row r="90" s="2" customFormat="1" ht="6.96" customHeight="1">
      <c r="A90" s="34"/>
      <c r="B90" s="35"/>
      <c r="C90" s="36"/>
      <c r="D90" s="36"/>
      <c r="E90" s="36"/>
      <c r="F90" s="36"/>
      <c r="G90" s="36"/>
      <c r="H90" s="36"/>
      <c r="I90" s="36"/>
      <c r="J90" s="36"/>
      <c r="K90" s="36"/>
      <c r="L90" s="59"/>
      <c r="S90" s="34"/>
      <c r="T90" s="34"/>
      <c r="U90" s="34"/>
      <c r="V90" s="34"/>
      <c r="W90" s="34"/>
      <c r="X90" s="34"/>
      <c r="Y90" s="34"/>
      <c r="Z90" s="34"/>
      <c r="AA90" s="34"/>
      <c r="AB90" s="34"/>
      <c r="AC90" s="34"/>
      <c r="AD90" s="34"/>
      <c r="AE90" s="34"/>
    </row>
    <row r="91" s="2" customFormat="1" ht="15.15" customHeight="1">
      <c r="A91" s="34"/>
      <c r="B91" s="35"/>
      <c r="C91" s="28" t="s">
        <v>24</v>
      </c>
      <c r="D91" s="36"/>
      <c r="E91" s="36"/>
      <c r="F91" s="23" t="str">
        <f>E15</f>
        <v>Město Č. Lípa</v>
      </c>
      <c r="G91" s="36"/>
      <c r="H91" s="36"/>
      <c r="I91" s="28" t="s">
        <v>30</v>
      </c>
      <c r="J91" s="32" t="str">
        <f>E21</f>
        <v xml:space="preserve"> </v>
      </c>
      <c r="K91" s="36"/>
      <c r="L91" s="59"/>
      <c r="S91" s="34"/>
      <c r="T91" s="34"/>
      <c r="U91" s="34"/>
      <c r="V91" s="34"/>
      <c r="W91" s="34"/>
      <c r="X91" s="34"/>
      <c r="Y91" s="34"/>
      <c r="Z91" s="34"/>
      <c r="AA91" s="34"/>
      <c r="AB91" s="34"/>
      <c r="AC91" s="34"/>
      <c r="AD91" s="34"/>
      <c r="AE91" s="34"/>
    </row>
    <row r="92" s="2" customFormat="1" ht="15.15" customHeight="1">
      <c r="A92" s="34"/>
      <c r="B92" s="35"/>
      <c r="C92" s="28" t="s">
        <v>28</v>
      </c>
      <c r="D92" s="36"/>
      <c r="E92" s="36"/>
      <c r="F92" s="23" t="str">
        <f>IF(E18="","",E18)</f>
        <v>Vyplň údaj</v>
      </c>
      <c r="G92" s="36"/>
      <c r="H92" s="36"/>
      <c r="I92" s="28" t="s">
        <v>33</v>
      </c>
      <c r="J92" s="32" t="str">
        <f>E24</f>
        <v xml:space="preserve"> </v>
      </c>
      <c r="K92" s="36"/>
      <c r="L92" s="59"/>
      <c r="S92" s="34"/>
      <c r="T92" s="34"/>
      <c r="U92" s="34"/>
      <c r="V92" s="34"/>
      <c r="W92" s="34"/>
      <c r="X92" s="34"/>
      <c r="Y92" s="34"/>
      <c r="Z92" s="34"/>
      <c r="AA92" s="34"/>
      <c r="AB92" s="34"/>
      <c r="AC92" s="34"/>
      <c r="AD92" s="34"/>
      <c r="AE92" s="34"/>
    </row>
    <row r="93" s="2" customFormat="1" ht="10.32" customHeight="1">
      <c r="A93" s="34"/>
      <c r="B93" s="35"/>
      <c r="C93" s="36"/>
      <c r="D93" s="36"/>
      <c r="E93" s="36"/>
      <c r="F93" s="36"/>
      <c r="G93" s="36"/>
      <c r="H93" s="36"/>
      <c r="I93" s="36"/>
      <c r="J93" s="36"/>
      <c r="K93" s="36"/>
      <c r="L93" s="59"/>
      <c r="S93" s="34"/>
      <c r="T93" s="34"/>
      <c r="U93" s="34"/>
      <c r="V93" s="34"/>
      <c r="W93" s="34"/>
      <c r="X93" s="34"/>
      <c r="Y93" s="34"/>
      <c r="Z93" s="34"/>
      <c r="AA93" s="34"/>
      <c r="AB93" s="34"/>
      <c r="AC93" s="34"/>
      <c r="AD93" s="34"/>
      <c r="AE93" s="34"/>
    </row>
    <row r="94" s="2" customFormat="1" ht="29.28" customHeight="1">
      <c r="A94" s="34"/>
      <c r="B94" s="35"/>
      <c r="C94" s="171" t="s">
        <v>109</v>
      </c>
      <c r="D94" s="172"/>
      <c r="E94" s="172"/>
      <c r="F94" s="172"/>
      <c r="G94" s="172"/>
      <c r="H94" s="172"/>
      <c r="I94" s="172"/>
      <c r="J94" s="173" t="s">
        <v>110</v>
      </c>
      <c r="K94" s="172"/>
      <c r="L94" s="59"/>
      <c r="S94" s="34"/>
      <c r="T94" s="34"/>
      <c r="U94" s="34"/>
      <c r="V94" s="34"/>
      <c r="W94" s="34"/>
      <c r="X94" s="34"/>
      <c r="Y94" s="34"/>
      <c r="Z94" s="34"/>
      <c r="AA94" s="34"/>
      <c r="AB94" s="34"/>
      <c r="AC94" s="34"/>
      <c r="AD94" s="34"/>
      <c r="AE94" s="34"/>
    </row>
    <row r="95" s="2" customFormat="1" ht="10.32" customHeight="1">
      <c r="A95" s="34"/>
      <c r="B95" s="35"/>
      <c r="C95" s="36"/>
      <c r="D95" s="36"/>
      <c r="E95" s="36"/>
      <c r="F95" s="36"/>
      <c r="G95" s="36"/>
      <c r="H95" s="36"/>
      <c r="I95" s="36"/>
      <c r="J95" s="36"/>
      <c r="K95" s="36"/>
      <c r="L95" s="59"/>
      <c r="S95" s="34"/>
      <c r="T95" s="34"/>
      <c r="U95" s="34"/>
      <c r="V95" s="34"/>
      <c r="W95" s="34"/>
      <c r="X95" s="34"/>
      <c r="Y95" s="34"/>
      <c r="Z95" s="34"/>
      <c r="AA95" s="34"/>
      <c r="AB95" s="34"/>
      <c r="AC95" s="34"/>
      <c r="AD95" s="34"/>
      <c r="AE95" s="34"/>
    </row>
    <row r="96" s="2" customFormat="1" ht="22.8" customHeight="1">
      <c r="A96" s="34"/>
      <c r="B96" s="35"/>
      <c r="C96" s="174" t="s">
        <v>111</v>
      </c>
      <c r="D96" s="36"/>
      <c r="E96" s="36"/>
      <c r="F96" s="36"/>
      <c r="G96" s="36"/>
      <c r="H96" s="36"/>
      <c r="I96" s="36"/>
      <c r="J96" s="106">
        <f>J124</f>
        <v>0</v>
      </c>
      <c r="K96" s="36"/>
      <c r="L96" s="59"/>
      <c r="S96" s="34"/>
      <c r="T96" s="34"/>
      <c r="U96" s="34"/>
      <c r="V96" s="34"/>
      <c r="W96" s="34"/>
      <c r="X96" s="34"/>
      <c r="Y96" s="34"/>
      <c r="Z96" s="34"/>
      <c r="AA96" s="34"/>
      <c r="AB96" s="34"/>
      <c r="AC96" s="34"/>
      <c r="AD96" s="34"/>
      <c r="AE96" s="34"/>
      <c r="AU96" s="13" t="s">
        <v>112</v>
      </c>
    </row>
    <row r="97" s="9" customFormat="1" ht="24.96" customHeight="1">
      <c r="A97" s="9"/>
      <c r="B97" s="175"/>
      <c r="C97" s="176"/>
      <c r="D97" s="177" t="s">
        <v>551</v>
      </c>
      <c r="E97" s="178"/>
      <c r="F97" s="178"/>
      <c r="G97" s="178"/>
      <c r="H97" s="178"/>
      <c r="I97" s="178"/>
      <c r="J97" s="179">
        <f>J125</f>
        <v>0</v>
      </c>
      <c r="K97" s="176"/>
      <c r="L97" s="180"/>
      <c r="S97" s="9"/>
      <c r="T97" s="9"/>
      <c r="U97" s="9"/>
      <c r="V97" s="9"/>
      <c r="W97" s="9"/>
      <c r="X97" s="9"/>
      <c r="Y97" s="9"/>
      <c r="Z97" s="9"/>
      <c r="AA97" s="9"/>
      <c r="AB97" s="9"/>
      <c r="AC97" s="9"/>
      <c r="AD97" s="9"/>
      <c r="AE97" s="9"/>
    </row>
    <row r="98" s="9" customFormat="1" ht="24.96" customHeight="1">
      <c r="A98" s="9"/>
      <c r="B98" s="175"/>
      <c r="C98" s="176"/>
      <c r="D98" s="177" t="s">
        <v>552</v>
      </c>
      <c r="E98" s="178"/>
      <c r="F98" s="178"/>
      <c r="G98" s="178"/>
      <c r="H98" s="178"/>
      <c r="I98" s="178"/>
      <c r="J98" s="179">
        <f>J128</f>
        <v>0</v>
      </c>
      <c r="K98" s="176"/>
      <c r="L98" s="180"/>
      <c r="S98" s="9"/>
      <c r="T98" s="9"/>
      <c r="U98" s="9"/>
      <c r="V98" s="9"/>
      <c r="W98" s="9"/>
      <c r="X98" s="9"/>
      <c r="Y98" s="9"/>
      <c r="Z98" s="9"/>
      <c r="AA98" s="9"/>
      <c r="AB98" s="9"/>
      <c r="AC98" s="9"/>
      <c r="AD98" s="9"/>
      <c r="AE98" s="9"/>
    </row>
    <row r="99" s="9" customFormat="1" ht="24.96" customHeight="1">
      <c r="A99" s="9"/>
      <c r="B99" s="175"/>
      <c r="C99" s="176"/>
      <c r="D99" s="177" t="s">
        <v>553</v>
      </c>
      <c r="E99" s="178"/>
      <c r="F99" s="178"/>
      <c r="G99" s="178"/>
      <c r="H99" s="178"/>
      <c r="I99" s="178"/>
      <c r="J99" s="179">
        <f>J131</f>
        <v>0</v>
      </c>
      <c r="K99" s="176"/>
      <c r="L99" s="180"/>
      <c r="S99" s="9"/>
      <c r="T99" s="9"/>
      <c r="U99" s="9"/>
      <c r="V99" s="9"/>
      <c r="W99" s="9"/>
      <c r="X99" s="9"/>
      <c r="Y99" s="9"/>
      <c r="Z99" s="9"/>
      <c r="AA99" s="9"/>
      <c r="AB99" s="9"/>
      <c r="AC99" s="9"/>
      <c r="AD99" s="9"/>
      <c r="AE99" s="9"/>
    </row>
    <row r="100" s="9" customFormat="1" ht="24.96" customHeight="1">
      <c r="A100" s="9"/>
      <c r="B100" s="175"/>
      <c r="C100" s="176"/>
      <c r="D100" s="177" t="s">
        <v>554</v>
      </c>
      <c r="E100" s="178"/>
      <c r="F100" s="178"/>
      <c r="G100" s="178"/>
      <c r="H100" s="178"/>
      <c r="I100" s="178"/>
      <c r="J100" s="179">
        <f>J138</f>
        <v>0</v>
      </c>
      <c r="K100" s="176"/>
      <c r="L100" s="180"/>
      <c r="S100" s="9"/>
      <c r="T100" s="9"/>
      <c r="U100" s="9"/>
      <c r="V100" s="9"/>
      <c r="W100" s="9"/>
      <c r="X100" s="9"/>
      <c r="Y100" s="9"/>
      <c r="Z100" s="9"/>
      <c r="AA100" s="9"/>
      <c r="AB100" s="9"/>
      <c r="AC100" s="9"/>
      <c r="AD100" s="9"/>
      <c r="AE100" s="9"/>
    </row>
    <row r="101" s="9" customFormat="1" ht="24.96" customHeight="1">
      <c r="A101" s="9"/>
      <c r="B101" s="175"/>
      <c r="C101" s="176"/>
      <c r="D101" s="177" t="s">
        <v>551</v>
      </c>
      <c r="E101" s="178"/>
      <c r="F101" s="178"/>
      <c r="G101" s="178"/>
      <c r="H101" s="178"/>
      <c r="I101" s="178"/>
      <c r="J101" s="179">
        <f>J141</f>
        <v>0</v>
      </c>
      <c r="K101" s="176"/>
      <c r="L101" s="180"/>
      <c r="S101" s="9"/>
      <c r="T101" s="9"/>
      <c r="U101" s="9"/>
      <c r="V101" s="9"/>
      <c r="W101" s="9"/>
      <c r="X101" s="9"/>
      <c r="Y101" s="9"/>
      <c r="Z101" s="9"/>
      <c r="AA101" s="9"/>
      <c r="AB101" s="9"/>
      <c r="AC101" s="9"/>
      <c r="AD101" s="9"/>
      <c r="AE101" s="9"/>
    </row>
    <row r="102" s="9" customFormat="1" ht="24.96" customHeight="1">
      <c r="A102" s="9"/>
      <c r="B102" s="175"/>
      <c r="C102" s="176"/>
      <c r="D102" s="177" t="s">
        <v>552</v>
      </c>
      <c r="E102" s="178"/>
      <c r="F102" s="178"/>
      <c r="G102" s="178"/>
      <c r="H102" s="178"/>
      <c r="I102" s="178"/>
      <c r="J102" s="179">
        <f>J144</f>
        <v>0</v>
      </c>
      <c r="K102" s="176"/>
      <c r="L102" s="180"/>
      <c r="S102" s="9"/>
      <c r="T102" s="9"/>
      <c r="U102" s="9"/>
      <c r="V102" s="9"/>
      <c r="W102" s="9"/>
      <c r="X102" s="9"/>
      <c r="Y102" s="9"/>
      <c r="Z102" s="9"/>
      <c r="AA102" s="9"/>
      <c r="AB102" s="9"/>
      <c r="AC102" s="9"/>
      <c r="AD102" s="9"/>
      <c r="AE102" s="9"/>
    </row>
    <row r="103" s="9" customFormat="1" ht="24.96" customHeight="1">
      <c r="A103" s="9"/>
      <c r="B103" s="175"/>
      <c r="C103" s="176"/>
      <c r="D103" s="177" t="s">
        <v>553</v>
      </c>
      <c r="E103" s="178"/>
      <c r="F103" s="178"/>
      <c r="G103" s="178"/>
      <c r="H103" s="178"/>
      <c r="I103" s="178"/>
      <c r="J103" s="179">
        <f>J147</f>
        <v>0</v>
      </c>
      <c r="K103" s="176"/>
      <c r="L103" s="180"/>
      <c r="S103" s="9"/>
      <c r="T103" s="9"/>
      <c r="U103" s="9"/>
      <c r="V103" s="9"/>
      <c r="W103" s="9"/>
      <c r="X103" s="9"/>
      <c r="Y103" s="9"/>
      <c r="Z103" s="9"/>
      <c r="AA103" s="9"/>
      <c r="AB103" s="9"/>
      <c r="AC103" s="9"/>
      <c r="AD103" s="9"/>
      <c r="AE103" s="9"/>
    </row>
    <row r="104" s="9" customFormat="1" ht="24.96" customHeight="1">
      <c r="A104" s="9"/>
      <c r="B104" s="175"/>
      <c r="C104" s="176"/>
      <c r="D104" s="177" t="s">
        <v>554</v>
      </c>
      <c r="E104" s="178"/>
      <c r="F104" s="178"/>
      <c r="G104" s="178"/>
      <c r="H104" s="178"/>
      <c r="I104" s="178"/>
      <c r="J104" s="179">
        <f>J154</f>
        <v>0</v>
      </c>
      <c r="K104" s="176"/>
      <c r="L104" s="180"/>
      <c r="S104" s="9"/>
      <c r="T104" s="9"/>
      <c r="U104" s="9"/>
      <c r="V104" s="9"/>
      <c r="W104" s="9"/>
      <c r="X104" s="9"/>
      <c r="Y104" s="9"/>
      <c r="Z104" s="9"/>
      <c r="AA104" s="9"/>
      <c r="AB104" s="9"/>
      <c r="AC104" s="9"/>
      <c r="AD104" s="9"/>
      <c r="AE104" s="9"/>
    </row>
    <row r="105" s="2" customFormat="1" ht="21.84" customHeight="1">
      <c r="A105" s="34"/>
      <c r="B105" s="35"/>
      <c r="C105" s="36"/>
      <c r="D105" s="36"/>
      <c r="E105" s="36"/>
      <c r="F105" s="36"/>
      <c r="G105" s="36"/>
      <c r="H105" s="36"/>
      <c r="I105" s="36"/>
      <c r="J105" s="36"/>
      <c r="K105" s="36"/>
      <c r="L105" s="59"/>
      <c r="S105" s="34"/>
      <c r="T105" s="34"/>
      <c r="U105" s="34"/>
      <c r="V105" s="34"/>
      <c r="W105" s="34"/>
      <c r="X105" s="34"/>
      <c r="Y105" s="34"/>
      <c r="Z105" s="34"/>
      <c r="AA105" s="34"/>
      <c r="AB105" s="34"/>
      <c r="AC105" s="34"/>
      <c r="AD105" s="34"/>
      <c r="AE105" s="34"/>
    </row>
    <row r="106" s="2" customFormat="1" ht="6.96" customHeight="1">
      <c r="A106" s="34"/>
      <c r="B106" s="62"/>
      <c r="C106" s="63"/>
      <c r="D106" s="63"/>
      <c r="E106" s="63"/>
      <c r="F106" s="63"/>
      <c r="G106" s="63"/>
      <c r="H106" s="63"/>
      <c r="I106" s="63"/>
      <c r="J106" s="63"/>
      <c r="K106" s="63"/>
      <c r="L106" s="59"/>
      <c r="S106" s="34"/>
      <c r="T106" s="34"/>
      <c r="U106" s="34"/>
      <c r="V106" s="34"/>
      <c r="W106" s="34"/>
      <c r="X106" s="34"/>
      <c r="Y106" s="34"/>
      <c r="Z106" s="34"/>
      <c r="AA106" s="34"/>
      <c r="AB106" s="34"/>
      <c r="AC106" s="34"/>
      <c r="AD106" s="34"/>
      <c r="AE106" s="34"/>
    </row>
    <row r="110" s="2" customFormat="1" ht="6.96" customHeight="1">
      <c r="A110" s="34"/>
      <c r="B110" s="64"/>
      <c r="C110" s="65"/>
      <c r="D110" s="65"/>
      <c r="E110" s="65"/>
      <c r="F110" s="65"/>
      <c r="G110" s="65"/>
      <c r="H110" s="65"/>
      <c r="I110" s="65"/>
      <c r="J110" s="65"/>
      <c r="K110" s="65"/>
      <c r="L110" s="59"/>
      <c r="S110" s="34"/>
      <c r="T110" s="34"/>
      <c r="U110" s="34"/>
      <c r="V110" s="34"/>
      <c r="W110" s="34"/>
      <c r="X110" s="34"/>
      <c r="Y110" s="34"/>
      <c r="Z110" s="34"/>
      <c r="AA110" s="34"/>
      <c r="AB110" s="34"/>
      <c r="AC110" s="34"/>
      <c r="AD110" s="34"/>
      <c r="AE110" s="34"/>
    </row>
    <row r="111" s="2" customFormat="1" ht="24.96" customHeight="1">
      <c r="A111" s="34"/>
      <c r="B111" s="35"/>
      <c r="C111" s="19" t="s">
        <v>118</v>
      </c>
      <c r="D111" s="36"/>
      <c r="E111" s="36"/>
      <c r="F111" s="36"/>
      <c r="G111" s="36"/>
      <c r="H111" s="36"/>
      <c r="I111" s="36"/>
      <c r="J111" s="36"/>
      <c r="K111" s="36"/>
      <c r="L111" s="59"/>
      <c r="S111" s="34"/>
      <c r="T111" s="34"/>
      <c r="U111" s="34"/>
      <c r="V111" s="34"/>
      <c r="W111" s="34"/>
      <c r="X111" s="34"/>
      <c r="Y111" s="34"/>
      <c r="Z111" s="34"/>
      <c r="AA111" s="34"/>
      <c r="AB111" s="34"/>
      <c r="AC111" s="34"/>
      <c r="AD111" s="34"/>
      <c r="AE111" s="34"/>
    </row>
    <row r="112" s="2" customFormat="1" ht="6.96" customHeight="1">
      <c r="A112" s="34"/>
      <c r="B112" s="35"/>
      <c r="C112" s="36"/>
      <c r="D112" s="36"/>
      <c r="E112" s="36"/>
      <c r="F112" s="36"/>
      <c r="G112" s="36"/>
      <c r="H112" s="36"/>
      <c r="I112" s="36"/>
      <c r="J112" s="36"/>
      <c r="K112" s="36"/>
      <c r="L112" s="59"/>
      <c r="S112" s="34"/>
      <c r="T112" s="34"/>
      <c r="U112" s="34"/>
      <c r="V112" s="34"/>
      <c r="W112" s="34"/>
      <c r="X112" s="34"/>
      <c r="Y112" s="34"/>
      <c r="Z112" s="34"/>
      <c r="AA112" s="34"/>
      <c r="AB112" s="34"/>
      <c r="AC112" s="34"/>
      <c r="AD112" s="34"/>
      <c r="AE112" s="34"/>
    </row>
    <row r="113" s="2" customFormat="1" ht="12" customHeight="1">
      <c r="A113" s="34"/>
      <c r="B113" s="35"/>
      <c r="C113" s="28" t="s">
        <v>16</v>
      </c>
      <c r="D113" s="36"/>
      <c r="E113" s="36"/>
      <c r="F113" s="36"/>
      <c r="G113" s="36"/>
      <c r="H113" s="36"/>
      <c r="I113" s="36"/>
      <c r="J113" s="36"/>
      <c r="K113" s="36"/>
      <c r="L113" s="59"/>
      <c r="S113" s="34"/>
      <c r="T113" s="34"/>
      <c r="U113" s="34"/>
      <c r="V113" s="34"/>
      <c r="W113" s="34"/>
      <c r="X113" s="34"/>
      <c r="Y113" s="34"/>
      <c r="Z113" s="34"/>
      <c r="AA113" s="34"/>
      <c r="AB113" s="34"/>
      <c r="AC113" s="34"/>
      <c r="AD113" s="34"/>
      <c r="AE113" s="34"/>
    </row>
    <row r="114" s="2" customFormat="1" ht="26.25" customHeight="1">
      <c r="A114" s="34"/>
      <c r="B114" s="35"/>
      <c r="C114" s="36"/>
      <c r="D114" s="36"/>
      <c r="E114" s="170" t="str">
        <f>E7</f>
        <v>Rekonstrukce objektu č.p. 2983 v ulici U Synagogy – SO 01, interiér</v>
      </c>
      <c r="F114" s="28"/>
      <c r="G114" s="28"/>
      <c r="H114" s="28"/>
      <c r="I114" s="36"/>
      <c r="J114" s="36"/>
      <c r="K114" s="36"/>
      <c r="L114" s="59"/>
      <c r="S114" s="34"/>
      <c r="T114" s="34"/>
      <c r="U114" s="34"/>
      <c r="V114" s="34"/>
      <c r="W114" s="34"/>
      <c r="X114" s="34"/>
      <c r="Y114" s="34"/>
      <c r="Z114" s="34"/>
      <c r="AA114" s="34"/>
      <c r="AB114" s="34"/>
      <c r="AC114" s="34"/>
      <c r="AD114" s="34"/>
      <c r="AE114" s="34"/>
    </row>
    <row r="115" s="2" customFormat="1" ht="12" customHeight="1">
      <c r="A115" s="34"/>
      <c r="B115" s="35"/>
      <c r="C115" s="28" t="s">
        <v>106</v>
      </c>
      <c r="D115" s="36"/>
      <c r="E115" s="36"/>
      <c r="F115" s="36"/>
      <c r="G115" s="36"/>
      <c r="H115" s="36"/>
      <c r="I115" s="36"/>
      <c r="J115" s="36"/>
      <c r="K115" s="36"/>
      <c r="L115" s="59"/>
      <c r="S115" s="34"/>
      <c r="T115" s="34"/>
      <c r="U115" s="34"/>
      <c r="V115" s="34"/>
      <c r="W115" s="34"/>
      <c r="X115" s="34"/>
      <c r="Y115" s="34"/>
      <c r="Z115" s="34"/>
      <c r="AA115" s="34"/>
      <c r="AB115" s="34"/>
      <c r="AC115" s="34"/>
      <c r="AD115" s="34"/>
      <c r="AE115" s="34"/>
    </row>
    <row r="116" s="2" customFormat="1" ht="16.5" customHeight="1">
      <c r="A116" s="34"/>
      <c r="B116" s="35"/>
      <c r="C116" s="36"/>
      <c r="D116" s="36"/>
      <c r="E116" s="72" t="str">
        <f>E9</f>
        <v>07 - elektroinstalace</v>
      </c>
      <c r="F116" s="36"/>
      <c r="G116" s="36"/>
      <c r="H116" s="36"/>
      <c r="I116" s="36"/>
      <c r="J116" s="36"/>
      <c r="K116" s="36"/>
      <c r="L116" s="59"/>
      <c r="S116" s="34"/>
      <c r="T116" s="34"/>
      <c r="U116" s="34"/>
      <c r="V116" s="34"/>
      <c r="W116" s="34"/>
      <c r="X116" s="34"/>
      <c r="Y116" s="34"/>
      <c r="Z116" s="34"/>
      <c r="AA116" s="34"/>
      <c r="AB116" s="34"/>
      <c r="AC116" s="34"/>
      <c r="AD116" s="34"/>
      <c r="AE116" s="34"/>
    </row>
    <row r="117" s="2" customFormat="1" ht="6.96" customHeight="1">
      <c r="A117" s="34"/>
      <c r="B117" s="35"/>
      <c r="C117" s="36"/>
      <c r="D117" s="36"/>
      <c r="E117" s="36"/>
      <c r="F117" s="36"/>
      <c r="G117" s="36"/>
      <c r="H117" s="36"/>
      <c r="I117" s="36"/>
      <c r="J117" s="36"/>
      <c r="K117" s="36"/>
      <c r="L117" s="59"/>
      <c r="S117" s="34"/>
      <c r="T117" s="34"/>
      <c r="U117" s="34"/>
      <c r="V117" s="34"/>
      <c r="W117" s="34"/>
      <c r="X117" s="34"/>
      <c r="Y117" s="34"/>
      <c r="Z117" s="34"/>
      <c r="AA117" s="34"/>
      <c r="AB117" s="34"/>
      <c r="AC117" s="34"/>
      <c r="AD117" s="34"/>
      <c r="AE117" s="34"/>
    </row>
    <row r="118" s="2" customFormat="1" ht="12" customHeight="1">
      <c r="A118" s="34"/>
      <c r="B118" s="35"/>
      <c r="C118" s="28" t="s">
        <v>20</v>
      </c>
      <c r="D118" s="36"/>
      <c r="E118" s="36"/>
      <c r="F118" s="23" t="str">
        <f>F12</f>
        <v xml:space="preserve"> </v>
      </c>
      <c r="G118" s="36"/>
      <c r="H118" s="36"/>
      <c r="I118" s="28" t="s">
        <v>22</v>
      </c>
      <c r="J118" s="75" t="str">
        <f>IF(J12="","",J12)</f>
        <v>7. 3. 2022</v>
      </c>
      <c r="K118" s="36"/>
      <c r="L118" s="59"/>
      <c r="S118" s="34"/>
      <c r="T118" s="34"/>
      <c r="U118" s="34"/>
      <c r="V118" s="34"/>
      <c r="W118" s="34"/>
      <c r="X118" s="34"/>
      <c r="Y118" s="34"/>
      <c r="Z118" s="34"/>
      <c r="AA118" s="34"/>
      <c r="AB118" s="34"/>
      <c r="AC118" s="34"/>
      <c r="AD118" s="34"/>
      <c r="AE118" s="34"/>
    </row>
    <row r="119" s="2" customFormat="1" ht="6.96" customHeight="1">
      <c r="A119" s="34"/>
      <c r="B119" s="35"/>
      <c r="C119" s="36"/>
      <c r="D119" s="36"/>
      <c r="E119" s="36"/>
      <c r="F119" s="36"/>
      <c r="G119" s="36"/>
      <c r="H119" s="36"/>
      <c r="I119" s="36"/>
      <c r="J119" s="36"/>
      <c r="K119" s="36"/>
      <c r="L119" s="59"/>
      <c r="S119" s="34"/>
      <c r="T119" s="34"/>
      <c r="U119" s="34"/>
      <c r="V119" s="34"/>
      <c r="W119" s="34"/>
      <c r="X119" s="34"/>
      <c r="Y119" s="34"/>
      <c r="Z119" s="34"/>
      <c r="AA119" s="34"/>
      <c r="AB119" s="34"/>
      <c r="AC119" s="34"/>
      <c r="AD119" s="34"/>
      <c r="AE119" s="34"/>
    </row>
    <row r="120" s="2" customFormat="1" ht="15.15" customHeight="1">
      <c r="A120" s="34"/>
      <c r="B120" s="35"/>
      <c r="C120" s="28" t="s">
        <v>24</v>
      </c>
      <c r="D120" s="36"/>
      <c r="E120" s="36"/>
      <c r="F120" s="23" t="str">
        <f>E15</f>
        <v>Město Č. Lípa</v>
      </c>
      <c r="G120" s="36"/>
      <c r="H120" s="36"/>
      <c r="I120" s="28" t="s">
        <v>30</v>
      </c>
      <c r="J120" s="32" t="str">
        <f>E21</f>
        <v xml:space="preserve"> </v>
      </c>
      <c r="K120" s="36"/>
      <c r="L120" s="59"/>
      <c r="S120" s="34"/>
      <c r="T120" s="34"/>
      <c r="U120" s="34"/>
      <c r="V120" s="34"/>
      <c r="W120" s="34"/>
      <c r="X120" s="34"/>
      <c r="Y120" s="34"/>
      <c r="Z120" s="34"/>
      <c r="AA120" s="34"/>
      <c r="AB120" s="34"/>
      <c r="AC120" s="34"/>
      <c r="AD120" s="34"/>
      <c r="AE120" s="34"/>
    </row>
    <row r="121" s="2" customFormat="1" ht="15.15" customHeight="1">
      <c r="A121" s="34"/>
      <c r="B121" s="35"/>
      <c r="C121" s="28" t="s">
        <v>28</v>
      </c>
      <c r="D121" s="36"/>
      <c r="E121" s="36"/>
      <c r="F121" s="23" t="str">
        <f>IF(E18="","",E18)</f>
        <v>Vyplň údaj</v>
      </c>
      <c r="G121" s="36"/>
      <c r="H121" s="36"/>
      <c r="I121" s="28" t="s">
        <v>33</v>
      </c>
      <c r="J121" s="32" t="str">
        <f>E24</f>
        <v xml:space="preserve"> </v>
      </c>
      <c r="K121" s="36"/>
      <c r="L121" s="59"/>
      <c r="S121" s="34"/>
      <c r="T121" s="34"/>
      <c r="U121" s="34"/>
      <c r="V121" s="34"/>
      <c r="W121" s="34"/>
      <c r="X121" s="34"/>
      <c r="Y121" s="34"/>
      <c r="Z121" s="34"/>
      <c r="AA121" s="34"/>
      <c r="AB121" s="34"/>
      <c r="AC121" s="34"/>
      <c r="AD121" s="34"/>
      <c r="AE121" s="34"/>
    </row>
    <row r="122" s="2" customFormat="1" ht="10.32" customHeight="1">
      <c r="A122" s="34"/>
      <c r="B122" s="35"/>
      <c r="C122" s="36"/>
      <c r="D122" s="36"/>
      <c r="E122" s="36"/>
      <c r="F122" s="36"/>
      <c r="G122" s="36"/>
      <c r="H122" s="36"/>
      <c r="I122" s="36"/>
      <c r="J122" s="36"/>
      <c r="K122" s="36"/>
      <c r="L122" s="59"/>
      <c r="S122" s="34"/>
      <c r="T122" s="34"/>
      <c r="U122" s="34"/>
      <c r="V122" s="34"/>
      <c r="W122" s="34"/>
      <c r="X122" s="34"/>
      <c r="Y122" s="34"/>
      <c r="Z122" s="34"/>
      <c r="AA122" s="34"/>
      <c r="AB122" s="34"/>
      <c r="AC122" s="34"/>
      <c r="AD122" s="34"/>
      <c r="AE122" s="34"/>
    </row>
    <row r="123" s="10" customFormat="1" ht="29.28" customHeight="1">
      <c r="A123" s="181"/>
      <c r="B123" s="182"/>
      <c r="C123" s="183" t="s">
        <v>119</v>
      </c>
      <c r="D123" s="184" t="s">
        <v>61</v>
      </c>
      <c r="E123" s="184" t="s">
        <v>57</v>
      </c>
      <c r="F123" s="184" t="s">
        <v>58</v>
      </c>
      <c r="G123" s="184" t="s">
        <v>120</v>
      </c>
      <c r="H123" s="184" t="s">
        <v>121</v>
      </c>
      <c r="I123" s="184" t="s">
        <v>122</v>
      </c>
      <c r="J123" s="184" t="s">
        <v>110</v>
      </c>
      <c r="K123" s="185" t="s">
        <v>123</v>
      </c>
      <c r="L123" s="186"/>
      <c r="M123" s="96" t="s">
        <v>1</v>
      </c>
      <c r="N123" s="97" t="s">
        <v>40</v>
      </c>
      <c r="O123" s="97" t="s">
        <v>124</v>
      </c>
      <c r="P123" s="97" t="s">
        <v>125</v>
      </c>
      <c r="Q123" s="97" t="s">
        <v>126</v>
      </c>
      <c r="R123" s="97" t="s">
        <v>127</v>
      </c>
      <c r="S123" s="97" t="s">
        <v>128</v>
      </c>
      <c r="T123" s="98" t="s">
        <v>129</v>
      </c>
      <c r="U123" s="181"/>
      <c r="V123" s="181"/>
      <c r="W123" s="181"/>
      <c r="X123" s="181"/>
      <c r="Y123" s="181"/>
      <c r="Z123" s="181"/>
      <c r="AA123" s="181"/>
      <c r="AB123" s="181"/>
      <c r="AC123" s="181"/>
      <c r="AD123" s="181"/>
      <c r="AE123" s="181"/>
    </row>
    <row r="124" s="2" customFormat="1" ht="22.8" customHeight="1">
      <c r="A124" s="34"/>
      <c r="B124" s="35"/>
      <c r="C124" s="103" t="s">
        <v>130</v>
      </c>
      <c r="D124" s="36"/>
      <c r="E124" s="36"/>
      <c r="F124" s="36"/>
      <c r="G124" s="36"/>
      <c r="H124" s="36"/>
      <c r="I124" s="36"/>
      <c r="J124" s="187">
        <f>BK124</f>
        <v>0</v>
      </c>
      <c r="K124" s="36"/>
      <c r="L124" s="40"/>
      <c r="M124" s="99"/>
      <c r="N124" s="188"/>
      <c r="O124" s="100"/>
      <c r="P124" s="189">
        <f>P125+P128+P131+P138+P141+P144+P147+P154</f>
        <v>0</v>
      </c>
      <c r="Q124" s="100"/>
      <c r="R124" s="189">
        <f>R125+R128+R131+R138+R141+R144+R147+R154</f>
        <v>0</v>
      </c>
      <c r="S124" s="100"/>
      <c r="T124" s="190">
        <f>T125+T128+T131+T138+T141+T144+T147+T154</f>
        <v>0</v>
      </c>
      <c r="U124" s="34"/>
      <c r="V124" s="34"/>
      <c r="W124" s="34"/>
      <c r="X124" s="34"/>
      <c r="Y124" s="34"/>
      <c r="Z124" s="34"/>
      <c r="AA124" s="34"/>
      <c r="AB124" s="34"/>
      <c r="AC124" s="34"/>
      <c r="AD124" s="34"/>
      <c r="AE124" s="34"/>
      <c r="AT124" s="13" t="s">
        <v>75</v>
      </c>
      <c r="AU124" s="13" t="s">
        <v>112</v>
      </c>
      <c r="BK124" s="191">
        <f>BK125+BK128+BK131+BK138+BK141+BK144+BK147+BK154</f>
        <v>0</v>
      </c>
    </row>
    <row r="125" s="11" customFormat="1" ht="25.92" customHeight="1">
      <c r="A125" s="11"/>
      <c r="B125" s="192"/>
      <c r="C125" s="193"/>
      <c r="D125" s="194" t="s">
        <v>75</v>
      </c>
      <c r="E125" s="195" t="s">
        <v>131</v>
      </c>
      <c r="F125" s="195" t="s">
        <v>555</v>
      </c>
      <c r="G125" s="193"/>
      <c r="H125" s="193"/>
      <c r="I125" s="196"/>
      <c r="J125" s="197">
        <f>BK125</f>
        <v>0</v>
      </c>
      <c r="K125" s="193"/>
      <c r="L125" s="198"/>
      <c r="M125" s="199"/>
      <c r="N125" s="200"/>
      <c r="O125" s="200"/>
      <c r="P125" s="201">
        <f>SUM(P126:P127)</f>
        <v>0</v>
      </c>
      <c r="Q125" s="200"/>
      <c r="R125" s="201">
        <f>SUM(R126:R127)</f>
        <v>0</v>
      </c>
      <c r="S125" s="200"/>
      <c r="T125" s="202">
        <f>SUM(T126:T127)</f>
        <v>0</v>
      </c>
      <c r="U125" s="11"/>
      <c r="V125" s="11"/>
      <c r="W125" s="11"/>
      <c r="X125" s="11"/>
      <c r="Y125" s="11"/>
      <c r="Z125" s="11"/>
      <c r="AA125" s="11"/>
      <c r="AB125" s="11"/>
      <c r="AC125" s="11"/>
      <c r="AD125" s="11"/>
      <c r="AE125" s="11"/>
      <c r="AR125" s="203" t="s">
        <v>84</v>
      </c>
      <c r="AT125" s="204" t="s">
        <v>75</v>
      </c>
      <c r="AU125" s="204" t="s">
        <v>76</v>
      </c>
      <c r="AY125" s="203" t="s">
        <v>133</v>
      </c>
      <c r="BK125" s="205">
        <f>SUM(BK126:BK127)</f>
        <v>0</v>
      </c>
    </row>
    <row r="126" s="2" customFormat="1" ht="16.5" customHeight="1">
      <c r="A126" s="34"/>
      <c r="B126" s="35"/>
      <c r="C126" s="206" t="s">
        <v>84</v>
      </c>
      <c r="D126" s="206" t="s">
        <v>134</v>
      </c>
      <c r="E126" s="207" t="s">
        <v>322</v>
      </c>
      <c r="F126" s="208" t="s">
        <v>556</v>
      </c>
      <c r="G126" s="209" t="s">
        <v>557</v>
      </c>
      <c r="H126" s="210">
        <v>170</v>
      </c>
      <c r="I126" s="211"/>
      <c r="J126" s="212">
        <f>ROUND(I126*H126,2)</f>
        <v>0</v>
      </c>
      <c r="K126" s="208" t="s">
        <v>1</v>
      </c>
      <c r="L126" s="40"/>
      <c r="M126" s="213" t="s">
        <v>1</v>
      </c>
      <c r="N126" s="214" t="s">
        <v>41</v>
      </c>
      <c r="O126" s="87"/>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138</v>
      </c>
      <c r="AT126" s="217" t="s">
        <v>134</v>
      </c>
      <c r="AU126" s="217" t="s">
        <v>84</v>
      </c>
      <c r="AY126" s="13" t="s">
        <v>133</v>
      </c>
      <c r="BE126" s="218">
        <f>IF(N126="základní",J126,0)</f>
        <v>0</v>
      </c>
      <c r="BF126" s="218">
        <f>IF(N126="snížená",J126,0)</f>
        <v>0</v>
      </c>
      <c r="BG126" s="218">
        <f>IF(N126="zákl. přenesená",J126,0)</f>
        <v>0</v>
      </c>
      <c r="BH126" s="218">
        <f>IF(N126="sníž. přenesená",J126,0)</f>
        <v>0</v>
      </c>
      <c r="BI126" s="218">
        <f>IF(N126="nulová",J126,0)</f>
        <v>0</v>
      </c>
      <c r="BJ126" s="13" t="s">
        <v>84</v>
      </c>
      <c r="BK126" s="218">
        <f>ROUND(I126*H126,2)</f>
        <v>0</v>
      </c>
      <c r="BL126" s="13" t="s">
        <v>138</v>
      </c>
      <c r="BM126" s="217" t="s">
        <v>86</v>
      </c>
    </row>
    <row r="127" s="2" customFormat="1">
      <c r="A127" s="34"/>
      <c r="B127" s="35"/>
      <c r="C127" s="36"/>
      <c r="D127" s="219" t="s">
        <v>139</v>
      </c>
      <c r="E127" s="36"/>
      <c r="F127" s="220" t="s">
        <v>556</v>
      </c>
      <c r="G127" s="36"/>
      <c r="H127" s="36"/>
      <c r="I127" s="221"/>
      <c r="J127" s="36"/>
      <c r="K127" s="36"/>
      <c r="L127" s="40"/>
      <c r="M127" s="222"/>
      <c r="N127" s="223"/>
      <c r="O127" s="87"/>
      <c r="P127" s="87"/>
      <c r="Q127" s="87"/>
      <c r="R127" s="87"/>
      <c r="S127" s="87"/>
      <c r="T127" s="88"/>
      <c r="U127" s="34"/>
      <c r="V127" s="34"/>
      <c r="W127" s="34"/>
      <c r="X127" s="34"/>
      <c r="Y127" s="34"/>
      <c r="Z127" s="34"/>
      <c r="AA127" s="34"/>
      <c r="AB127" s="34"/>
      <c r="AC127" s="34"/>
      <c r="AD127" s="34"/>
      <c r="AE127" s="34"/>
      <c r="AT127" s="13" t="s">
        <v>139</v>
      </c>
      <c r="AU127" s="13" t="s">
        <v>84</v>
      </c>
    </row>
    <row r="128" s="11" customFormat="1" ht="25.92" customHeight="1">
      <c r="A128" s="11"/>
      <c r="B128" s="192"/>
      <c r="C128" s="193"/>
      <c r="D128" s="194" t="s">
        <v>75</v>
      </c>
      <c r="E128" s="195" t="s">
        <v>174</v>
      </c>
      <c r="F128" s="195" t="s">
        <v>558</v>
      </c>
      <c r="G128" s="193"/>
      <c r="H128" s="193"/>
      <c r="I128" s="196"/>
      <c r="J128" s="197">
        <f>BK128</f>
        <v>0</v>
      </c>
      <c r="K128" s="193"/>
      <c r="L128" s="198"/>
      <c r="M128" s="199"/>
      <c r="N128" s="200"/>
      <c r="O128" s="200"/>
      <c r="P128" s="201">
        <f>SUM(P129:P130)</f>
        <v>0</v>
      </c>
      <c r="Q128" s="200"/>
      <c r="R128" s="201">
        <f>SUM(R129:R130)</f>
        <v>0</v>
      </c>
      <c r="S128" s="200"/>
      <c r="T128" s="202">
        <f>SUM(T129:T130)</f>
        <v>0</v>
      </c>
      <c r="U128" s="11"/>
      <c r="V128" s="11"/>
      <c r="W128" s="11"/>
      <c r="X128" s="11"/>
      <c r="Y128" s="11"/>
      <c r="Z128" s="11"/>
      <c r="AA128" s="11"/>
      <c r="AB128" s="11"/>
      <c r="AC128" s="11"/>
      <c r="AD128" s="11"/>
      <c r="AE128" s="11"/>
      <c r="AR128" s="203" t="s">
        <v>84</v>
      </c>
      <c r="AT128" s="204" t="s">
        <v>75</v>
      </c>
      <c r="AU128" s="204" t="s">
        <v>76</v>
      </c>
      <c r="AY128" s="203" t="s">
        <v>133</v>
      </c>
      <c r="BK128" s="205">
        <f>SUM(BK129:BK130)</f>
        <v>0</v>
      </c>
    </row>
    <row r="129" s="2" customFormat="1" ht="16.5" customHeight="1">
      <c r="A129" s="34"/>
      <c r="B129" s="35"/>
      <c r="C129" s="206" t="s">
        <v>86</v>
      </c>
      <c r="D129" s="206" t="s">
        <v>134</v>
      </c>
      <c r="E129" s="207" t="s">
        <v>395</v>
      </c>
      <c r="F129" s="208" t="s">
        <v>559</v>
      </c>
      <c r="G129" s="209" t="s">
        <v>557</v>
      </c>
      <c r="H129" s="210">
        <v>170</v>
      </c>
      <c r="I129" s="211"/>
      <c r="J129" s="212">
        <f>ROUND(I129*H129,2)</f>
        <v>0</v>
      </c>
      <c r="K129" s="208" t="s">
        <v>1</v>
      </c>
      <c r="L129" s="40"/>
      <c r="M129" s="213" t="s">
        <v>1</v>
      </c>
      <c r="N129" s="214" t="s">
        <v>41</v>
      </c>
      <c r="O129" s="87"/>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138</v>
      </c>
      <c r="AT129" s="217" t="s">
        <v>134</v>
      </c>
      <c r="AU129" s="217" t="s">
        <v>84</v>
      </c>
      <c r="AY129" s="13" t="s">
        <v>133</v>
      </c>
      <c r="BE129" s="218">
        <f>IF(N129="základní",J129,0)</f>
        <v>0</v>
      </c>
      <c r="BF129" s="218">
        <f>IF(N129="snížená",J129,0)</f>
        <v>0</v>
      </c>
      <c r="BG129" s="218">
        <f>IF(N129="zákl. přenesená",J129,0)</f>
        <v>0</v>
      </c>
      <c r="BH129" s="218">
        <f>IF(N129="sníž. přenesená",J129,0)</f>
        <v>0</v>
      </c>
      <c r="BI129" s="218">
        <f>IF(N129="nulová",J129,0)</f>
        <v>0</v>
      </c>
      <c r="BJ129" s="13" t="s">
        <v>84</v>
      </c>
      <c r="BK129" s="218">
        <f>ROUND(I129*H129,2)</f>
        <v>0</v>
      </c>
      <c r="BL129" s="13" t="s">
        <v>138</v>
      </c>
      <c r="BM129" s="217" t="s">
        <v>138</v>
      </c>
    </row>
    <row r="130" s="2" customFormat="1">
      <c r="A130" s="34"/>
      <c r="B130" s="35"/>
      <c r="C130" s="36"/>
      <c r="D130" s="219" t="s">
        <v>139</v>
      </c>
      <c r="E130" s="36"/>
      <c r="F130" s="220" t="s">
        <v>559</v>
      </c>
      <c r="G130" s="36"/>
      <c r="H130" s="36"/>
      <c r="I130" s="221"/>
      <c r="J130" s="36"/>
      <c r="K130" s="36"/>
      <c r="L130" s="40"/>
      <c r="M130" s="222"/>
      <c r="N130" s="223"/>
      <c r="O130" s="87"/>
      <c r="P130" s="87"/>
      <c r="Q130" s="87"/>
      <c r="R130" s="87"/>
      <c r="S130" s="87"/>
      <c r="T130" s="88"/>
      <c r="U130" s="34"/>
      <c r="V130" s="34"/>
      <c r="W130" s="34"/>
      <c r="X130" s="34"/>
      <c r="Y130" s="34"/>
      <c r="Z130" s="34"/>
      <c r="AA130" s="34"/>
      <c r="AB130" s="34"/>
      <c r="AC130" s="34"/>
      <c r="AD130" s="34"/>
      <c r="AE130" s="34"/>
      <c r="AT130" s="13" t="s">
        <v>139</v>
      </c>
      <c r="AU130" s="13" t="s">
        <v>84</v>
      </c>
    </row>
    <row r="131" s="11" customFormat="1" ht="25.92" customHeight="1">
      <c r="A131" s="11"/>
      <c r="B131" s="192"/>
      <c r="C131" s="193"/>
      <c r="D131" s="194" t="s">
        <v>75</v>
      </c>
      <c r="E131" s="195" t="s">
        <v>203</v>
      </c>
      <c r="F131" s="195" t="s">
        <v>560</v>
      </c>
      <c r="G131" s="193"/>
      <c r="H131" s="193"/>
      <c r="I131" s="196"/>
      <c r="J131" s="197">
        <f>BK131</f>
        <v>0</v>
      </c>
      <c r="K131" s="193"/>
      <c r="L131" s="198"/>
      <c r="M131" s="199"/>
      <c r="N131" s="200"/>
      <c r="O131" s="200"/>
      <c r="P131" s="201">
        <f>SUM(P132:P137)</f>
        <v>0</v>
      </c>
      <c r="Q131" s="200"/>
      <c r="R131" s="201">
        <f>SUM(R132:R137)</f>
        <v>0</v>
      </c>
      <c r="S131" s="200"/>
      <c r="T131" s="202">
        <f>SUM(T132:T137)</f>
        <v>0</v>
      </c>
      <c r="U131" s="11"/>
      <c r="V131" s="11"/>
      <c r="W131" s="11"/>
      <c r="X131" s="11"/>
      <c r="Y131" s="11"/>
      <c r="Z131" s="11"/>
      <c r="AA131" s="11"/>
      <c r="AB131" s="11"/>
      <c r="AC131" s="11"/>
      <c r="AD131" s="11"/>
      <c r="AE131" s="11"/>
      <c r="AR131" s="203" t="s">
        <v>84</v>
      </c>
      <c r="AT131" s="204" t="s">
        <v>75</v>
      </c>
      <c r="AU131" s="204" t="s">
        <v>76</v>
      </c>
      <c r="AY131" s="203" t="s">
        <v>133</v>
      </c>
      <c r="BK131" s="205">
        <f>SUM(BK132:BK137)</f>
        <v>0</v>
      </c>
    </row>
    <row r="132" s="2" customFormat="1" ht="16.5" customHeight="1">
      <c r="A132" s="34"/>
      <c r="B132" s="35"/>
      <c r="C132" s="206" t="s">
        <v>144</v>
      </c>
      <c r="D132" s="206" t="s">
        <v>134</v>
      </c>
      <c r="E132" s="207" t="s">
        <v>561</v>
      </c>
      <c r="F132" s="208" t="s">
        <v>562</v>
      </c>
      <c r="G132" s="209" t="s">
        <v>137</v>
      </c>
      <c r="H132" s="210">
        <v>44</v>
      </c>
      <c r="I132" s="211"/>
      <c r="J132" s="212">
        <f>ROUND(I132*H132,2)</f>
        <v>0</v>
      </c>
      <c r="K132" s="208" t="s">
        <v>1</v>
      </c>
      <c r="L132" s="40"/>
      <c r="M132" s="213" t="s">
        <v>1</v>
      </c>
      <c r="N132" s="214" t="s">
        <v>41</v>
      </c>
      <c r="O132" s="87"/>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138</v>
      </c>
      <c r="AT132" s="217" t="s">
        <v>134</v>
      </c>
      <c r="AU132" s="217" t="s">
        <v>84</v>
      </c>
      <c r="AY132" s="13" t="s">
        <v>133</v>
      </c>
      <c r="BE132" s="218">
        <f>IF(N132="základní",J132,0)</f>
        <v>0</v>
      </c>
      <c r="BF132" s="218">
        <f>IF(N132="snížená",J132,0)</f>
        <v>0</v>
      </c>
      <c r="BG132" s="218">
        <f>IF(N132="zákl. přenesená",J132,0)</f>
        <v>0</v>
      </c>
      <c r="BH132" s="218">
        <f>IF(N132="sníž. přenesená",J132,0)</f>
        <v>0</v>
      </c>
      <c r="BI132" s="218">
        <f>IF(N132="nulová",J132,0)</f>
        <v>0</v>
      </c>
      <c r="BJ132" s="13" t="s">
        <v>84</v>
      </c>
      <c r="BK132" s="218">
        <f>ROUND(I132*H132,2)</f>
        <v>0</v>
      </c>
      <c r="BL132" s="13" t="s">
        <v>138</v>
      </c>
      <c r="BM132" s="217" t="s">
        <v>147</v>
      </c>
    </row>
    <row r="133" s="2" customFormat="1">
      <c r="A133" s="34"/>
      <c r="B133" s="35"/>
      <c r="C133" s="36"/>
      <c r="D133" s="219" t="s">
        <v>139</v>
      </c>
      <c r="E133" s="36"/>
      <c r="F133" s="220" t="s">
        <v>562</v>
      </c>
      <c r="G133" s="36"/>
      <c r="H133" s="36"/>
      <c r="I133" s="221"/>
      <c r="J133" s="36"/>
      <c r="K133" s="36"/>
      <c r="L133" s="40"/>
      <c r="M133" s="222"/>
      <c r="N133" s="223"/>
      <c r="O133" s="87"/>
      <c r="P133" s="87"/>
      <c r="Q133" s="87"/>
      <c r="R133" s="87"/>
      <c r="S133" s="87"/>
      <c r="T133" s="88"/>
      <c r="U133" s="34"/>
      <c r="V133" s="34"/>
      <c r="W133" s="34"/>
      <c r="X133" s="34"/>
      <c r="Y133" s="34"/>
      <c r="Z133" s="34"/>
      <c r="AA133" s="34"/>
      <c r="AB133" s="34"/>
      <c r="AC133" s="34"/>
      <c r="AD133" s="34"/>
      <c r="AE133" s="34"/>
      <c r="AT133" s="13" t="s">
        <v>139</v>
      </c>
      <c r="AU133" s="13" t="s">
        <v>84</v>
      </c>
    </row>
    <row r="134" s="2" customFormat="1" ht="33" customHeight="1">
      <c r="A134" s="34"/>
      <c r="B134" s="35"/>
      <c r="C134" s="206" t="s">
        <v>138</v>
      </c>
      <c r="D134" s="206" t="s">
        <v>134</v>
      </c>
      <c r="E134" s="207" t="s">
        <v>424</v>
      </c>
      <c r="F134" s="208" t="s">
        <v>563</v>
      </c>
      <c r="G134" s="209" t="s">
        <v>137</v>
      </c>
      <c r="H134" s="210">
        <v>17</v>
      </c>
      <c r="I134" s="211"/>
      <c r="J134" s="212">
        <f>ROUND(I134*H134,2)</f>
        <v>0</v>
      </c>
      <c r="K134" s="208" t="s">
        <v>1</v>
      </c>
      <c r="L134" s="40"/>
      <c r="M134" s="213" t="s">
        <v>1</v>
      </c>
      <c r="N134" s="214" t="s">
        <v>41</v>
      </c>
      <c r="O134" s="87"/>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138</v>
      </c>
      <c r="AT134" s="217" t="s">
        <v>134</v>
      </c>
      <c r="AU134" s="217" t="s">
        <v>84</v>
      </c>
      <c r="AY134" s="13" t="s">
        <v>133</v>
      </c>
      <c r="BE134" s="218">
        <f>IF(N134="základní",J134,0)</f>
        <v>0</v>
      </c>
      <c r="BF134" s="218">
        <f>IF(N134="snížená",J134,0)</f>
        <v>0</v>
      </c>
      <c r="BG134" s="218">
        <f>IF(N134="zákl. přenesená",J134,0)</f>
        <v>0</v>
      </c>
      <c r="BH134" s="218">
        <f>IF(N134="sníž. přenesená",J134,0)</f>
        <v>0</v>
      </c>
      <c r="BI134" s="218">
        <f>IF(N134="nulová",J134,0)</f>
        <v>0</v>
      </c>
      <c r="BJ134" s="13" t="s">
        <v>84</v>
      </c>
      <c r="BK134" s="218">
        <f>ROUND(I134*H134,2)</f>
        <v>0</v>
      </c>
      <c r="BL134" s="13" t="s">
        <v>138</v>
      </c>
      <c r="BM134" s="217" t="s">
        <v>151</v>
      </c>
    </row>
    <row r="135" s="2" customFormat="1">
      <c r="A135" s="34"/>
      <c r="B135" s="35"/>
      <c r="C135" s="36"/>
      <c r="D135" s="219" t="s">
        <v>139</v>
      </c>
      <c r="E135" s="36"/>
      <c r="F135" s="220" t="s">
        <v>563</v>
      </c>
      <c r="G135" s="36"/>
      <c r="H135" s="36"/>
      <c r="I135" s="221"/>
      <c r="J135" s="36"/>
      <c r="K135" s="36"/>
      <c r="L135" s="40"/>
      <c r="M135" s="222"/>
      <c r="N135" s="223"/>
      <c r="O135" s="87"/>
      <c r="P135" s="87"/>
      <c r="Q135" s="87"/>
      <c r="R135" s="87"/>
      <c r="S135" s="87"/>
      <c r="T135" s="88"/>
      <c r="U135" s="34"/>
      <c r="V135" s="34"/>
      <c r="W135" s="34"/>
      <c r="X135" s="34"/>
      <c r="Y135" s="34"/>
      <c r="Z135" s="34"/>
      <c r="AA135" s="34"/>
      <c r="AB135" s="34"/>
      <c r="AC135" s="34"/>
      <c r="AD135" s="34"/>
      <c r="AE135" s="34"/>
      <c r="AT135" s="13" t="s">
        <v>139</v>
      </c>
      <c r="AU135" s="13" t="s">
        <v>84</v>
      </c>
    </row>
    <row r="136" s="2" customFormat="1" ht="21.75" customHeight="1">
      <c r="A136" s="34"/>
      <c r="B136" s="35"/>
      <c r="C136" s="206" t="s">
        <v>153</v>
      </c>
      <c r="D136" s="206" t="s">
        <v>134</v>
      </c>
      <c r="E136" s="207" t="s">
        <v>425</v>
      </c>
      <c r="F136" s="208" t="s">
        <v>564</v>
      </c>
      <c r="G136" s="209" t="s">
        <v>137</v>
      </c>
      <c r="H136" s="210">
        <v>17</v>
      </c>
      <c r="I136" s="211"/>
      <c r="J136" s="212">
        <f>ROUND(I136*H136,2)</f>
        <v>0</v>
      </c>
      <c r="K136" s="208" t="s">
        <v>1</v>
      </c>
      <c r="L136" s="40"/>
      <c r="M136" s="213" t="s">
        <v>1</v>
      </c>
      <c r="N136" s="214" t="s">
        <v>41</v>
      </c>
      <c r="O136" s="87"/>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138</v>
      </c>
      <c r="AT136" s="217" t="s">
        <v>134</v>
      </c>
      <c r="AU136" s="217" t="s">
        <v>84</v>
      </c>
      <c r="AY136" s="13" t="s">
        <v>133</v>
      </c>
      <c r="BE136" s="218">
        <f>IF(N136="základní",J136,0)</f>
        <v>0</v>
      </c>
      <c r="BF136" s="218">
        <f>IF(N136="snížená",J136,0)</f>
        <v>0</v>
      </c>
      <c r="BG136" s="218">
        <f>IF(N136="zákl. přenesená",J136,0)</f>
        <v>0</v>
      </c>
      <c r="BH136" s="218">
        <f>IF(N136="sníž. přenesená",J136,0)</f>
        <v>0</v>
      </c>
      <c r="BI136" s="218">
        <f>IF(N136="nulová",J136,0)</f>
        <v>0</v>
      </c>
      <c r="BJ136" s="13" t="s">
        <v>84</v>
      </c>
      <c r="BK136" s="218">
        <f>ROUND(I136*H136,2)</f>
        <v>0</v>
      </c>
      <c r="BL136" s="13" t="s">
        <v>138</v>
      </c>
      <c r="BM136" s="217" t="s">
        <v>156</v>
      </c>
    </row>
    <row r="137" s="2" customFormat="1">
      <c r="A137" s="34"/>
      <c r="B137" s="35"/>
      <c r="C137" s="36"/>
      <c r="D137" s="219" t="s">
        <v>139</v>
      </c>
      <c r="E137" s="36"/>
      <c r="F137" s="220" t="s">
        <v>564</v>
      </c>
      <c r="G137" s="36"/>
      <c r="H137" s="36"/>
      <c r="I137" s="221"/>
      <c r="J137" s="36"/>
      <c r="K137" s="36"/>
      <c r="L137" s="40"/>
      <c r="M137" s="222"/>
      <c r="N137" s="223"/>
      <c r="O137" s="87"/>
      <c r="P137" s="87"/>
      <c r="Q137" s="87"/>
      <c r="R137" s="87"/>
      <c r="S137" s="87"/>
      <c r="T137" s="88"/>
      <c r="U137" s="34"/>
      <c r="V137" s="34"/>
      <c r="W137" s="34"/>
      <c r="X137" s="34"/>
      <c r="Y137" s="34"/>
      <c r="Z137" s="34"/>
      <c r="AA137" s="34"/>
      <c r="AB137" s="34"/>
      <c r="AC137" s="34"/>
      <c r="AD137" s="34"/>
      <c r="AE137" s="34"/>
      <c r="AT137" s="13" t="s">
        <v>139</v>
      </c>
      <c r="AU137" s="13" t="s">
        <v>84</v>
      </c>
    </row>
    <row r="138" s="11" customFormat="1" ht="25.92" customHeight="1">
      <c r="A138" s="11"/>
      <c r="B138" s="192"/>
      <c r="C138" s="193"/>
      <c r="D138" s="194" t="s">
        <v>75</v>
      </c>
      <c r="E138" s="195" t="s">
        <v>232</v>
      </c>
      <c r="F138" s="195" t="s">
        <v>565</v>
      </c>
      <c r="G138" s="193"/>
      <c r="H138" s="193"/>
      <c r="I138" s="196"/>
      <c r="J138" s="197">
        <f>BK138</f>
        <v>0</v>
      </c>
      <c r="K138" s="193"/>
      <c r="L138" s="198"/>
      <c r="M138" s="199"/>
      <c r="N138" s="200"/>
      <c r="O138" s="200"/>
      <c r="P138" s="201">
        <f>SUM(P139:P140)</f>
        <v>0</v>
      </c>
      <c r="Q138" s="200"/>
      <c r="R138" s="201">
        <f>SUM(R139:R140)</f>
        <v>0</v>
      </c>
      <c r="S138" s="200"/>
      <c r="T138" s="202">
        <f>SUM(T139:T140)</f>
        <v>0</v>
      </c>
      <c r="U138" s="11"/>
      <c r="V138" s="11"/>
      <c r="W138" s="11"/>
      <c r="X138" s="11"/>
      <c r="Y138" s="11"/>
      <c r="Z138" s="11"/>
      <c r="AA138" s="11"/>
      <c r="AB138" s="11"/>
      <c r="AC138" s="11"/>
      <c r="AD138" s="11"/>
      <c r="AE138" s="11"/>
      <c r="AR138" s="203" t="s">
        <v>84</v>
      </c>
      <c r="AT138" s="204" t="s">
        <v>75</v>
      </c>
      <c r="AU138" s="204" t="s">
        <v>76</v>
      </c>
      <c r="AY138" s="203" t="s">
        <v>133</v>
      </c>
      <c r="BK138" s="205">
        <f>SUM(BK139:BK140)</f>
        <v>0</v>
      </c>
    </row>
    <row r="139" s="2" customFormat="1" ht="16.5" customHeight="1">
      <c r="A139" s="34"/>
      <c r="B139" s="35"/>
      <c r="C139" s="206" t="s">
        <v>147</v>
      </c>
      <c r="D139" s="206" t="s">
        <v>134</v>
      </c>
      <c r="E139" s="207" t="s">
        <v>566</v>
      </c>
      <c r="F139" s="208" t="s">
        <v>559</v>
      </c>
      <c r="G139" s="209" t="s">
        <v>361</v>
      </c>
      <c r="H139" s="210">
        <v>1</v>
      </c>
      <c r="I139" s="211"/>
      <c r="J139" s="212">
        <f>ROUND(I139*H139,2)</f>
        <v>0</v>
      </c>
      <c r="K139" s="208" t="s">
        <v>1</v>
      </c>
      <c r="L139" s="40"/>
      <c r="M139" s="213" t="s">
        <v>1</v>
      </c>
      <c r="N139" s="214" t="s">
        <v>41</v>
      </c>
      <c r="O139" s="87"/>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138</v>
      </c>
      <c r="AT139" s="217" t="s">
        <v>134</v>
      </c>
      <c r="AU139" s="217" t="s">
        <v>84</v>
      </c>
      <c r="AY139" s="13" t="s">
        <v>133</v>
      </c>
      <c r="BE139" s="218">
        <f>IF(N139="základní",J139,0)</f>
        <v>0</v>
      </c>
      <c r="BF139" s="218">
        <f>IF(N139="snížená",J139,0)</f>
        <v>0</v>
      </c>
      <c r="BG139" s="218">
        <f>IF(N139="zákl. přenesená",J139,0)</f>
        <v>0</v>
      </c>
      <c r="BH139" s="218">
        <f>IF(N139="sníž. přenesená",J139,0)</f>
        <v>0</v>
      </c>
      <c r="BI139" s="218">
        <f>IF(N139="nulová",J139,0)</f>
        <v>0</v>
      </c>
      <c r="BJ139" s="13" t="s">
        <v>84</v>
      </c>
      <c r="BK139" s="218">
        <f>ROUND(I139*H139,2)</f>
        <v>0</v>
      </c>
      <c r="BL139" s="13" t="s">
        <v>138</v>
      </c>
      <c r="BM139" s="217" t="s">
        <v>160</v>
      </c>
    </row>
    <row r="140" s="2" customFormat="1">
      <c r="A140" s="34"/>
      <c r="B140" s="35"/>
      <c r="C140" s="36"/>
      <c r="D140" s="219" t="s">
        <v>139</v>
      </c>
      <c r="E140" s="36"/>
      <c r="F140" s="220" t="s">
        <v>559</v>
      </c>
      <c r="G140" s="36"/>
      <c r="H140" s="36"/>
      <c r="I140" s="221"/>
      <c r="J140" s="36"/>
      <c r="K140" s="36"/>
      <c r="L140" s="40"/>
      <c r="M140" s="222"/>
      <c r="N140" s="223"/>
      <c r="O140" s="87"/>
      <c r="P140" s="87"/>
      <c r="Q140" s="87"/>
      <c r="R140" s="87"/>
      <c r="S140" s="87"/>
      <c r="T140" s="88"/>
      <c r="U140" s="34"/>
      <c r="V140" s="34"/>
      <c r="W140" s="34"/>
      <c r="X140" s="34"/>
      <c r="Y140" s="34"/>
      <c r="Z140" s="34"/>
      <c r="AA140" s="34"/>
      <c r="AB140" s="34"/>
      <c r="AC140" s="34"/>
      <c r="AD140" s="34"/>
      <c r="AE140" s="34"/>
      <c r="AT140" s="13" t="s">
        <v>139</v>
      </c>
      <c r="AU140" s="13" t="s">
        <v>84</v>
      </c>
    </row>
    <row r="141" s="11" customFormat="1" ht="25.92" customHeight="1">
      <c r="A141" s="11"/>
      <c r="B141" s="192"/>
      <c r="C141" s="193"/>
      <c r="D141" s="194" t="s">
        <v>75</v>
      </c>
      <c r="E141" s="195" t="s">
        <v>131</v>
      </c>
      <c r="F141" s="195" t="s">
        <v>555</v>
      </c>
      <c r="G141" s="193"/>
      <c r="H141" s="193"/>
      <c r="I141" s="196"/>
      <c r="J141" s="197">
        <f>BK141</f>
        <v>0</v>
      </c>
      <c r="K141" s="193"/>
      <c r="L141" s="198"/>
      <c r="M141" s="199"/>
      <c r="N141" s="200"/>
      <c r="O141" s="200"/>
      <c r="P141" s="201">
        <f>SUM(P142:P143)</f>
        <v>0</v>
      </c>
      <c r="Q141" s="200"/>
      <c r="R141" s="201">
        <f>SUM(R142:R143)</f>
        <v>0</v>
      </c>
      <c r="S141" s="200"/>
      <c r="T141" s="202">
        <f>SUM(T142:T143)</f>
        <v>0</v>
      </c>
      <c r="U141" s="11"/>
      <c r="V141" s="11"/>
      <c r="W141" s="11"/>
      <c r="X141" s="11"/>
      <c r="Y141" s="11"/>
      <c r="Z141" s="11"/>
      <c r="AA141" s="11"/>
      <c r="AB141" s="11"/>
      <c r="AC141" s="11"/>
      <c r="AD141" s="11"/>
      <c r="AE141" s="11"/>
      <c r="AR141" s="203" t="s">
        <v>84</v>
      </c>
      <c r="AT141" s="204" t="s">
        <v>75</v>
      </c>
      <c r="AU141" s="204" t="s">
        <v>76</v>
      </c>
      <c r="AY141" s="203" t="s">
        <v>133</v>
      </c>
      <c r="BK141" s="205">
        <f>SUM(BK142:BK143)</f>
        <v>0</v>
      </c>
    </row>
    <row r="142" s="2" customFormat="1" ht="16.5" customHeight="1">
      <c r="A142" s="34"/>
      <c r="B142" s="35"/>
      <c r="C142" s="206" t="s">
        <v>162</v>
      </c>
      <c r="D142" s="206" t="s">
        <v>134</v>
      </c>
      <c r="E142" s="207" t="s">
        <v>322</v>
      </c>
      <c r="F142" s="208" t="s">
        <v>556</v>
      </c>
      <c r="G142" s="209" t="s">
        <v>557</v>
      </c>
      <c r="H142" s="210">
        <v>210</v>
      </c>
      <c r="I142" s="211"/>
      <c r="J142" s="212">
        <f>ROUND(I142*H142,2)</f>
        <v>0</v>
      </c>
      <c r="K142" s="208" t="s">
        <v>1</v>
      </c>
      <c r="L142" s="40"/>
      <c r="M142" s="213" t="s">
        <v>1</v>
      </c>
      <c r="N142" s="214" t="s">
        <v>41</v>
      </c>
      <c r="O142" s="87"/>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138</v>
      </c>
      <c r="AT142" s="217" t="s">
        <v>134</v>
      </c>
      <c r="AU142" s="217" t="s">
        <v>84</v>
      </c>
      <c r="AY142" s="13" t="s">
        <v>133</v>
      </c>
      <c r="BE142" s="218">
        <f>IF(N142="základní",J142,0)</f>
        <v>0</v>
      </c>
      <c r="BF142" s="218">
        <f>IF(N142="snížená",J142,0)</f>
        <v>0</v>
      </c>
      <c r="BG142" s="218">
        <f>IF(N142="zákl. přenesená",J142,0)</f>
        <v>0</v>
      </c>
      <c r="BH142" s="218">
        <f>IF(N142="sníž. přenesená",J142,0)</f>
        <v>0</v>
      </c>
      <c r="BI142" s="218">
        <f>IF(N142="nulová",J142,0)</f>
        <v>0</v>
      </c>
      <c r="BJ142" s="13" t="s">
        <v>84</v>
      </c>
      <c r="BK142" s="218">
        <f>ROUND(I142*H142,2)</f>
        <v>0</v>
      </c>
      <c r="BL142" s="13" t="s">
        <v>138</v>
      </c>
      <c r="BM142" s="217" t="s">
        <v>165</v>
      </c>
    </row>
    <row r="143" s="2" customFormat="1">
      <c r="A143" s="34"/>
      <c r="B143" s="35"/>
      <c r="C143" s="36"/>
      <c r="D143" s="219" t="s">
        <v>139</v>
      </c>
      <c r="E143" s="36"/>
      <c r="F143" s="220" t="s">
        <v>556</v>
      </c>
      <c r="G143" s="36"/>
      <c r="H143" s="36"/>
      <c r="I143" s="221"/>
      <c r="J143" s="36"/>
      <c r="K143" s="36"/>
      <c r="L143" s="40"/>
      <c r="M143" s="222"/>
      <c r="N143" s="223"/>
      <c r="O143" s="87"/>
      <c r="P143" s="87"/>
      <c r="Q143" s="87"/>
      <c r="R143" s="87"/>
      <c r="S143" s="87"/>
      <c r="T143" s="88"/>
      <c r="U143" s="34"/>
      <c r="V143" s="34"/>
      <c r="W143" s="34"/>
      <c r="X143" s="34"/>
      <c r="Y143" s="34"/>
      <c r="Z143" s="34"/>
      <c r="AA143" s="34"/>
      <c r="AB143" s="34"/>
      <c r="AC143" s="34"/>
      <c r="AD143" s="34"/>
      <c r="AE143" s="34"/>
      <c r="AT143" s="13" t="s">
        <v>139</v>
      </c>
      <c r="AU143" s="13" t="s">
        <v>84</v>
      </c>
    </row>
    <row r="144" s="11" customFormat="1" ht="25.92" customHeight="1">
      <c r="A144" s="11"/>
      <c r="B144" s="192"/>
      <c r="C144" s="193"/>
      <c r="D144" s="194" t="s">
        <v>75</v>
      </c>
      <c r="E144" s="195" t="s">
        <v>174</v>
      </c>
      <c r="F144" s="195" t="s">
        <v>558</v>
      </c>
      <c r="G144" s="193"/>
      <c r="H144" s="193"/>
      <c r="I144" s="196"/>
      <c r="J144" s="197">
        <f>BK144</f>
        <v>0</v>
      </c>
      <c r="K144" s="193"/>
      <c r="L144" s="198"/>
      <c r="M144" s="199"/>
      <c r="N144" s="200"/>
      <c r="O144" s="200"/>
      <c r="P144" s="201">
        <f>SUM(P145:P146)</f>
        <v>0</v>
      </c>
      <c r="Q144" s="200"/>
      <c r="R144" s="201">
        <f>SUM(R145:R146)</f>
        <v>0</v>
      </c>
      <c r="S144" s="200"/>
      <c r="T144" s="202">
        <f>SUM(T145:T146)</f>
        <v>0</v>
      </c>
      <c r="U144" s="11"/>
      <c r="V144" s="11"/>
      <c r="W144" s="11"/>
      <c r="X144" s="11"/>
      <c r="Y144" s="11"/>
      <c r="Z144" s="11"/>
      <c r="AA144" s="11"/>
      <c r="AB144" s="11"/>
      <c r="AC144" s="11"/>
      <c r="AD144" s="11"/>
      <c r="AE144" s="11"/>
      <c r="AR144" s="203" t="s">
        <v>84</v>
      </c>
      <c r="AT144" s="204" t="s">
        <v>75</v>
      </c>
      <c r="AU144" s="204" t="s">
        <v>76</v>
      </c>
      <c r="AY144" s="203" t="s">
        <v>133</v>
      </c>
      <c r="BK144" s="205">
        <f>SUM(BK145:BK146)</f>
        <v>0</v>
      </c>
    </row>
    <row r="145" s="2" customFormat="1" ht="16.5" customHeight="1">
      <c r="A145" s="34"/>
      <c r="B145" s="35"/>
      <c r="C145" s="206" t="s">
        <v>151</v>
      </c>
      <c r="D145" s="206" t="s">
        <v>134</v>
      </c>
      <c r="E145" s="207" t="s">
        <v>418</v>
      </c>
      <c r="F145" s="208" t="s">
        <v>559</v>
      </c>
      <c r="G145" s="209" t="s">
        <v>557</v>
      </c>
      <c r="H145" s="210">
        <v>210</v>
      </c>
      <c r="I145" s="211"/>
      <c r="J145" s="212">
        <f>ROUND(I145*H145,2)</f>
        <v>0</v>
      </c>
      <c r="K145" s="208" t="s">
        <v>1</v>
      </c>
      <c r="L145" s="40"/>
      <c r="M145" s="213" t="s">
        <v>1</v>
      </c>
      <c r="N145" s="214" t="s">
        <v>41</v>
      </c>
      <c r="O145" s="87"/>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138</v>
      </c>
      <c r="AT145" s="217" t="s">
        <v>134</v>
      </c>
      <c r="AU145" s="217" t="s">
        <v>84</v>
      </c>
      <c r="AY145" s="13" t="s">
        <v>133</v>
      </c>
      <c r="BE145" s="218">
        <f>IF(N145="základní",J145,0)</f>
        <v>0</v>
      </c>
      <c r="BF145" s="218">
        <f>IF(N145="snížená",J145,0)</f>
        <v>0</v>
      </c>
      <c r="BG145" s="218">
        <f>IF(N145="zákl. přenesená",J145,0)</f>
        <v>0</v>
      </c>
      <c r="BH145" s="218">
        <f>IF(N145="sníž. přenesená",J145,0)</f>
        <v>0</v>
      </c>
      <c r="BI145" s="218">
        <f>IF(N145="nulová",J145,0)</f>
        <v>0</v>
      </c>
      <c r="BJ145" s="13" t="s">
        <v>84</v>
      </c>
      <c r="BK145" s="218">
        <f>ROUND(I145*H145,2)</f>
        <v>0</v>
      </c>
      <c r="BL145" s="13" t="s">
        <v>138</v>
      </c>
      <c r="BM145" s="217" t="s">
        <v>168</v>
      </c>
    </row>
    <row r="146" s="2" customFormat="1">
      <c r="A146" s="34"/>
      <c r="B146" s="35"/>
      <c r="C146" s="36"/>
      <c r="D146" s="219" t="s">
        <v>139</v>
      </c>
      <c r="E146" s="36"/>
      <c r="F146" s="220" t="s">
        <v>559</v>
      </c>
      <c r="G146" s="36"/>
      <c r="H146" s="36"/>
      <c r="I146" s="221"/>
      <c r="J146" s="36"/>
      <c r="K146" s="36"/>
      <c r="L146" s="40"/>
      <c r="M146" s="222"/>
      <c r="N146" s="223"/>
      <c r="O146" s="87"/>
      <c r="P146" s="87"/>
      <c r="Q146" s="87"/>
      <c r="R146" s="87"/>
      <c r="S146" s="87"/>
      <c r="T146" s="88"/>
      <c r="U146" s="34"/>
      <c r="V146" s="34"/>
      <c r="W146" s="34"/>
      <c r="X146" s="34"/>
      <c r="Y146" s="34"/>
      <c r="Z146" s="34"/>
      <c r="AA146" s="34"/>
      <c r="AB146" s="34"/>
      <c r="AC146" s="34"/>
      <c r="AD146" s="34"/>
      <c r="AE146" s="34"/>
      <c r="AT146" s="13" t="s">
        <v>139</v>
      </c>
      <c r="AU146" s="13" t="s">
        <v>84</v>
      </c>
    </row>
    <row r="147" s="11" customFormat="1" ht="25.92" customHeight="1">
      <c r="A147" s="11"/>
      <c r="B147" s="192"/>
      <c r="C147" s="193"/>
      <c r="D147" s="194" t="s">
        <v>75</v>
      </c>
      <c r="E147" s="195" t="s">
        <v>203</v>
      </c>
      <c r="F147" s="195" t="s">
        <v>560</v>
      </c>
      <c r="G147" s="193"/>
      <c r="H147" s="193"/>
      <c r="I147" s="196"/>
      <c r="J147" s="197">
        <f>BK147</f>
        <v>0</v>
      </c>
      <c r="K147" s="193"/>
      <c r="L147" s="198"/>
      <c r="M147" s="199"/>
      <c r="N147" s="200"/>
      <c r="O147" s="200"/>
      <c r="P147" s="201">
        <f>SUM(P148:P153)</f>
        <v>0</v>
      </c>
      <c r="Q147" s="200"/>
      <c r="R147" s="201">
        <f>SUM(R148:R153)</f>
        <v>0</v>
      </c>
      <c r="S147" s="200"/>
      <c r="T147" s="202">
        <f>SUM(T148:T153)</f>
        <v>0</v>
      </c>
      <c r="U147" s="11"/>
      <c r="V147" s="11"/>
      <c r="W147" s="11"/>
      <c r="X147" s="11"/>
      <c r="Y147" s="11"/>
      <c r="Z147" s="11"/>
      <c r="AA147" s="11"/>
      <c r="AB147" s="11"/>
      <c r="AC147" s="11"/>
      <c r="AD147" s="11"/>
      <c r="AE147" s="11"/>
      <c r="AR147" s="203" t="s">
        <v>84</v>
      </c>
      <c r="AT147" s="204" t="s">
        <v>75</v>
      </c>
      <c r="AU147" s="204" t="s">
        <v>76</v>
      </c>
      <c r="AY147" s="203" t="s">
        <v>133</v>
      </c>
      <c r="BK147" s="205">
        <f>SUM(BK148:BK153)</f>
        <v>0</v>
      </c>
    </row>
    <row r="148" s="2" customFormat="1" ht="16.5" customHeight="1">
      <c r="A148" s="34"/>
      <c r="B148" s="35"/>
      <c r="C148" s="206" t="s">
        <v>170</v>
      </c>
      <c r="D148" s="206" t="s">
        <v>134</v>
      </c>
      <c r="E148" s="207" t="s">
        <v>561</v>
      </c>
      <c r="F148" s="208" t="s">
        <v>562</v>
      </c>
      <c r="G148" s="209" t="s">
        <v>137</v>
      </c>
      <c r="H148" s="210">
        <v>60</v>
      </c>
      <c r="I148" s="211"/>
      <c r="J148" s="212">
        <f>ROUND(I148*H148,2)</f>
        <v>0</v>
      </c>
      <c r="K148" s="208" t="s">
        <v>1</v>
      </c>
      <c r="L148" s="40"/>
      <c r="M148" s="213" t="s">
        <v>1</v>
      </c>
      <c r="N148" s="214" t="s">
        <v>41</v>
      </c>
      <c r="O148" s="87"/>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138</v>
      </c>
      <c r="AT148" s="217" t="s">
        <v>134</v>
      </c>
      <c r="AU148" s="217" t="s">
        <v>84</v>
      </c>
      <c r="AY148" s="13" t="s">
        <v>133</v>
      </c>
      <c r="BE148" s="218">
        <f>IF(N148="základní",J148,0)</f>
        <v>0</v>
      </c>
      <c r="BF148" s="218">
        <f>IF(N148="snížená",J148,0)</f>
        <v>0</v>
      </c>
      <c r="BG148" s="218">
        <f>IF(N148="zákl. přenesená",J148,0)</f>
        <v>0</v>
      </c>
      <c r="BH148" s="218">
        <f>IF(N148="sníž. přenesená",J148,0)</f>
        <v>0</v>
      </c>
      <c r="BI148" s="218">
        <f>IF(N148="nulová",J148,0)</f>
        <v>0</v>
      </c>
      <c r="BJ148" s="13" t="s">
        <v>84</v>
      </c>
      <c r="BK148" s="218">
        <f>ROUND(I148*H148,2)</f>
        <v>0</v>
      </c>
      <c r="BL148" s="13" t="s">
        <v>138</v>
      </c>
      <c r="BM148" s="217" t="s">
        <v>173</v>
      </c>
    </row>
    <row r="149" s="2" customFormat="1">
      <c r="A149" s="34"/>
      <c r="B149" s="35"/>
      <c r="C149" s="36"/>
      <c r="D149" s="219" t="s">
        <v>139</v>
      </c>
      <c r="E149" s="36"/>
      <c r="F149" s="220" t="s">
        <v>562</v>
      </c>
      <c r="G149" s="36"/>
      <c r="H149" s="36"/>
      <c r="I149" s="221"/>
      <c r="J149" s="36"/>
      <c r="K149" s="36"/>
      <c r="L149" s="40"/>
      <c r="M149" s="222"/>
      <c r="N149" s="223"/>
      <c r="O149" s="87"/>
      <c r="P149" s="87"/>
      <c r="Q149" s="87"/>
      <c r="R149" s="87"/>
      <c r="S149" s="87"/>
      <c r="T149" s="88"/>
      <c r="U149" s="34"/>
      <c r="V149" s="34"/>
      <c r="W149" s="34"/>
      <c r="X149" s="34"/>
      <c r="Y149" s="34"/>
      <c r="Z149" s="34"/>
      <c r="AA149" s="34"/>
      <c r="AB149" s="34"/>
      <c r="AC149" s="34"/>
      <c r="AD149" s="34"/>
      <c r="AE149" s="34"/>
      <c r="AT149" s="13" t="s">
        <v>139</v>
      </c>
      <c r="AU149" s="13" t="s">
        <v>84</v>
      </c>
    </row>
    <row r="150" s="2" customFormat="1" ht="33" customHeight="1">
      <c r="A150" s="34"/>
      <c r="B150" s="35"/>
      <c r="C150" s="206" t="s">
        <v>156</v>
      </c>
      <c r="D150" s="206" t="s">
        <v>134</v>
      </c>
      <c r="E150" s="207" t="s">
        <v>424</v>
      </c>
      <c r="F150" s="208" t="s">
        <v>563</v>
      </c>
      <c r="G150" s="209" t="s">
        <v>137</v>
      </c>
      <c r="H150" s="210">
        <v>21</v>
      </c>
      <c r="I150" s="211"/>
      <c r="J150" s="212">
        <f>ROUND(I150*H150,2)</f>
        <v>0</v>
      </c>
      <c r="K150" s="208" t="s">
        <v>1</v>
      </c>
      <c r="L150" s="40"/>
      <c r="M150" s="213" t="s">
        <v>1</v>
      </c>
      <c r="N150" s="214" t="s">
        <v>41</v>
      </c>
      <c r="O150" s="87"/>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138</v>
      </c>
      <c r="AT150" s="217" t="s">
        <v>134</v>
      </c>
      <c r="AU150" s="217" t="s">
        <v>84</v>
      </c>
      <c r="AY150" s="13" t="s">
        <v>133</v>
      </c>
      <c r="BE150" s="218">
        <f>IF(N150="základní",J150,0)</f>
        <v>0</v>
      </c>
      <c r="BF150" s="218">
        <f>IF(N150="snížená",J150,0)</f>
        <v>0</v>
      </c>
      <c r="BG150" s="218">
        <f>IF(N150="zákl. přenesená",J150,0)</f>
        <v>0</v>
      </c>
      <c r="BH150" s="218">
        <f>IF(N150="sníž. přenesená",J150,0)</f>
        <v>0</v>
      </c>
      <c r="BI150" s="218">
        <f>IF(N150="nulová",J150,0)</f>
        <v>0</v>
      </c>
      <c r="BJ150" s="13" t="s">
        <v>84</v>
      </c>
      <c r="BK150" s="218">
        <f>ROUND(I150*H150,2)</f>
        <v>0</v>
      </c>
      <c r="BL150" s="13" t="s">
        <v>138</v>
      </c>
      <c r="BM150" s="217" t="s">
        <v>178</v>
      </c>
    </row>
    <row r="151" s="2" customFormat="1">
      <c r="A151" s="34"/>
      <c r="B151" s="35"/>
      <c r="C151" s="36"/>
      <c r="D151" s="219" t="s">
        <v>139</v>
      </c>
      <c r="E151" s="36"/>
      <c r="F151" s="220" t="s">
        <v>563</v>
      </c>
      <c r="G151" s="36"/>
      <c r="H151" s="36"/>
      <c r="I151" s="221"/>
      <c r="J151" s="36"/>
      <c r="K151" s="36"/>
      <c r="L151" s="40"/>
      <c r="M151" s="222"/>
      <c r="N151" s="223"/>
      <c r="O151" s="87"/>
      <c r="P151" s="87"/>
      <c r="Q151" s="87"/>
      <c r="R151" s="87"/>
      <c r="S151" s="87"/>
      <c r="T151" s="88"/>
      <c r="U151" s="34"/>
      <c r="V151" s="34"/>
      <c r="W151" s="34"/>
      <c r="X151" s="34"/>
      <c r="Y151" s="34"/>
      <c r="Z151" s="34"/>
      <c r="AA151" s="34"/>
      <c r="AB151" s="34"/>
      <c r="AC151" s="34"/>
      <c r="AD151" s="34"/>
      <c r="AE151" s="34"/>
      <c r="AT151" s="13" t="s">
        <v>139</v>
      </c>
      <c r="AU151" s="13" t="s">
        <v>84</v>
      </c>
    </row>
    <row r="152" s="2" customFormat="1" ht="21.75" customHeight="1">
      <c r="A152" s="34"/>
      <c r="B152" s="35"/>
      <c r="C152" s="206" t="s">
        <v>179</v>
      </c>
      <c r="D152" s="206" t="s">
        <v>134</v>
      </c>
      <c r="E152" s="207" t="s">
        <v>425</v>
      </c>
      <c r="F152" s="208" t="s">
        <v>564</v>
      </c>
      <c r="G152" s="209" t="s">
        <v>137</v>
      </c>
      <c r="H152" s="210">
        <v>20</v>
      </c>
      <c r="I152" s="211"/>
      <c r="J152" s="212">
        <f>ROUND(I152*H152,2)</f>
        <v>0</v>
      </c>
      <c r="K152" s="208" t="s">
        <v>1</v>
      </c>
      <c r="L152" s="40"/>
      <c r="M152" s="213" t="s">
        <v>1</v>
      </c>
      <c r="N152" s="214" t="s">
        <v>41</v>
      </c>
      <c r="O152" s="87"/>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138</v>
      </c>
      <c r="AT152" s="217" t="s">
        <v>134</v>
      </c>
      <c r="AU152" s="217" t="s">
        <v>84</v>
      </c>
      <c r="AY152" s="13" t="s">
        <v>133</v>
      </c>
      <c r="BE152" s="218">
        <f>IF(N152="základní",J152,0)</f>
        <v>0</v>
      </c>
      <c r="BF152" s="218">
        <f>IF(N152="snížená",J152,0)</f>
        <v>0</v>
      </c>
      <c r="BG152" s="218">
        <f>IF(N152="zákl. přenesená",J152,0)</f>
        <v>0</v>
      </c>
      <c r="BH152" s="218">
        <f>IF(N152="sníž. přenesená",J152,0)</f>
        <v>0</v>
      </c>
      <c r="BI152" s="218">
        <f>IF(N152="nulová",J152,0)</f>
        <v>0</v>
      </c>
      <c r="BJ152" s="13" t="s">
        <v>84</v>
      </c>
      <c r="BK152" s="218">
        <f>ROUND(I152*H152,2)</f>
        <v>0</v>
      </c>
      <c r="BL152" s="13" t="s">
        <v>138</v>
      </c>
      <c r="BM152" s="217" t="s">
        <v>182</v>
      </c>
    </row>
    <row r="153" s="2" customFormat="1">
      <c r="A153" s="34"/>
      <c r="B153" s="35"/>
      <c r="C153" s="36"/>
      <c r="D153" s="219" t="s">
        <v>139</v>
      </c>
      <c r="E153" s="36"/>
      <c r="F153" s="220" t="s">
        <v>564</v>
      </c>
      <c r="G153" s="36"/>
      <c r="H153" s="36"/>
      <c r="I153" s="221"/>
      <c r="J153" s="36"/>
      <c r="K153" s="36"/>
      <c r="L153" s="40"/>
      <c r="M153" s="222"/>
      <c r="N153" s="223"/>
      <c r="O153" s="87"/>
      <c r="P153" s="87"/>
      <c r="Q153" s="87"/>
      <c r="R153" s="87"/>
      <c r="S153" s="87"/>
      <c r="T153" s="88"/>
      <c r="U153" s="34"/>
      <c r="V153" s="34"/>
      <c r="W153" s="34"/>
      <c r="X153" s="34"/>
      <c r="Y153" s="34"/>
      <c r="Z153" s="34"/>
      <c r="AA153" s="34"/>
      <c r="AB153" s="34"/>
      <c r="AC153" s="34"/>
      <c r="AD153" s="34"/>
      <c r="AE153" s="34"/>
      <c r="AT153" s="13" t="s">
        <v>139</v>
      </c>
      <c r="AU153" s="13" t="s">
        <v>84</v>
      </c>
    </row>
    <row r="154" s="11" customFormat="1" ht="25.92" customHeight="1">
      <c r="A154" s="11"/>
      <c r="B154" s="192"/>
      <c r="C154" s="193"/>
      <c r="D154" s="194" t="s">
        <v>75</v>
      </c>
      <c r="E154" s="195" t="s">
        <v>232</v>
      </c>
      <c r="F154" s="195" t="s">
        <v>565</v>
      </c>
      <c r="G154" s="193"/>
      <c r="H154" s="193"/>
      <c r="I154" s="196"/>
      <c r="J154" s="197">
        <f>BK154</f>
        <v>0</v>
      </c>
      <c r="K154" s="193"/>
      <c r="L154" s="198"/>
      <c r="M154" s="199"/>
      <c r="N154" s="200"/>
      <c r="O154" s="200"/>
      <c r="P154" s="201">
        <f>SUM(P155:P158)</f>
        <v>0</v>
      </c>
      <c r="Q154" s="200"/>
      <c r="R154" s="201">
        <f>SUM(R155:R158)</f>
        <v>0</v>
      </c>
      <c r="S154" s="200"/>
      <c r="T154" s="202">
        <f>SUM(T155:T158)</f>
        <v>0</v>
      </c>
      <c r="U154" s="11"/>
      <c r="V154" s="11"/>
      <c r="W154" s="11"/>
      <c r="X154" s="11"/>
      <c r="Y154" s="11"/>
      <c r="Z154" s="11"/>
      <c r="AA154" s="11"/>
      <c r="AB154" s="11"/>
      <c r="AC154" s="11"/>
      <c r="AD154" s="11"/>
      <c r="AE154" s="11"/>
      <c r="AR154" s="203" t="s">
        <v>84</v>
      </c>
      <c r="AT154" s="204" t="s">
        <v>75</v>
      </c>
      <c r="AU154" s="204" t="s">
        <v>76</v>
      </c>
      <c r="AY154" s="203" t="s">
        <v>133</v>
      </c>
      <c r="BK154" s="205">
        <f>SUM(BK155:BK158)</f>
        <v>0</v>
      </c>
    </row>
    <row r="155" s="2" customFormat="1" ht="16.5" customHeight="1">
      <c r="A155" s="34"/>
      <c r="B155" s="35"/>
      <c r="C155" s="206" t="s">
        <v>160</v>
      </c>
      <c r="D155" s="206" t="s">
        <v>134</v>
      </c>
      <c r="E155" s="207" t="s">
        <v>421</v>
      </c>
      <c r="F155" s="208" t="s">
        <v>559</v>
      </c>
      <c r="G155" s="209" t="s">
        <v>361</v>
      </c>
      <c r="H155" s="210">
        <v>1</v>
      </c>
      <c r="I155" s="211"/>
      <c r="J155" s="212">
        <f>ROUND(I155*H155,2)</f>
        <v>0</v>
      </c>
      <c r="K155" s="208" t="s">
        <v>1</v>
      </c>
      <c r="L155" s="40"/>
      <c r="M155" s="213" t="s">
        <v>1</v>
      </c>
      <c r="N155" s="214" t="s">
        <v>41</v>
      </c>
      <c r="O155" s="87"/>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138</v>
      </c>
      <c r="AT155" s="217" t="s">
        <v>134</v>
      </c>
      <c r="AU155" s="217" t="s">
        <v>84</v>
      </c>
      <c r="AY155" s="13" t="s">
        <v>133</v>
      </c>
      <c r="BE155" s="218">
        <f>IF(N155="základní",J155,0)</f>
        <v>0</v>
      </c>
      <c r="BF155" s="218">
        <f>IF(N155="snížená",J155,0)</f>
        <v>0</v>
      </c>
      <c r="BG155" s="218">
        <f>IF(N155="zákl. přenesená",J155,0)</f>
        <v>0</v>
      </c>
      <c r="BH155" s="218">
        <f>IF(N155="sníž. přenesená",J155,0)</f>
        <v>0</v>
      </c>
      <c r="BI155" s="218">
        <f>IF(N155="nulová",J155,0)</f>
        <v>0</v>
      </c>
      <c r="BJ155" s="13" t="s">
        <v>84</v>
      </c>
      <c r="BK155" s="218">
        <f>ROUND(I155*H155,2)</f>
        <v>0</v>
      </c>
      <c r="BL155" s="13" t="s">
        <v>138</v>
      </c>
      <c r="BM155" s="217" t="s">
        <v>186</v>
      </c>
    </row>
    <row r="156" s="2" customFormat="1">
      <c r="A156" s="34"/>
      <c r="B156" s="35"/>
      <c r="C156" s="36"/>
      <c r="D156" s="219" t="s">
        <v>139</v>
      </c>
      <c r="E156" s="36"/>
      <c r="F156" s="220" t="s">
        <v>559</v>
      </c>
      <c r="G156" s="36"/>
      <c r="H156" s="36"/>
      <c r="I156" s="221"/>
      <c r="J156" s="36"/>
      <c r="K156" s="36"/>
      <c r="L156" s="40"/>
      <c r="M156" s="222"/>
      <c r="N156" s="223"/>
      <c r="O156" s="87"/>
      <c r="P156" s="87"/>
      <c r="Q156" s="87"/>
      <c r="R156" s="87"/>
      <c r="S156" s="87"/>
      <c r="T156" s="88"/>
      <c r="U156" s="34"/>
      <c r="V156" s="34"/>
      <c r="W156" s="34"/>
      <c r="X156" s="34"/>
      <c r="Y156" s="34"/>
      <c r="Z156" s="34"/>
      <c r="AA156" s="34"/>
      <c r="AB156" s="34"/>
      <c r="AC156" s="34"/>
      <c r="AD156" s="34"/>
      <c r="AE156" s="34"/>
      <c r="AT156" s="13" t="s">
        <v>139</v>
      </c>
      <c r="AU156" s="13" t="s">
        <v>84</v>
      </c>
    </row>
    <row r="157" s="2" customFormat="1" ht="16.5" customHeight="1">
      <c r="A157" s="34"/>
      <c r="B157" s="35"/>
      <c r="C157" s="206" t="s">
        <v>187</v>
      </c>
      <c r="D157" s="206" t="s">
        <v>134</v>
      </c>
      <c r="E157" s="207" t="s">
        <v>567</v>
      </c>
      <c r="F157" s="208" t="s">
        <v>568</v>
      </c>
      <c r="G157" s="209" t="s">
        <v>361</v>
      </c>
      <c r="H157" s="210">
        <v>1</v>
      </c>
      <c r="I157" s="211"/>
      <c r="J157" s="212">
        <f>ROUND(I157*H157,2)</f>
        <v>0</v>
      </c>
      <c r="K157" s="208" t="s">
        <v>1</v>
      </c>
      <c r="L157" s="40"/>
      <c r="M157" s="213" t="s">
        <v>1</v>
      </c>
      <c r="N157" s="214" t="s">
        <v>41</v>
      </c>
      <c r="O157" s="87"/>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138</v>
      </c>
      <c r="AT157" s="217" t="s">
        <v>134</v>
      </c>
      <c r="AU157" s="217" t="s">
        <v>84</v>
      </c>
      <c r="AY157" s="13" t="s">
        <v>133</v>
      </c>
      <c r="BE157" s="218">
        <f>IF(N157="základní",J157,0)</f>
        <v>0</v>
      </c>
      <c r="BF157" s="218">
        <f>IF(N157="snížená",J157,0)</f>
        <v>0</v>
      </c>
      <c r="BG157" s="218">
        <f>IF(N157="zákl. přenesená",J157,0)</f>
        <v>0</v>
      </c>
      <c r="BH157" s="218">
        <f>IF(N157="sníž. přenesená",J157,0)</f>
        <v>0</v>
      </c>
      <c r="BI157" s="218">
        <f>IF(N157="nulová",J157,0)</f>
        <v>0</v>
      </c>
      <c r="BJ157" s="13" t="s">
        <v>84</v>
      </c>
      <c r="BK157" s="218">
        <f>ROUND(I157*H157,2)</f>
        <v>0</v>
      </c>
      <c r="BL157" s="13" t="s">
        <v>138</v>
      </c>
      <c r="BM157" s="217" t="s">
        <v>569</v>
      </c>
    </row>
    <row r="158" s="2" customFormat="1">
      <c r="A158" s="34"/>
      <c r="B158" s="35"/>
      <c r="C158" s="36"/>
      <c r="D158" s="219" t="s">
        <v>139</v>
      </c>
      <c r="E158" s="36"/>
      <c r="F158" s="220" t="s">
        <v>568</v>
      </c>
      <c r="G158" s="36"/>
      <c r="H158" s="36"/>
      <c r="I158" s="221"/>
      <c r="J158" s="36"/>
      <c r="K158" s="36"/>
      <c r="L158" s="40"/>
      <c r="M158" s="224"/>
      <c r="N158" s="225"/>
      <c r="O158" s="226"/>
      <c r="P158" s="226"/>
      <c r="Q158" s="226"/>
      <c r="R158" s="226"/>
      <c r="S158" s="226"/>
      <c r="T158" s="227"/>
      <c r="U158" s="34"/>
      <c r="V158" s="34"/>
      <c r="W158" s="34"/>
      <c r="X158" s="34"/>
      <c r="Y158" s="34"/>
      <c r="Z158" s="34"/>
      <c r="AA158" s="34"/>
      <c r="AB158" s="34"/>
      <c r="AC158" s="34"/>
      <c r="AD158" s="34"/>
      <c r="AE158" s="34"/>
      <c r="AT158" s="13" t="s">
        <v>139</v>
      </c>
      <c r="AU158" s="13" t="s">
        <v>84</v>
      </c>
    </row>
    <row r="159" s="2" customFormat="1" ht="6.96" customHeight="1">
      <c r="A159" s="34"/>
      <c r="B159" s="62"/>
      <c r="C159" s="63"/>
      <c r="D159" s="63"/>
      <c r="E159" s="63"/>
      <c r="F159" s="63"/>
      <c r="G159" s="63"/>
      <c r="H159" s="63"/>
      <c r="I159" s="63"/>
      <c r="J159" s="63"/>
      <c r="K159" s="63"/>
      <c r="L159" s="40"/>
      <c r="M159" s="34"/>
      <c r="O159" s="34"/>
      <c r="P159" s="34"/>
      <c r="Q159" s="34"/>
      <c r="R159" s="34"/>
      <c r="S159" s="34"/>
      <c r="T159" s="34"/>
      <c r="U159" s="34"/>
      <c r="V159" s="34"/>
      <c r="W159" s="34"/>
      <c r="X159" s="34"/>
      <c r="Y159" s="34"/>
      <c r="Z159" s="34"/>
      <c r="AA159" s="34"/>
      <c r="AB159" s="34"/>
      <c r="AC159" s="34"/>
      <c r="AD159" s="34"/>
      <c r="AE159" s="34"/>
    </row>
  </sheetData>
  <sheetProtection sheet="1" autoFilter="0" formatColumns="0" formatRows="0" objects="1" scenarios="1" spinCount="100000" saltValue="fChJKmPhW+Kb98fCOnpvaIixmPzK8d5CGfBJOzVAZDkiaRmD+ZLzRKJiFtZzPMNCOmV3w+1fhYGY272rOFW++w==" hashValue="1VJxRoME8B/x6xCpQV4XKCfOrMtLpcUuBQnU5dw0+NFGnf/03alTE+hzwK7iKZVRrnXZeuXhaNpcixE6W0Zm8g==" algorithmName="SHA-512" password="CC35"/>
  <autoFilter ref="C123:K15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DESKTOP-C275LRE\Jindra</dc:creator>
  <cp:lastModifiedBy>DESKTOP-C275LRE\Jindra</cp:lastModifiedBy>
  <dcterms:created xsi:type="dcterms:W3CDTF">2022-09-22T11:06:46Z</dcterms:created>
  <dcterms:modified xsi:type="dcterms:W3CDTF">2022-09-22T11:07:02Z</dcterms:modified>
</cp:coreProperties>
</file>