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 - OPRAVA FASÁDY KAV..." sheetId="2" r:id="rId2"/>
    <sheet name="SO 02 - OPRAVA DLAŽEB BAL..." sheetId="3" r:id="rId3"/>
    <sheet name="VRN - Vedlejší rozpočtové..." sheetId="4" r:id="rId4"/>
  </sheets>
  <definedNames>
    <definedName name="_xlnm.Print_Area" localSheetId="0">'Rekapitulace stavby'!$D$4:$AO$76,'Rekapitulace stavby'!$C$82:$AQ$98</definedName>
    <definedName name="_xlnm.Print_Titles" localSheetId="0">'Rekapitulace stavby'!$92:$92</definedName>
    <definedName name="_xlnm._FilterDatabase" localSheetId="1" hidden="1">'SO 01 - OPRAVA FASÁDY KAV...'!$C$125:$K$390</definedName>
    <definedName name="_xlnm.Print_Area" localSheetId="1">'SO 01 - OPRAVA FASÁDY KAV...'!$C$4:$J$76,'SO 01 - OPRAVA FASÁDY KAV...'!$C$82:$J$107,'SO 01 - OPRAVA FASÁDY KAV...'!$C$113:$K$390</definedName>
    <definedName name="_xlnm.Print_Titles" localSheetId="1">'SO 01 - OPRAVA FASÁDY KAV...'!$125:$125</definedName>
    <definedName name="_xlnm._FilterDatabase" localSheetId="2" hidden="1">'SO 02 - OPRAVA DLAŽEB BAL...'!$C$124:$K$329</definedName>
    <definedName name="_xlnm.Print_Area" localSheetId="2">'SO 02 - OPRAVA DLAŽEB BAL...'!$C$4:$J$76,'SO 02 - OPRAVA DLAŽEB BAL...'!$C$82:$J$106,'SO 02 - OPRAVA DLAŽEB BAL...'!$C$112:$K$329</definedName>
    <definedName name="_xlnm.Print_Titles" localSheetId="2">'SO 02 - OPRAVA DLAŽEB BAL...'!$124:$124</definedName>
    <definedName name="_xlnm._FilterDatabase" localSheetId="3" hidden="1">'VRN - Vedlejší rozpočtové...'!$C$121:$K$156</definedName>
    <definedName name="_xlnm.Print_Area" localSheetId="3">'VRN - Vedlejší rozpočtové...'!$C$4:$J$76,'VRN - Vedlejší rozpočtové...'!$C$82:$J$103,'VRN - Vedlejší rozpočtové...'!$C$109:$K$156</definedName>
    <definedName name="_xlnm.Print_Titles" localSheetId="3">'VRN - Vedlejší rozpočtové...'!$121:$121</definedName>
  </definedNames>
  <calcPr/>
</workbook>
</file>

<file path=xl/calcChain.xml><?xml version="1.0" encoding="utf-8"?>
<calcChain xmlns="http://schemas.openxmlformats.org/spreadsheetml/2006/main">
  <c i="4" l="1" r="J37"/>
  <c r="J36"/>
  <c i="1" r="AY97"/>
  <c i="4" r="J35"/>
  <c i="1" r="AX97"/>
  <c i="4" r="BI154"/>
  <c r="BH154"/>
  <c r="BG154"/>
  <c r="BF154"/>
  <c r="T154"/>
  <c r="R154"/>
  <c r="P154"/>
  <c r="BI151"/>
  <c r="BH151"/>
  <c r="BG151"/>
  <c r="BF151"/>
  <c r="T151"/>
  <c r="R151"/>
  <c r="P151"/>
  <c r="BI147"/>
  <c r="BH147"/>
  <c r="BG147"/>
  <c r="BF147"/>
  <c r="T147"/>
  <c r="T146"/>
  <c r="R147"/>
  <c r="R146"/>
  <c r="P147"/>
  <c r="P146"/>
  <c r="BI143"/>
  <c r="BH143"/>
  <c r="BG143"/>
  <c r="BF143"/>
  <c r="T143"/>
  <c r="R143"/>
  <c r="P143"/>
  <c r="BI140"/>
  <c r="BH140"/>
  <c r="BG140"/>
  <c r="BF140"/>
  <c r="T140"/>
  <c r="R140"/>
  <c r="P140"/>
  <c r="BI137"/>
  <c r="BH137"/>
  <c r="BG137"/>
  <c r="BF137"/>
  <c r="T137"/>
  <c r="R137"/>
  <c r="P137"/>
  <c r="BI134"/>
  <c r="BH134"/>
  <c r="BG134"/>
  <c r="BF134"/>
  <c r="T134"/>
  <c r="R134"/>
  <c r="P134"/>
  <c r="BI129"/>
  <c r="BH129"/>
  <c r="BG129"/>
  <c r="BF129"/>
  <c r="T129"/>
  <c r="T128"/>
  <c r="R129"/>
  <c r="R128"/>
  <c r="P129"/>
  <c r="P128"/>
  <c r="BI125"/>
  <c r="BH125"/>
  <c r="BG125"/>
  <c r="BF125"/>
  <c r="T125"/>
  <c r="T124"/>
  <c r="R125"/>
  <c r="R124"/>
  <c r="P125"/>
  <c r="P124"/>
  <c r="F116"/>
  <c r="E114"/>
  <c r="F89"/>
  <c r="E87"/>
  <c r="J24"/>
  <c r="E24"/>
  <c r="J92"/>
  <c r="J23"/>
  <c r="J21"/>
  <c r="E21"/>
  <c r="J91"/>
  <c r="J20"/>
  <c r="J18"/>
  <c r="E18"/>
  <c r="F92"/>
  <c r="J17"/>
  <c r="J15"/>
  <c r="E15"/>
  <c r="F118"/>
  <c r="J14"/>
  <c r="J12"/>
  <c r="J116"/>
  <c r="E7"/>
  <c r="E85"/>
  <c i="3" r="J37"/>
  <c r="J36"/>
  <c i="1" r="AY96"/>
  <c i="3" r="J35"/>
  <c i="1" r="AX96"/>
  <c i="3" r="BI320"/>
  <c r="BH320"/>
  <c r="BG320"/>
  <c r="BF320"/>
  <c r="T320"/>
  <c r="R320"/>
  <c r="P320"/>
  <c r="BI314"/>
  <c r="BH314"/>
  <c r="BG314"/>
  <c r="BF314"/>
  <c r="T314"/>
  <c r="R314"/>
  <c r="P314"/>
  <c r="BI305"/>
  <c r="BH305"/>
  <c r="BG305"/>
  <c r="BF305"/>
  <c r="T305"/>
  <c r="R305"/>
  <c r="P305"/>
  <c r="BI300"/>
  <c r="BH300"/>
  <c r="BG300"/>
  <c r="BF300"/>
  <c r="T300"/>
  <c r="R300"/>
  <c r="P300"/>
  <c r="BI292"/>
  <c r="BH292"/>
  <c r="BG292"/>
  <c r="BF292"/>
  <c r="T292"/>
  <c r="R292"/>
  <c r="P292"/>
  <c r="BI288"/>
  <c r="BH288"/>
  <c r="BG288"/>
  <c r="BF288"/>
  <c r="T288"/>
  <c r="R288"/>
  <c r="P288"/>
  <c r="BI282"/>
  <c r="BH282"/>
  <c r="BG282"/>
  <c r="BF282"/>
  <c r="T282"/>
  <c r="R282"/>
  <c r="P282"/>
  <c r="BI279"/>
  <c r="BH279"/>
  <c r="BG279"/>
  <c r="BF279"/>
  <c r="T279"/>
  <c r="R279"/>
  <c r="P279"/>
  <c r="BI270"/>
  <c r="BH270"/>
  <c r="BG270"/>
  <c r="BF270"/>
  <c r="T270"/>
  <c r="R270"/>
  <c r="P270"/>
  <c r="BI267"/>
  <c r="BH267"/>
  <c r="BG267"/>
  <c r="BF267"/>
  <c r="T267"/>
  <c r="R267"/>
  <c r="P267"/>
  <c r="BI260"/>
  <c r="BH260"/>
  <c r="BG260"/>
  <c r="BF260"/>
  <c r="T260"/>
  <c r="R260"/>
  <c r="P260"/>
  <c r="BI252"/>
  <c r="BH252"/>
  <c r="BG252"/>
  <c r="BF252"/>
  <c r="T252"/>
  <c r="R252"/>
  <c r="P252"/>
  <c r="BI244"/>
  <c r="BH244"/>
  <c r="BG244"/>
  <c r="BF244"/>
  <c r="T244"/>
  <c r="R244"/>
  <c r="P244"/>
  <c r="BI236"/>
  <c r="BH236"/>
  <c r="BG236"/>
  <c r="BF236"/>
  <c r="T236"/>
  <c r="R236"/>
  <c r="P236"/>
  <c r="BI229"/>
  <c r="BH229"/>
  <c r="BG229"/>
  <c r="BF229"/>
  <c r="T229"/>
  <c r="R229"/>
  <c r="P229"/>
  <c r="BI224"/>
  <c r="BH224"/>
  <c r="BG224"/>
  <c r="BF224"/>
  <c r="T224"/>
  <c r="T223"/>
  <c r="R224"/>
  <c r="R223"/>
  <c r="P224"/>
  <c r="P223"/>
  <c r="BI218"/>
  <c r="BH218"/>
  <c r="BG218"/>
  <c r="BF218"/>
  <c r="T218"/>
  <c r="T217"/>
  <c r="R218"/>
  <c r="R217"/>
  <c r="P218"/>
  <c r="P217"/>
  <c r="BI214"/>
  <c r="BH214"/>
  <c r="BG214"/>
  <c r="BF214"/>
  <c r="T214"/>
  <c r="R214"/>
  <c r="P214"/>
  <c r="BI210"/>
  <c r="BH210"/>
  <c r="BG210"/>
  <c r="BF210"/>
  <c r="T210"/>
  <c r="R210"/>
  <c r="P210"/>
  <c r="BI208"/>
  <c r="BH208"/>
  <c r="BG208"/>
  <c r="BF208"/>
  <c r="T208"/>
  <c r="R208"/>
  <c r="P208"/>
  <c r="BI205"/>
  <c r="BH205"/>
  <c r="BG205"/>
  <c r="BF205"/>
  <c r="T205"/>
  <c r="R205"/>
  <c r="P205"/>
  <c r="BI199"/>
  <c r="BH199"/>
  <c r="BG199"/>
  <c r="BF199"/>
  <c r="T199"/>
  <c r="R199"/>
  <c r="P199"/>
  <c r="BI194"/>
  <c r="BH194"/>
  <c r="BG194"/>
  <c r="BF194"/>
  <c r="T194"/>
  <c r="R194"/>
  <c r="P194"/>
  <c r="BI189"/>
  <c r="BH189"/>
  <c r="BG189"/>
  <c r="BF189"/>
  <c r="T189"/>
  <c r="R189"/>
  <c r="P189"/>
  <c r="BI186"/>
  <c r="BH186"/>
  <c r="BG186"/>
  <c r="BF186"/>
  <c r="T186"/>
  <c r="R186"/>
  <c r="P186"/>
  <c r="BI181"/>
  <c r="BH181"/>
  <c r="BG181"/>
  <c r="BF181"/>
  <c r="T181"/>
  <c r="R181"/>
  <c r="P181"/>
  <c r="BI177"/>
  <c r="BH177"/>
  <c r="BG177"/>
  <c r="BF177"/>
  <c r="T177"/>
  <c r="R177"/>
  <c r="P177"/>
  <c r="BI174"/>
  <c r="BH174"/>
  <c r="BG174"/>
  <c r="BF174"/>
  <c r="T174"/>
  <c r="R174"/>
  <c r="P174"/>
  <c r="BI169"/>
  <c r="BH169"/>
  <c r="BG169"/>
  <c r="BF169"/>
  <c r="T169"/>
  <c r="R169"/>
  <c r="P169"/>
  <c r="BI163"/>
  <c r="BH163"/>
  <c r="BG163"/>
  <c r="BF163"/>
  <c r="T163"/>
  <c r="R163"/>
  <c r="P163"/>
  <c r="BI160"/>
  <c r="BH160"/>
  <c r="BG160"/>
  <c r="BF160"/>
  <c r="T160"/>
  <c r="R160"/>
  <c r="P160"/>
  <c r="BI155"/>
  <c r="BH155"/>
  <c r="BG155"/>
  <c r="BF155"/>
  <c r="T155"/>
  <c r="R155"/>
  <c r="P155"/>
  <c r="BI149"/>
  <c r="BH149"/>
  <c r="BG149"/>
  <c r="BF149"/>
  <c r="T149"/>
  <c r="R149"/>
  <c r="P149"/>
  <c r="BI144"/>
  <c r="BH144"/>
  <c r="BG144"/>
  <c r="BF144"/>
  <c r="T144"/>
  <c r="R144"/>
  <c r="P144"/>
  <c r="BI140"/>
  <c r="BH140"/>
  <c r="BG140"/>
  <c r="BF140"/>
  <c r="T140"/>
  <c r="R140"/>
  <c r="P140"/>
  <c r="BI136"/>
  <c r="BH136"/>
  <c r="BG136"/>
  <c r="BF136"/>
  <c r="T136"/>
  <c r="R136"/>
  <c r="P136"/>
  <c r="BI128"/>
  <c r="BH128"/>
  <c r="BG128"/>
  <c r="BF128"/>
  <c r="T128"/>
  <c r="R128"/>
  <c r="P128"/>
  <c r="F121"/>
  <c r="F119"/>
  <c r="E117"/>
  <c r="F91"/>
  <c r="F89"/>
  <c r="E87"/>
  <c r="J24"/>
  <c r="E24"/>
  <c r="J92"/>
  <c r="J23"/>
  <c r="J21"/>
  <c r="E21"/>
  <c r="J91"/>
  <c r="J20"/>
  <c r="J18"/>
  <c r="E18"/>
  <c r="F122"/>
  <c r="J17"/>
  <c r="J12"/>
  <c r="J119"/>
  <c r="E7"/>
  <c r="E85"/>
  <c i="2" r="J37"/>
  <c r="J36"/>
  <c i="1" r="AY95"/>
  <c i="2" r="J35"/>
  <c i="1" r="AX95"/>
  <c i="2" r="BI382"/>
  <c r="BH382"/>
  <c r="BG382"/>
  <c r="BF382"/>
  <c r="T382"/>
  <c r="R382"/>
  <c r="P382"/>
  <c r="BI373"/>
  <c r="BH373"/>
  <c r="BG373"/>
  <c r="BF373"/>
  <c r="T373"/>
  <c r="R373"/>
  <c r="P373"/>
  <c r="BI364"/>
  <c r="BH364"/>
  <c r="BG364"/>
  <c r="BF364"/>
  <c r="T364"/>
  <c r="R364"/>
  <c r="P364"/>
  <c r="BI355"/>
  <c r="BH355"/>
  <c r="BG355"/>
  <c r="BF355"/>
  <c r="T355"/>
  <c r="R355"/>
  <c r="P355"/>
  <c r="BI346"/>
  <c r="BH346"/>
  <c r="BG346"/>
  <c r="BF346"/>
  <c r="T346"/>
  <c r="R346"/>
  <c r="P346"/>
  <c r="BI331"/>
  <c r="BH331"/>
  <c r="BG331"/>
  <c r="BF331"/>
  <c r="T331"/>
  <c r="R331"/>
  <c r="P331"/>
  <c r="BI320"/>
  <c r="BH320"/>
  <c r="BG320"/>
  <c r="BF320"/>
  <c r="T320"/>
  <c r="R320"/>
  <c r="P320"/>
  <c r="BI314"/>
  <c r="BH314"/>
  <c r="BG314"/>
  <c r="BF314"/>
  <c r="T314"/>
  <c r="R314"/>
  <c r="P314"/>
  <c r="BI304"/>
  <c r="BH304"/>
  <c r="BG304"/>
  <c r="BF304"/>
  <c r="T304"/>
  <c r="R304"/>
  <c r="P304"/>
  <c r="BI299"/>
  <c r="BH299"/>
  <c r="BG299"/>
  <c r="BF299"/>
  <c r="T299"/>
  <c r="R299"/>
  <c r="P299"/>
  <c r="BI294"/>
  <c r="BH294"/>
  <c r="BG294"/>
  <c r="BF294"/>
  <c r="T294"/>
  <c r="R294"/>
  <c r="P294"/>
  <c r="BI289"/>
  <c r="BH289"/>
  <c r="BG289"/>
  <c r="BF289"/>
  <c r="T289"/>
  <c r="R289"/>
  <c r="P289"/>
  <c r="BI283"/>
  <c r="BH283"/>
  <c r="BG283"/>
  <c r="BF283"/>
  <c r="T283"/>
  <c r="R283"/>
  <c r="P283"/>
  <c r="BI280"/>
  <c r="BH280"/>
  <c r="BG280"/>
  <c r="BF280"/>
  <c r="T280"/>
  <c r="R280"/>
  <c r="P280"/>
  <c r="BI274"/>
  <c r="BH274"/>
  <c r="BG274"/>
  <c r="BF274"/>
  <c r="T274"/>
  <c r="T273"/>
  <c r="R274"/>
  <c r="R273"/>
  <c r="P274"/>
  <c r="P273"/>
  <c r="BI269"/>
  <c r="BH269"/>
  <c r="BG269"/>
  <c r="BF269"/>
  <c r="T269"/>
  <c r="R269"/>
  <c r="P269"/>
  <c r="BI267"/>
  <c r="BH267"/>
  <c r="BG267"/>
  <c r="BF267"/>
  <c r="T267"/>
  <c r="R267"/>
  <c r="P267"/>
  <c r="BI262"/>
  <c r="BH262"/>
  <c r="BG262"/>
  <c r="BF262"/>
  <c r="T262"/>
  <c r="R262"/>
  <c r="P262"/>
  <c r="BI258"/>
  <c r="BH258"/>
  <c r="BG258"/>
  <c r="BF258"/>
  <c r="T258"/>
  <c r="R258"/>
  <c r="P258"/>
  <c r="BI255"/>
  <c r="BH255"/>
  <c r="BG255"/>
  <c r="BF255"/>
  <c r="T255"/>
  <c r="R255"/>
  <c r="P255"/>
  <c r="BI250"/>
  <c r="BH250"/>
  <c r="BG250"/>
  <c r="BF250"/>
  <c r="T250"/>
  <c r="R250"/>
  <c r="P250"/>
  <c r="BI245"/>
  <c r="BH245"/>
  <c r="BG245"/>
  <c r="BF245"/>
  <c r="T245"/>
  <c r="R245"/>
  <c r="P245"/>
  <c r="BI241"/>
  <c r="BH241"/>
  <c r="BG241"/>
  <c r="BF241"/>
  <c r="T241"/>
  <c r="R241"/>
  <c r="P241"/>
  <c r="BI236"/>
  <c r="BH236"/>
  <c r="BG236"/>
  <c r="BF236"/>
  <c r="T236"/>
  <c r="R236"/>
  <c r="P236"/>
  <c r="BI231"/>
  <c r="BH231"/>
  <c r="BG231"/>
  <c r="BF231"/>
  <c r="T231"/>
  <c r="R231"/>
  <c r="P231"/>
  <c r="BI228"/>
  <c r="BH228"/>
  <c r="BG228"/>
  <c r="BF228"/>
  <c r="T228"/>
  <c r="R228"/>
  <c r="P228"/>
  <c r="BI223"/>
  <c r="BH223"/>
  <c r="BG223"/>
  <c r="BF223"/>
  <c r="T223"/>
  <c r="R223"/>
  <c r="P223"/>
  <c r="BI216"/>
  <c r="BH216"/>
  <c r="BG216"/>
  <c r="BF216"/>
  <c r="T216"/>
  <c r="R216"/>
  <c r="P216"/>
  <c r="BI213"/>
  <c r="BH213"/>
  <c r="BG213"/>
  <c r="BF213"/>
  <c r="T213"/>
  <c r="R213"/>
  <c r="P213"/>
  <c r="BI208"/>
  <c r="BH208"/>
  <c r="BG208"/>
  <c r="BF208"/>
  <c r="T208"/>
  <c r="R208"/>
  <c r="P208"/>
  <c r="BI201"/>
  <c r="BH201"/>
  <c r="BG201"/>
  <c r="BF201"/>
  <c r="T201"/>
  <c r="R201"/>
  <c r="P201"/>
  <c r="BI197"/>
  <c r="BH197"/>
  <c r="BG197"/>
  <c r="BF197"/>
  <c r="T197"/>
  <c r="R197"/>
  <c r="P197"/>
  <c r="BI192"/>
  <c r="BH192"/>
  <c r="BG192"/>
  <c r="BF192"/>
  <c r="T192"/>
  <c r="R192"/>
  <c r="P192"/>
  <c r="BI187"/>
  <c r="BH187"/>
  <c r="BG187"/>
  <c r="BF187"/>
  <c r="T187"/>
  <c r="R187"/>
  <c r="P187"/>
  <c r="BI183"/>
  <c r="BH183"/>
  <c r="BG183"/>
  <c r="BF183"/>
  <c r="T183"/>
  <c r="R183"/>
  <c r="P183"/>
  <c r="BI178"/>
  <c r="BH178"/>
  <c r="BG178"/>
  <c r="BF178"/>
  <c r="T178"/>
  <c r="R178"/>
  <c r="P178"/>
  <c r="BI173"/>
  <c r="BH173"/>
  <c r="BG173"/>
  <c r="BF173"/>
  <c r="T173"/>
  <c r="R173"/>
  <c r="P173"/>
  <c r="BI170"/>
  <c r="BH170"/>
  <c r="BG170"/>
  <c r="BF170"/>
  <c r="T170"/>
  <c r="R170"/>
  <c r="P170"/>
  <c r="BI167"/>
  <c r="BH167"/>
  <c r="BG167"/>
  <c r="BF167"/>
  <c r="T167"/>
  <c r="R167"/>
  <c r="P167"/>
  <c r="BI155"/>
  <c r="BH155"/>
  <c r="BG155"/>
  <c r="BF155"/>
  <c r="T155"/>
  <c r="R155"/>
  <c r="P155"/>
  <c r="BI146"/>
  <c r="BH146"/>
  <c r="BG146"/>
  <c r="BF146"/>
  <c r="T146"/>
  <c r="R146"/>
  <c r="P146"/>
  <c r="BI140"/>
  <c r="BH140"/>
  <c r="BG140"/>
  <c r="BF140"/>
  <c r="T140"/>
  <c r="R140"/>
  <c r="P140"/>
  <c r="BI134"/>
  <c r="BH134"/>
  <c r="BG134"/>
  <c r="BF134"/>
  <c r="T134"/>
  <c r="R134"/>
  <c r="P134"/>
  <c r="BI129"/>
  <c r="BH129"/>
  <c r="BG129"/>
  <c r="BF129"/>
  <c r="T129"/>
  <c r="R129"/>
  <c r="P129"/>
  <c r="F122"/>
  <c r="F120"/>
  <c r="E118"/>
  <c r="F91"/>
  <c r="F89"/>
  <c r="E87"/>
  <c r="J24"/>
  <c r="E24"/>
  <c r="J123"/>
  <c r="J23"/>
  <c r="J21"/>
  <c r="E21"/>
  <c r="J122"/>
  <c r="J20"/>
  <c r="J18"/>
  <c r="E18"/>
  <c r="F123"/>
  <c r="J17"/>
  <c r="J12"/>
  <c r="J120"/>
  <c r="E7"/>
  <c r="E116"/>
  <c i="1" r="L90"/>
  <c r="AM90"/>
  <c r="AM89"/>
  <c r="L89"/>
  <c r="AM87"/>
  <c r="L87"/>
  <c r="L85"/>
  <c r="L84"/>
  <c i="2" r="J373"/>
  <c r="J355"/>
  <c r="BK320"/>
  <c r="J314"/>
  <c r="J299"/>
  <c r="J289"/>
  <c r="J280"/>
  <c r="J269"/>
  <c r="J262"/>
  <c r="J255"/>
  <c r="J245"/>
  <c r="J236"/>
  <c r="J228"/>
  <c r="BK213"/>
  <c r="BK201"/>
  <c r="BK192"/>
  <c r="BK187"/>
  <c r="BK178"/>
  <c r="J173"/>
  <c r="BK167"/>
  <c r="BK146"/>
  <c r="BK134"/>
  <c r="F36"/>
  <c i="3" r="BK260"/>
  <c r="J169"/>
  <c r="BK300"/>
  <c r="J149"/>
  <c i="4" r="J147"/>
  <c r="BK151"/>
  <c i="2" r="F37"/>
  <c i="3" r="BK205"/>
  <c r="BK236"/>
  <c r="J181"/>
  <c r="J270"/>
  <c r="BK252"/>
  <c r="BK181"/>
  <c r="J305"/>
  <c r="BK270"/>
  <c r="BK149"/>
  <c r="J140"/>
  <c r="BK194"/>
  <c r="BK155"/>
  <c r="BK282"/>
  <c r="J128"/>
  <c i="4" r="BK143"/>
  <c r="BK137"/>
  <c r="J137"/>
  <c i="2" r="F34"/>
  <c i="3" r="J214"/>
  <c r="BK128"/>
  <c r="BK210"/>
  <c r="J252"/>
  <c r="J136"/>
  <c r="BK224"/>
  <c r="BK320"/>
  <c r="BK208"/>
  <c i="4" r="J151"/>
  <c r="BK129"/>
  <c r="BK147"/>
  <c r="BK134"/>
  <c i="2" r="BK382"/>
  <c r="J364"/>
  <c r="BK346"/>
  <c r="J331"/>
  <c r="BK304"/>
  <c r="BK294"/>
  <c r="BK283"/>
  <c r="BK274"/>
  <c r="BK267"/>
  <c r="BK258"/>
  <c r="BK250"/>
  <c r="BK241"/>
  <c r="J231"/>
  <c r="J223"/>
  <c r="J213"/>
  <c r="J201"/>
  <c r="J192"/>
  <c r="J183"/>
  <c r="BK170"/>
  <c r="BK155"/>
  <c r="BK140"/>
  <c r="BK129"/>
  <c i="3" r="J194"/>
  <c r="BK288"/>
  <c r="J229"/>
  <c r="J292"/>
  <c r="J205"/>
  <c r="BK292"/>
  <c r="BK186"/>
  <c r="J279"/>
  <c r="J160"/>
  <c i="4" r="J129"/>
  <c r="J154"/>
  <c r="J125"/>
  <c i="2" r="J382"/>
  <c r="BK364"/>
  <c r="J346"/>
  <c r="J320"/>
  <c r="J304"/>
  <c r="J294"/>
  <c r="J283"/>
  <c r="BK269"/>
  <c r="BK262"/>
  <c r="BK255"/>
  <c r="BK245"/>
  <c r="BK236"/>
  <c r="BK228"/>
  <c r="BK216"/>
  <c r="BK208"/>
  <c r="BK197"/>
  <c r="J187"/>
  <c r="J178"/>
  <c r="J167"/>
  <c r="J146"/>
  <c r="J129"/>
  <c i="3" r="J186"/>
  <c r="BK305"/>
  <c r="J236"/>
  <c r="J267"/>
  <c r="BK169"/>
  <c r="J288"/>
  <c r="J177"/>
  <c r="BK314"/>
  <c r="J174"/>
  <c i="4" r="BK140"/>
  <c r="BK154"/>
  <c i="2" r="J34"/>
  <c i="3" r="J224"/>
  <c r="BK163"/>
  <c r="BK267"/>
  <c r="BK174"/>
  <c r="J199"/>
  <c r="J210"/>
  <c r="BK144"/>
  <c r="J244"/>
  <c r="J144"/>
  <c i="2" r="F35"/>
  <c r="J134"/>
  <c i="3" r="BK177"/>
  <c r="J300"/>
  <c r="J155"/>
  <c r="J163"/>
  <c r="BK244"/>
  <c r="J320"/>
  <c r="BK189"/>
  <c i="4" r="J134"/>
  <c r="J143"/>
  <c i="2" r="BK373"/>
  <c r="BK355"/>
  <c r="BK331"/>
  <c r="BK314"/>
  <c r="BK299"/>
  <c r="BK289"/>
  <c r="BK280"/>
  <c r="J274"/>
  <c r="J267"/>
  <c r="J258"/>
  <c r="J250"/>
  <c r="J241"/>
  <c r="BK231"/>
  <c r="BK223"/>
  <c r="J216"/>
  <c r="J208"/>
  <c r="J197"/>
  <c r="BK183"/>
  <c r="BK173"/>
  <c r="J170"/>
  <c r="J155"/>
  <c r="J140"/>
  <c i="1" r="AS94"/>
  <c i="3" r="J218"/>
  <c r="J189"/>
  <c r="BK279"/>
  <c r="J260"/>
  <c r="BK214"/>
  <c r="BK136"/>
  <c r="J282"/>
  <c r="J208"/>
  <c r="BK229"/>
  <c r="J314"/>
  <c r="BK199"/>
  <c r="BK160"/>
  <c r="BK218"/>
  <c r="BK140"/>
  <c i="4" r="BK125"/>
  <c r="J140"/>
  <c i="2" l="1" r="BK128"/>
  <c r="J128"/>
  <c r="J98"/>
  <c r="P200"/>
  <c r="BK279"/>
  <c r="J279"/>
  <c r="J104"/>
  <c r="BK345"/>
  <c r="J345"/>
  <c r="J106"/>
  <c i="3" r="R148"/>
  <c i="2" r="T200"/>
  <c r="T279"/>
  <c r="T345"/>
  <c i="3" r="BK148"/>
  <c r="J148"/>
  <c r="J99"/>
  <c r="T204"/>
  <c r="P228"/>
  <c r="BK291"/>
  <c r="J291"/>
  <c r="J105"/>
  <c r="T291"/>
  <c i="2" r="R128"/>
  <c r="P166"/>
  <c r="P254"/>
  <c r="T298"/>
  <c i="3" r="BK127"/>
  <c r="J127"/>
  <c r="J98"/>
  <c r="BK204"/>
  <c r="J204"/>
  <c r="J100"/>
  <c r="T228"/>
  <c r="T222"/>
  <c r="P291"/>
  <c r="R291"/>
  <c i="4" r="BK133"/>
  <c r="J133"/>
  <c r="J100"/>
  <c i="2" r="T128"/>
  <c r="T166"/>
  <c r="T254"/>
  <c r="P298"/>
  <c i="3" r="P148"/>
  <c i="4" r="P133"/>
  <c r="P123"/>
  <c r="P122"/>
  <c i="1" r="AU97"/>
  <c i="2" r="BK200"/>
  <c r="J200"/>
  <c r="J100"/>
  <c r="P279"/>
  <c r="R345"/>
  <c i="3" r="T148"/>
  <c i="4" r="BK150"/>
  <c r="J150"/>
  <c r="J102"/>
  <c i="2" r="R200"/>
  <c r="R279"/>
  <c r="P345"/>
  <c i="3" r="P127"/>
  <c r="BK228"/>
  <c r="J228"/>
  <c r="J104"/>
  <c i="4" r="P150"/>
  <c i="2" r="R166"/>
  <c r="R254"/>
  <c r="R298"/>
  <c i="3" r="R127"/>
  <c r="P204"/>
  <c r="R228"/>
  <c r="R222"/>
  <c i="4" r="R133"/>
  <c r="R123"/>
  <c r="R122"/>
  <c r="T150"/>
  <c i="2" r="P128"/>
  <c r="P127"/>
  <c r="BK166"/>
  <c r="J166"/>
  <c r="J99"/>
  <c r="BK254"/>
  <c r="J254"/>
  <c r="J101"/>
  <c r="BK298"/>
  <c r="J298"/>
  <c r="J105"/>
  <c i="3" r="T127"/>
  <c r="R204"/>
  <c i="4" r="T133"/>
  <c r="T123"/>
  <c r="T122"/>
  <c r="R150"/>
  <c r="BK124"/>
  <c r="BK123"/>
  <c r="J123"/>
  <c r="J97"/>
  <c i="3" r="BK217"/>
  <c r="J217"/>
  <c r="J101"/>
  <c i="4" r="BK146"/>
  <c r="J146"/>
  <c r="J101"/>
  <c r="BK128"/>
  <c r="J128"/>
  <c r="J99"/>
  <c i="2" r="BK273"/>
  <c r="J273"/>
  <c r="J102"/>
  <c i="3" r="BK223"/>
  <c r="J223"/>
  <c r="J103"/>
  <c i="4" r="J89"/>
  <c r="BE125"/>
  <c r="BE129"/>
  <c r="BE137"/>
  <c r="BE140"/>
  <c i="3" r="BK126"/>
  <c r="J126"/>
  <c r="J97"/>
  <c i="4" r="F91"/>
  <c r="J118"/>
  <c r="BE147"/>
  <c r="BE154"/>
  <c i="3" r="BK222"/>
  <c r="J222"/>
  <c r="J102"/>
  <c i="4" r="F119"/>
  <c r="BE143"/>
  <c r="BE151"/>
  <c r="E112"/>
  <c r="BE134"/>
  <c r="J119"/>
  <c i="3" r="F92"/>
  <c r="BE163"/>
  <c r="BE169"/>
  <c r="BE194"/>
  <c r="BE210"/>
  <c r="BE260"/>
  <c r="BE270"/>
  <c r="BE292"/>
  <c r="BE314"/>
  <c r="BE320"/>
  <c i="2" r="BK127"/>
  <c r="BK126"/>
  <c r="J126"/>
  <c r="J96"/>
  <c r="BK278"/>
  <c r="J278"/>
  <c r="J103"/>
  <c i="3" r="BE128"/>
  <c r="BE136"/>
  <c r="BE174"/>
  <c r="BE267"/>
  <c r="BE279"/>
  <c r="BE282"/>
  <c r="E115"/>
  <c r="J121"/>
  <c r="BE149"/>
  <c r="BE177"/>
  <c r="BE181"/>
  <c r="BE186"/>
  <c r="BE189"/>
  <c r="BE208"/>
  <c r="BE244"/>
  <c r="BE214"/>
  <c r="BE252"/>
  <c r="BE199"/>
  <c r="BE205"/>
  <c r="BE218"/>
  <c r="BE224"/>
  <c r="BE288"/>
  <c r="BE300"/>
  <c r="BE305"/>
  <c r="J89"/>
  <c r="BE144"/>
  <c r="BE155"/>
  <c r="BE160"/>
  <c r="J122"/>
  <c r="BE140"/>
  <c r="BE229"/>
  <c r="BE236"/>
  <c i="1" r="BA95"/>
  <c i="2" r="E85"/>
  <c r="J89"/>
  <c r="J91"/>
  <c r="F92"/>
  <c r="J92"/>
  <c r="BE129"/>
  <c r="BE134"/>
  <c r="BE140"/>
  <c r="BE146"/>
  <c r="BE155"/>
  <c r="BE167"/>
  <c r="BE170"/>
  <c r="BE173"/>
  <c r="BE178"/>
  <c r="BE183"/>
  <c r="BE187"/>
  <c r="BE192"/>
  <c r="BE197"/>
  <c r="BE201"/>
  <c r="BE208"/>
  <c r="BE213"/>
  <c r="BE216"/>
  <c r="BE223"/>
  <c r="BE228"/>
  <c r="BE231"/>
  <c r="BE236"/>
  <c r="BE241"/>
  <c r="BE245"/>
  <c r="BE250"/>
  <c r="BE255"/>
  <c r="BE258"/>
  <c r="BE262"/>
  <c r="BE267"/>
  <c r="BE269"/>
  <c r="BE274"/>
  <c r="BE280"/>
  <c r="BE283"/>
  <c r="BE289"/>
  <c r="BE294"/>
  <c r="BE299"/>
  <c r="BE304"/>
  <c r="BE314"/>
  <c r="BE320"/>
  <c r="BE331"/>
  <c r="BE346"/>
  <c r="BE355"/>
  <c r="BE364"/>
  <c r="BE373"/>
  <c r="BE382"/>
  <c i="1" r="BB95"/>
  <c r="BC95"/>
  <c r="AW95"/>
  <c r="BD95"/>
  <c i="4" r="J34"/>
  <c i="1" r="AW97"/>
  <c i="4" r="F36"/>
  <c i="1" r="BC97"/>
  <c i="3" r="F35"/>
  <c i="1" r="BB96"/>
  <c i="3" r="F37"/>
  <c i="1" r="BD96"/>
  <c i="3" r="J34"/>
  <c i="1" r="AW96"/>
  <c i="3" r="F34"/>
  <c i="1" r="BA96"/>
  <c i="4" r="F35"/>
  <c i="1" r="BB97"/>
  <c i="4" r="F34"/>
  <c i="1" r="BA97"/>
  <c i="4" r="F37"/>
  <c i="1" r="BD97"/>
  <c i="3" r="F36"/>
  <c i="1" r="BC96"/>
  <c i="3" l="1" r="T126"/>
  <c r="T125"/>
  <c i="2" r="T127"/>
  <c i="3" r="R126"/>
  <c r="R125"/>
  <c i="2" r="P278"/>
  <c r="P126"/>
  <c i="1" r="AU95"/>
  <c i="3" r="P222"/>
  <c i="2" r="R278"/>
  <c i="3" r="P126"/>
  <c r="P125"/>
  <c i="1" r="AU96"/>
  <c i="2" r="T278"/>
  <c r="R127"/>
  <c r="R126"/>
  <c i="4" r="BK122"/>
  <c r="J122"/>
  <c r="J96"/>
  <c r="J124"/>
  <c r="J98"/>
  <c i="3" r="BK125"/>
  <c r="J125"/>
  <c r="J96"/>
  <c i="2" r="J127"/>
  <c r="J97"/>
  <c r="J33"/>
  <c i="1" r="AV95"/>
  <c r="AT95"/>
  <c i="2" r="F33"/>
  <c i="1" r="AZ95"/>
  <c i="2" r="J30"/>
  <c i="1" r="AG95"/>
  <c i="3" r="J33"/>
  <c i="1" r="AV96"/>
  <c r="AT96"/>
  <c i="3" r="F33"/>
  <c i="1" r="AZ96"/>
  <c r="BC94"/>
  <c r="W32"/>
  <c r="BB94"/>
  <c r="W31"/>
  <c r="BD94"/>
  <c r="W33"/>
  <c r="BA94"/>
  <c r="W30"/>
  <c i="4" r="F33"/>
  <c i="1" r="AZ97"/>
  <c i="4" r="J33"/>
  <c i="1" r="AV97"/>
  <c r="AT97"/>
  <c i="2" l="1" r="T126"/>
  <c i="1" r="AN95"/>
  <c i="2" r="J39"/>
  <c i="1" r="AU94"/>
  <c r="AW94"/>
  <c r="AK30"/>
  <c i="3" r="J30"/>
  <c i="1" r="AG96"/>
  <c r="AN96"/>
  <c i="4" r="J30"/>
  <c i="1" r="AG97"/>
  <c r="AX94"/>
  <c r="AY94"/>
  <c r="AZ94"/>
  <c r="W29"/>
  <c i="4" l="1" r="J39"/>
  <c i="3" r="J39"/>
  <c i="1" r="AN97"/>
  <c r="AG94"/>
  <c r="AK26"/>
  <c r="AV94"/>
  <c r="AK29"/>
  <c r="AK35"/>
  <c l="1" r="AT94"/>
  <c r="AN94"/>
</calcChain>
</file>

<file path=xl/sharedStrings.xml><?xml version="1.0" encoding="utf-8"?>
<sst xmlns="http://schemas.openxmlformats.org/spreadsheetml/2006/main">
  <si>
    <t>Export Komplet</t>
  </si>
  <si>
    <t/>
  </si>
  <si>
    <t>2.0</t>
  </si>
  <si>
    <t>ZAMOK</t>
  </si>
  <si>
    <t>False</t>
  </si>
  <si>
    <t>{d94946a1-eae4-40a7-8100-c143262ff163}</t>
  </si>
  <si>
    <t>0,01</t>
  </si>
  <si>
    <t>21</t>
  </si>
  <si>
    <t>15</t>
  </si>
  <si>
    <t>REKAPITULACE STAVBY</t>
  </si>
  <si>
    <t xml:space="preserve">v ---  níže se nacházejí doplnkové a pomocné údaje k sestavám  --- v</t>
  </si>
  <si>
    <t>Návod na vyplnění</t>
  </si>
  <si>
    <t>0,001</t>
  </si>
  <si>
    <t>Kód:</t>
  </si>
  <si>
    <t>221013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</si>
  <si>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</si>
  <si>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</si>
  <si>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FASÁDY KAVÁRNY UNION V ČESKÉ LÍPĚ - VÝCHODNÍ STRANA</t>
  </si>
  <si>
    <t>0,1</t>
  </si>
  <si>
    <t>KSO:</t>
  </si>
  <si>
    <t>CC-CZ:</t>
  </si>
  <si>
    <t>1</t>
  </si>
  <si>
    <t>Místo:</t>
  </si>
  <si>
    <t>Česká Lípa</t>
  </si>
  <si>
    <t>Datum:</t>
  </si>
  <si>
    <t>17. 10. 2022</t>
  </si>
  <si>
    <t>10</t>
  </si>
  <si>
    <t>100</t>
  </si>
  <si>
    <t>Zadavatel:</t>
  </si>
  <si>
    <t>IČ:</t>
  </si>
  <si>
    <t xml:space="preserve"> </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</si>
  <si>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</si>
  <si>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</si>
  <si>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</si>
  <si>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</si>
  <si>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</si>
  <si>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</si>
  <si>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</si>
  <si>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</si>
  <si>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</si>
  <si>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</si>
  <si>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</si>
  <si>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</si>
  <si>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</si>
  <si>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</si>
  <si>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</si>
  <si>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</si>
  <si>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</si>
  <si>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</si>
  <si>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</si>
  <si>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</si>
  <si>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</si>
  <si>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</si>
  <si>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</si>
  <si>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</si>
  <si>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</si>
  <si>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</si>
  <si>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</si>
  <si>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</si>
  <si>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</si>
  <si>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</si>
  <si>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</si>
  <si>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</si>
  <si>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</si>
  <si>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</si>
  <si>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</si>
  <si>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</si>
  <si>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</si>
  <si>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</si>
  <si>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</si>
  <si>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</si>
  <si>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</si>
  <si>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</si>
  <si>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</si>
  <si>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</si>
  <si>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</si>
  <si>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</si>
  <si>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</si>
  <si>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</si>
  <si>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</si>
  <si>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</si>
  <si>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</si>
  <si>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</si>
  <si>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</si>
  <si>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OPRAVA FASÁDY KAVÁRNY UNION V ČESKÉ LÍPĚ</t>
  </si>
  <si>
    <t>STA</t>
  </si>
  <si>
    <t>{a8a76049-0ad8-4091-9485-80ac11c7b4dd}</t>
  </si>
  <si>
    <t>2</t>
  </si>
  <si>
    <t>SO 02</t>
  </si>
  <si>
    <t>OPRAVA DLAŽEB BALKÓNŮ</t>
  </si>
  <si>
    <t>{7300ff75-8c3a-472f-af12-666b77bdf798}</t>
  </si>
  <si>
    <t>VRN</t>
  </si>
  <si>
    <t>Vedlejší rozpočtové náklady</t>
  </si>
  <si>
    <t>{0ef1c094-dfd4-416f-9ac0-6202553c9b38}</t>
  </si>
  <si>
    <t>KRYCÍ LIST SOUPISU PRACÍ</t>
  </si>
  <si>
    <t>Objekt:</t>
  </si>
  <si>
    <t>SO 01 - OPRAVA FASÁDY KAVÁRNY UNION V ČESKÉ LÍPĚ</t>
  </si>
  <si>
    <t>JINDŘICHA Z LIPÉ 113/24 Č. LÍPA, Česká Lípa</t>
  </si>
  <si>
    <t>Město Česká Lípa</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</si>
  <si>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</si>
  <si>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</si>
  <si>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</si>
  <si>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</si>
  <si>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</si>
  <si>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</si>
  <si>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</si>
  <si>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62 - Restaurátorské práce</t>
  </si>
  <si>
    <t xml:space="preserve">    9 - Ostatní konstrukce a práce-bourání</t>
  </si>
  <si>
    <t xml:space="preserve">    997 -  Přesun sutě</t>
  </si>
  <si>
    <t xml:space="preserve">    998 - Přesun hmot</t>
  </si>
  <si>
    <t>PSV - Práce a dodávky PSV</t>
  </si>
  <si>
    <t xml:space="preserve">    764 - Konstrukce klempířské</t>
  </si>
  <si>
    <t xml:space="preserve">    783 - Dokončovací práce - nátěry</t>
  </si>
  <si>
    <t xml:space="preserve">    789 - Povrchové úpravy ocelových konstrukcí a technologických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</si>
  <si>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</si>
  <si>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</si>
  <si>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</si>
  <si>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</si>
  <si>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</si>
  <si>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</si>
  <si>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</si>
  <si>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</si>
  <si>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</si>
  <si>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</si>
  <si>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</si>
  <si>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</si>
  <si>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</si>
  <si>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</si>
  <si>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</si>
  <si>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</si>
  <si>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</si>
  <si>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</si>
  <si>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</si>
  <si>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62132520R</t>
  </si>
  <si>
    <t>Oprava vnější vápenocementové štukové omítky složitosti 1 podhledů v rozsahu přes 30 do 50 % - předpoklad 40%</t>
  </si>
  <si>
    <t>m2</t>
  </si>
  <si>
    <t>4</t>
  </si>
  <si>
    <t>-2029565336</t>
  </si>
  <si>
    <t>PP</t>
  </si>
  <si>
    <t>Oprava vápenocementové omítky vnějších ploch stupně členitosti 1 štukové podhledů, v rozsahu opravované plochy přes 30 do 50%</t>
  </si>
  <si>
    <t>P</t>
  </si>
  <si>
    <t>Poznámka k položce:_x000d_
max. 5% cementu</t>
  </si>
  <si>
    <t>VV</t>
  </si>
  <si>
    <t>balkony 2.NP a 3.NP</t>
  </si>
  <si>
    <t>9,45</t>
  </si>
  <si>
    <t>62232560R</t>
  </si>
  <si>
    <t>Oprava vnější vápenocementové štukové omítky členitosti 5 v rozsahu přes 30 do 40 %, včetně modelace narušených prvků</t>
  </si>
  <si>
    <t>1141102659</t>
  </si>
  <si>
    <t>255,64</t>
  </si>
  <si>
    <t>-50</t>
  </si>
  <si>
    <t>Součet</t>
  </si>
  <si>
    <t>3</t>
  </si>
  <si>
    <t>629991001</t>
  </si>
  <si>
    <t>Zakrytí podélných ploch fólií volně položenou</t>
  </si>
  <si>
    <t>CS ÚRS 2023 01</t>
  </si>
  <si>
    <t>-1781276060</t>
  </si>
  <si>
    <t>Zakrytí vnějších ploch před znečištěním včetně pozdějšího odkrytí ploch podélných rovných (např. chodníků) fólií položenou volně</t>
  </si>
  <si>
    <t>Online PSC</t>
  </si>
  <si>
    <t>https://podminky.urs.cz/item/CS_URS_2023_01/629991001</t>
  </si>
  <si>
    <t>PSC</t>
  </si>
  <si>
    <t xml:space="preserve">Poznámka k souboru cen:_x000d_
1. V ceně -1012 nejsou započteny náklady na dodávku a montáž začišťovací lišty; tyto se oceňují cenou 622 14-3004 této části katalogu a materiálem ve specifikaci. </t>
  </si>
  <si>
    <t>chodník</t>
  </si>
  <si>
    <t>20,0*2</t>
  </si>
  <si>
    <t>629991011</t>
  </si>
  <si>
    <t>Zakrytí výplní otvorů a svislých ploch fólií přilepenou lepící páskou</t>
  </si>
  <si>
    <t>1262249358</t>
  </si>
  <si>
    <t>Zakrytí vnějších ploch před znečištěním včetně pozdějšího odkrytí výplní otvorů a svislých ploch fólií přilepenou lepící páskou</t>
  </si>
  <si>
    <t>https://podminky.urs.cz/item/CS_URS_2023_01/629991011</t>
  </si>
  <si>
    <t>zakrývání oken</t>
  </si>
  <si>
    <t>46,0 "2.NP-4.NP"</t>
  </si>
  <si>
    <t>26,52 "1.NP"</t>
  </si>
  <si>
    <t>ochrana parapetů před znečištěním</t>
  </si>
  <si>
    <t>10,0</t>
  </si>
  <si>
    <t>5</t>
  </si>
  <si>
    <t>62999510R</t>
  </si>
  <si>
    <t>Očištění vnějších ploch tlakovou vodou a odstranění nátěru (viz návrh sanace firmy CORESAN)</t>
  </si>
  <si>
    <t>-57008700</t>
  </si>
  <si>
    <t>pohled východní - složitost 5</t>
  </si>
  <si>
    <t>233,0</t>
  </si>
  <si>
    <t>pohled jižní - nedodělek z předchozí etapy - složitost 5</t>
  </si>
  <si>
    <t>10,64</t>
  </si>
  <si>
    <t>boční strana balkonů - složitost 5</t>
  </si>
  <si>
    <t>12,0</t>
  </si>
  <si>
    <t>podhledy balkonů 2.NP a 3.NP - složitost 2</t>
  </si>
  <si>
    <t>4,5+4,95</t>
  </si>
  <si>
    <t>62</t>
  </si>
  <si>
    <t>Restaurátorské práce</t>
  </si>
  <si>
    <t>62200001R</t>
  </si>
  <si>
    <t>Oprava vrcholových váz válcovitých</t>
  </si>
  <si>
    <t>ks</t>
  </si>
  <si>
    <t>-272916013</t>
  </si>
  <si>
    <t xml:space="preserve">Poznámka k položce:_x000d_
Položka obsahuje všechny potřebné práce a materiál, včetně očištění a biocidní očetření - viz restaurátorský průzkum, návrh sanace, materiálový průzkum._x000d_
_x000d_
_x000d_
"_x000d_
</t>
  </si>
  <si>
    <t>7</t>
  </si>
  <si>
    <t>62200002R</t>
  </si>
  <si>
    <t>Oprava vrcholových váz hranatých</t>
  </si>
  <si>
    <t>634596263</t>
  </si>
  <si>
    <t xml:space="preserve">Poznámka k položce:_x000d_
Položka obsahuje všechny potřebné práce a materiál, včetně očištění a biocidní očetření - viz restaurátorský průzkum, návrh sanace, materiálový průzkum._x000d_
</t>
  </si>
  <si>
    <t>8</t>
  </si>
  <si>
    <t>62200003R</t>
  </si>
  <si>
    <t>Injektáže prasklin a dutých míst</t>
  </si>
  <si>
    <t>25121187</t>
  </si>
  <si>
    <t>Poznámka k položce:_x000d_
Bude fakturováno dle skutečného provedení._x000d_
Položka obsahuje všechny potřebné práce a materiál.</t>
  </si>
  <si>
    <t>odhad</t>
  </si>
  <si>
    <t>33,0</t>
  </si>
  <si>
    <t>9</t>
  </si>
  <si>
    <t>62200004R</t>
  </si>
  <si>
    <t>Hloubkové zpevnění plastických prvků</t>
  </si>
  <si>
    <t>-1368139306</t>
  </si>
  <si>
    <t>62200005R</t>
  </si>
  <si>
    <t>Konsolidace proteklých míst</t>
  </si>
  <si>
    <t>1701769460</t>
  </si>
  <si>
    <t>25,0</t>
  </si>
  <si>
    <t>11</t>
  </si>
  <si>
    <t>62200006R</t>
  </si>
  <si>
    <t>Doplnění uchycení zdobných prvků</t>
  </si>
  <si>
    <t>1846791247</t>
  </si>
  <si>
    <t>Restaurátorská zpráva</t>
  </si>
  <si>
    <t xml:space="preserve">Poznámka k položce:_x000d_
Položka obsahuje všechny potřebné práce a materiál výrobě odlitků, montáži a ukotvení zdobných prvků fasády- viz restaurátorský průzkum, návrh sanace, materiálový průzkum._x000d_
</t>
  </si>
  <si>
    <t xml:space="preserve">odhad </t>
  </si>
  <si>
    <t>254,94*0,4</t>
  </si>
  <si>
    <t>12</t>
  </si>
  <si>
    <t>62200007R</t>
  </si>
  <si>
    <t>Doplnění zdobných prvků vč. ukotvení</t>
  </si>
  <si>
    <t>1751656372</t>
  </si>
  <si>
    <t xml:space="preserve">Poznámka k položce:_x000d_
Položka obsahuje všechny potřebné práce a materiál výrobě odlitků, montáži a ukotvení zdobných prvků fasády- viz restaurátorský průzkum, návrh sanace, materiálový průzkum- </t>
  </si>
  <si>
    <t>50,0</t>
  </si>
  <si>
    <t>13</t>
  </si>
  <si>
    <t>62200008R</t>
  </si>
  <si>
    <t>kpl</t>
  </si>
  <si>
    <t>-1745941522</t>
  </si>
  <si>
    <t xml:space="preserve">Poznámka k položce:_x000d_
3x listinná podoba +  1x elektronická podoba</t>
  </si>
  <si>
    <t>Ostatní konstrukce a práce-bourání</t>
  </si>
  <si>
    <t>14</t>
  </si>
  <si>
    <t>941211112</t>
  </si>
  <si>
    <t>Montáž lešení řadového rámového lehkého zatížení do 200 kg/m2 š do 0,9 m v do 25 m</t>
  </si>
  <si>
    <t>2126875104</t>
  </si>
  <si>
    <t>https://podminky.urs.cz/item/CS_URS_2023_01/941211112</t>
  </si>
  <si>
    <t>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t>
  </si>
  <si>
    <t>326,7 "východní část</t>
  </si>
  <si>
    <t>30,0 "severovýchodní roh budovy</t>
  </si>
  <si>
    <t>941211211</t>
  </si>
  <si>
    <t>Příplatek k lešení řadovému rámovému lehkému š 0,9 m v do 25 m za první a ZKD den použití</t>
  </si>
  <si>
    <t>-846709866</t>
  </si>
  <si>
    <t>https://podminky.urs.cz/item/CS_URS_2023_01/941211211</t>
  </si>
  <si>
    <t>356,70*120 "předpoklad 4 měsíce</t>
  </si>
  <si>
    <t>16</t>
  </si>
  <si>
    <t>941211812</t>
  </si>
  <si>
    <t>Demontáž lešení řadového rámového lehkého zatížení do 200 kg/m2 š od 0,6 do 0,9 m v přes 10 do 25 m</t>
  </si>
  <si>
    <t>1580107851</t>
  </si>
  <si>
    <t>Demontáž lešení řadového rámového lehkého pracovního s provozním zatížením tř. 3 do 200 kg/m2 šířky tř. SW06 od 0,6 do 0,9 m, výšky přes 10 do 25 m</t>
  </si>
  <si>
    <t>https://podminky.urs.cz/item/CS_URS_2023_01/941211812</t>
  </si>
  <si>
    <t>17</t>
  </si>
  <si>
    <t>944511111</t>
  </si>
  <si>
    <t>Montáž ochranné sítě z textilie z umělých vláken</t>
  </si>
  <si>
    <t>255708854</t>
  </si>
  <si>
    <t>https://podminky.urs.cz/item/CS_URS_2023_01/944511111</t>
  </si>
  <si>
    <t>Poznámka k souboru cen:_x000d_
1. V cenách nejsou započteny náklady na lešení potřebné pro zavěšení sítí; toto lešení se oceňuje příslušnými cenami lešení.</t>
  </si>
  <si>
    <t>18</t>
  </si>
  <si>
    <t>944511211</t>
  </si>
  <si>
    <t>Příplatek k ochranné síti za první a ZKD den použití</t>
  </si>
  <si>
    <t>1504935802</t>
  </si>
  <si>
    <t>https://podminky.urs.cz/item/CS_URS_2023_01/944511211</t>
  </si>
  <si>
    <t>19</t>
  </si>
  <si>
    <t>944511811</t>
  </si>
  <si>
    <t>Demontáž ochranné sítě z textilie z umělých vláken</t>
  </si>
  <si>
    <t>105122560</t>
  </si>
  <si>
    <t>Demontáž ochranné sítě zavěšené na konstrukci lešení z textilie z umělých vláken</t>
  </si>
  <si>
    <t>https://podminky.urs.cz/item/CS_URS_2023_01/944511811</t>
  </si>
  <si>
    <t>20</t>
  </si>
  <si>
    <t>944711113</t>
  </si>
  <si>
    <t>Montáž záchytné stříšky š do 2,5 m</t>
  </si>
  <si>
    <t>m</t>
  </si>
  <si>
    <t>1968935559</t>
  </si>
  <si>
    <t>https://podminky.urs.cz/item/CS_URS_2023_01/944711113</t>
  </si>
  <si>
    <t>Poznámka k souboru cen:_x000d_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t>
  </si>
  <si>
    <t>2,0*2 "vstupy</t>
  </si>
  <si>
    <t>944711213</t>
  </si>
  <si>
    <t>Příplatek k záchytné stříšce š do 2,5 m za první a ZKD den použití</t>
  </si>
  <si>
    <t>-936000040</t>
  </si>
  <si>
    <t>https://podminky.urs.cz/item/CS_URS_2023_01/944711213</t>
  </si>
  <si>
    <t>4,0*120</t>
  </si>
  <si>
    <t>22</t>
  </si>
  <si>
    <t>944711813</t>
  </si>
  <si>
    <t>Demontáž záchytné stříšky š do 2,5 m</t>
  </si>
  <si>
    <t>2026860454</t>
  </si>
  <si>
    <t>https://podminky.urs.cz/item/CS_URS_2023_01/944711813</t>
  </si>
  <si>
    <t>Poznámka k souboru cen:_x000d_
1. Ceny nelze použít pro samostatnou záchytnou stříšku či jiné ochranné konstrukce, které mají za účel chránit chodce před padající omítkou či zchátralými římsami apod.</t>
  </si>
  <si>
    <t>23</t>
  </si>
  <si>
    <t>978015351</t>
  </si>
  <si>
    <t>Otlučení (osekání) vnější vápenné nebo vápenocementové omítky stupně členitosti 1 a 2 v rozsahu přes 30 do 40 %</t>
  </si>
  <si>
    <t>479848775</t>
  </si>
  <si>
    <t>Otlučení vápenných nebo vápenocementových omítek vnějších ploch s vyškrabáním spar a s očištěním zdiva stupně členitosti 1 a 2, v rozsahu přes 30 do 40 %</t>
  </si>
  <si>
    <t>https://podminky.urs.cz/item/CS_URS_2023_01/978015351</t>
  </si>
  <si>
    <t>24</t>
  </si>
  <si>
    <t>978019351</t>
  </si>
  <si>
    <t>Otlučení (osekání) vnější vápenné nebo vápenocementové omítky stupně členitosti 3 až 5 v rozsahu přes 30 do 40 %</t>
  </si>
  <si>
    <t>-892206370</t>
  </si>
  <si>
    <t>Otlučení vápenných nebo vápenocementových omítek vnějších ploch s vyškrabáním spar a s očištěním zdiva stupně členitosti 3 až 5, v rozsahu přes 30 do 40 %</t>
  </si>
  <si>
    <t>https://podminky.urs.cz/item/CS_URS_2023_01/978019351</t>
  </si>
  <si>
    <t>997</t>
  </si>
  <si>
    <t xml:space="preserve"> Přesun sutě</t>
  </si>
  <si>
    <t>25</t>
  </si>
  <si>
    <t>997013157</t>
  </si>
  <si>
    <t>Vnitrostaveništní doprava suti a vybouraných hmot pro budovy v přes 21 do 24 m s omezením mechanizace</t>
  </si>
  <si>
    <t>t</t>
  </si>
  <si>
    <t>138544727</t>
  </si>
  <si>
    <t>Vnitrostaveništní doprava suti a vybouraných hmot vodorovně do 50 m svisle s omezením mechanizace pro budovy a haly výšky přes 21 do 24 m</t>
  </si>
  <si>
    <t>https://podminky.urs.cz/item/CS_URS_2023_01/997013157</t>
  </si>
  <si>
    <t>26</t>
  </si>
  <si>
    <t>997013312</t>
  </si>
  <si>
    <t>Montáž a demontáž shozu suti v do 20 m</t>
  </si>
  <si>
    <t>-857441851</t>
  </si>
  <si>
    <t>Doprava suti shozem montáž a demontáž shozu výšky přes 10 do 20 m</t>
  </si>
  <si>
    <t>https://podminky.urs.cz/item/CS_URS_2023_01/997013312</t>
  </si>
  <si>
    <t xml:space="preserve">Poznámka k souboru cen:_x000d_
1. Shozy vyšší než 75 m se oceňují individuálně. 2. Výškou se rozumí vzdálenost od vyústění shozu do úrovně plnícího trychtýře. 3. Náklady na vodorovnou dopravu suti se oceňují cenami 977 01-3111, -3151 a -3211 pro budovy a haly výšky do 6 m souboru cen 977 01-3 Vnitrostaveništní doprava suti a vybouraných hmot. </t>
  </si>
  <si>
    <t>27</t>
  </si>
  <si>
    <t>997013322</t>
  </si>
  <si>
    <t>Příplatek k shozu suti v do 20 m za první a ZKD den použití</t>
  </si>
  <si>
    <t>-1341794001</t>
  </si>
  <si>
    <t>Doprava suti shozem montáž a demontáž shozu výšky Příplatek za první a každý další den použití shozu k ceně -3312</t>
  </si>
  <si>
    <t>https://podminky.urs.cz/item/CS_URS_2023_01/997013322</t>
  </si>
  <si>
    <t>30*17,0</t>
  </si>
  <si>
    <t>28</t>
  </si>
  <si>
    <t>997013501.1</t>
  </si>
  <si>
    <t xml:space="preserve">Odvoz  suti na skládku a vybouraných hmot se složením - skládka dle dodavatele stavby</t>
  </si>
  <si>
    <t>-1101500869</t>
  </si>
  <si>
    <t>29</t>
  </si>
  <si>
    <t>997013631</t>
  </si>
  <si>
    <t>Poplatek za uložení na skládce (skládkovné) stavebního odpadu směsného kód odpadu 17 09 04</t>
  </si>
  <si>
    <t>1923973862</t>
  </si>
  <si>
    <t>Poplatek za uložení stavebního odpadu na skládce (skládkovné) směsného stavebního a demoličního zatříděného do Katalogu odpadů pod kódem 17 09 04</t>
  </si>
  <si>
    <t>https://podminky.urs.cz/item/CS_URS_2023_01/997013631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</si>
  <si>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</si>
  <si>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</si>
  <si>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</si>
  <si>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30</t>
  </si>
  <si>
    <t>998017003</t>
  </si>
  <si>
    <t>Přesun hmot s omezením mechanizace pro budovy v do 24 m</t>
  </si>
  <si>
    <t>-1683801736</t>
  </si>
  <si>
    <t>https://podminky.urs.cz/item/CS_URS_2023_01/998017003</t>
  </si>
  <si>
    <t>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t>
  </si>
  <si>
    <t>PSV</t>
  </si>
  <si>
    <t>Práce a dodávky PSV</t>
  </si>
  <si>
    <t>764</t>
  </si>
  <si>
    <t>Konstrukce klempířské</t>
  </si>
  <si>
    <t>31</t>
  </si>
  <si>
    <t>764001901</t>
  </si>
  <si>
    <t>Napojení klempířských konstrukcí na stávající délky spoje do 0,5 m</t>
  </si>
  <si>
    <t>kus</t>
  </si>
  <si>
    <t>75059863</t>
  </si>
  <si>
    <t>Napojení na stávající klempířské konstrukce délky spoje do 0,5 m</t>
  </si>
  <si>
    <t>https://podminky.urs.cz/item/CS_URS_2023_01/764001901</t>
  </si>
  <si>
    <t>32</t>
  </si>
  <si>
    <t>764004863</t>
  </si>
  <si>
    <t>Demontáž svodu k dalšímu použití</t>
  </si>
  <si>
    <t>-992944001</t>
  </si>
  <si>
    <t>Demontáž klempířských konstrukcí svodu k dalšímu použití</t>
  </si>
  <si>
    <t>https://podminky.urs.cz/item/CS_URS_2023_01/764004863</t>
  </si>
  <si>
    <t>pohled východní</t>
  </si>
  <si>
    <t>17,5</t>
  </si>
  <si>
    <t>33</t>
  </si>
  <si>
    <t>764508131.1</t>
  </si>
  <si>
    <t>Montáž kruhového svodu - zpětná montáž po opravě</t>
  </si>
  <si>
    <t>1380538871</t>
  </si>
  <si>
    <t>Montáž svodu kruhového, průměru svodu</t>
  </si>
  <si>
    <t>34</t>
  </si>
  <si>
    <t>998764203</t>
  </si>
  <si>
    <t>Přesun hmot procentní pro konstrukce klempířské v objektech v do 24 m</t>
  </si>
  <si>
    <t>%</t>
  </si>
  <si>
    <t>-922271335</t>
  </si>
  <si>
    <t>Přesun hmot pro konstrukce klempířské stanovený procentní sazbou (%) z ceny vodorovná dopravní vzdálenost do 50 m v objektech výšky přes 12 do 24 m</t>
  </si>
  <si>
    <t>https://podminky.urs.cz/item/CS_URS_2023_01/998764203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</si>
  <si>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</si>
  <si>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783</t>
  </si>
  <si>
    <t>Dokončovací práce - nátěry</t>
  </si>
  <si>
    <t>35</t>
  </si>
  <si>
    <t>783823133</t>
  </si>
  <si>
    <t>Penetrační silikátový nátěr hladkých, tenkovrstvých zrnitých nebo štukových omítek</t>
  </si>
  <si>
    <t>509489213</t>
  </si>
  <si>
    <t>Penetrační nátěr omítek hladkých omítek hladkých, zrnitých tenkovrstvých nebo štukových stupně členitosti 1 a 2 silikátový</t>
  </si>
  <si>
    <t>https://podminky.urs.cz/item/CS_URS_2023_01/783823133</t>
  </si>
  <si>
    <t>podhledy balkonů 2.NP a 3.NP</t>
  </si>
  <si>
    <t>36</t>
  </si>
  <si>
    <t>783823183</t>
  </si>
  <si>
    <t>Penetrační silikátový nátěr omítek stupně členitosti 5</t>
  </si>
  <si>
    <t>1721651997</t>
  </si>
  <si>
    <t>Penetrační nátěr omítek hladkých omítek hladkých, zrnitých tenkovrstvých nebo štukových stupně členitosti 5 silikátový</t>
  </si>
  <si>
    <t>https://podminky.urs.cz/item/CS_URS_2023_01/783823183</t>
  </si>
  <si>
    <t>podhled jižní - nedodělek z předchozí etapy - složitost 5</t>
  </si>
  <si>
    <t>37</t>
  </si>
  <si>
    <t>783827423</t>
  </si>
  <si>
    <t>Krycí dvojnásobný silikátový nátěr omítek stupně členitosti 1 a 2</t>
  </si>
  <si>
    <t>-667490375</t>
  </si>
  <si>
    <t>Krycí (ochranný ) nátěr omítek dvojnásobný hladkých omítek hladkých, zrnitých tenkovrstvých nebo štukových stupně členitosti 1 a 2 silikátový</t>
  </si>
  <si>
    <t>https://podminky.urs.cz/item/CS_URS_2023_01/783827423</t>
  </si>
  <si>
    <t>Poznámka k položce:_x000d_
Flexibilní silikátové nátěry, vysoce paropropustné hydrofobní_x000d_
- viz restaurátorský průzkum, návrh sance, materiálový průzkum</t>
  </si>
  <si>
    <t>38</t>
  </si>
  <si>
    <t>783827483</t>
  </si>
  <si>
    <t>Krycí dvojnásobný silikátový nátěr omítek stupně členitosti 5</t>
  </si>
  <si>
    <t>132578385</t>
  </si>
  <si>
    <t>Krycí (ochranný ) nátěr omítek dvojnásobný hladkých omítek hladkých, zrnitých tenkovrstvých nebo štukových stupně členitosti 5 silikátový</t>
  </si>
  <si>
    <t>https://podminky.urs.cz/item/CS_URS_2023_01/783827483</t>
  </si>
  <si>
    <t>39</t>
  </si>
  <si>
    <t>783897611</t>
  </si>
  <si>
    <t>Příplatek k cenám dvojnásobného krycího nátěru omítek za barevné provedení v odstínu středně sytém</t>
  </si>
  <si>
    <t>479733067</t>
  </si>
  <si>
    <t>Krycí (ochranný ) nátěr omítek Příplatek k cenám za provádění barevného nátěru v odstínu středně sytém dvojnásobného</t>
  </si>
  <si>
    <t>https://podminky.urs.cz/item/CS_URS_2023_01/783897611</t>
  </si>
  <si>
    <t>Mezisoučet</t>
  </si>
  <si>
    <t>789</t>
  </si>
  <si>
    <t>Povrchové úpravy ocelových konstrukcí a technologických zařízení</t>
  </si>
  <si>
    <t>40</t>
  </si>
  <si>
    <t>789121151</t>
  </si>
  <si>
    <t>Čištění ručním nářadím ocelových konstrukcí třídy I stupeň přípravy St 2 stupeň zrezivění B</t>
  </si>
  <si>
    <t>-1909799968</t>
  </si>
  <si>
    <t>Úpravy povrchů pod nátěry ocelových konstrukcí třídy I odstranění rzi a nečistot pomocí ručního nářadí stupeň přípravy St 2, stupeň zrezivění B</t>
  </si>
  <si>
    <t>https://podminky.urs.cz/item/CS_URS_2023_01/789121151</t>
  </si>
  <si>
    <t>nátěr zábradlí a konstrukce balkonu</t>
  </si>
  <si>
    <t>9,9 "2.NP</t>
  </si>
  <si>
    <t>5,5 "3.NP</t>
  </si>
  <si>
    <t>2*2,2 "4.NP</t>
  </si>
  <si>
    <t>3 "podpěry</t>
  </si>
  <si>
    <t>41</t>
  </si>
  <si>
    <t>789121270</t>
  </si>
  <si>
    <t>Odrezivění odrezovačem ocelových konstrukcí třídy I</t>
  </si>
  <si>
    <t>-1660762586</t>
  </si>
  <si>
    <t>Úpravy povrchů pod nátěry ocelových konstrukcí třídy I očištění odrezivěním bezoplachovým odrezovačem</t>
  </si>
  <si>
    <t>https://podminky.urs.cz/item/CS_URS_2023_01/789121270</t>
  </si>
  <si>
    <t>42</t>
  </si>
  <si>
    <t>789325210</t>
  </si>
  <si>
    <t>Nátěr ocelových konstrukcí třídy I 2složkový epoxidový základní tl do 40 μm</t>
  </si>
  <si>
    <t>-542962719</t>
  </si>
  <si>
    <t>Nátěr ocelových konstrukcí třídy I dvousložkový epoxidový základní, tloušťky do 40 μm</t>
  </si>
  <si>
    <t>https://podminky.urs.cz/item/CS_URS_2023_01/789325210</t>
  </si>
  <si>
    <t>43</t>
  </si>
  <si>
    <t>789325215</t>
  </si>
  <si>
    <t>Nátěr ocelových konstrukcí třídy I 2složkový epoxidový mezivrstva do 40 μm</t>
  </si>
  <si>
    <t>554664287</t>
  </si>
  <si>
    <t>Nátěr ocelových konstrukcí třídy I dvousložkový epoxidový mezivrstva, tloušťky do 40 μm</t>
  </si>
  <si>
    <t>https://podminky.urs.cz/item/CS_URS_2023_01/789325215</t>
  </si>
  <si>
    <t>44</t>
  </si>
  <si>
    <t>789325220</t>
  </si>
  <si>
    <t>Nátěr ocelových konstrukcí třídy I 2složkový epoxidový krycí (vrchní) do 40 μm</t>
  </si>
  <si>
    <t>770571865</t>
  </si>
  <si>
    <t>Nátěr ocelových konstrukcí třídy I dvousložkový epoxidový krycí (vrchní), tloušťky do 40 μm</t>
  </si>
  <si>
    <t>https://podminky.urs.cz/item/CS_URS_2023_01/789325220</t>
  </si>
  <si>
    <t>SO 02 - OPRAVA DLAŽEB BALKÓNŮ</t>
  </si>
  <si>
    <t xml:space="preserve">    9 - Ostatní konstrukce a práce, bourání</t>
  </si>
  <si>
    <t xml:space="preserve">    711 - Izolace proti vodě, vlhkosti a plynům</t>
  </si>
  <si>
    <t xml:space="preserve">    771 - Podlahy z dlaždic</t>
  </si>
  <si>
    <t>619995001</t>
  </si>
  <si>
    <t xml:space="preserve">Začištění omítek kolem oken, dveří, podlah nebo obkladů -  začištění horní hrany soklů - do šikma</t>
  </si>
  <si>
    <t>-69382229</t>
  </si>
  <si>
    <t>Začištění omítek (s dodáním hmot) kolem oken, dveří, podlah, obkladů apod.</t>
  </si>
  <si>
    <t>https://podminky.urs.cz/item/CS_URS_2023_01/619995001</t>
  </si>
  <si>
    <t>12,5 "2.NP - jižní strana</t>
  </si>
  <si>
    <t>6,5 "2.NP - východní strana</t>
  </si>
  <si>
    <t xml:space="preserve">2*3,2  "4.NP</t>
  </si>
  <si>
    <t>62132521R</t>
  </si>
  <si>
    <t>Oprava vnější vápenocementové štukové omítky složitosti 1 podhledů v rozsahu do 20%</t>
  </si>
  <si>
    <t>251334418</t>
  </si>
  <si>
    <t>balkon jižní strana</t>
  </si>
  <si>
    <t>13*1,35</t>
  </si>
  <si>
    <t>62232522R</t>
  </si>
  <si>
    <t>Oprava vnější vápenocementové štukové omítky složitosti 1 stěn v rozsahu přes 30 do 40%</t>
  </si>
  <si>
    <t>-1707647174</t>
  </si>
  <si>
    <t>nadpraží nad výkladci pod balkonem jižní strana</t>
  </si>
  <si>
    <t>13,3*0,75</t>
  </si>
  <si>
    <t>Oprava vnější vápenocementové štukové omítky členitosti 5 v rozsahu přes 30 do 40 %</t>
  </si>
  <si>
    <t>180376249</t>
  </si>
  <si>
    <t>fasáda stěn a prvků kolem balkonu - jižní strana</t>
  </si>
  <si>
    <t>"odhad" 10,0</t>
  </si>
  <si>
    <t>Ostatní konstrukce a práce, bourání</t>
  </si>
  <si>
    <t>-321506261</t>
  </si>
  <si>
    <t>lešení pro balkon na jižní straně</t>
  </si>
  <si>
    <t>84,0</t>
  </si>
  <si>
    <t>-1903637105</t>
  </si>
  <si>
    <t>84,0*30 "předpoklad 1 měsíc</t>
  </si>
  <si>
    <t>587211256</t>
  </si>
  <si>
    <t>1228932558</t>
  </si>
  <si>
    <t>1067827173</t>
  </si>
  <si>
    <t>8945899</t>
  </si>
  <si>
    <t>949521112</t>
  </si>
  <si>
    <t>Montáž podchodu u dílcových lešení š do 2 m</t>
  </si>
  <si>
    <t>-1352756847</t>
  </si>
  <si>
    <t>Montáž podchodu u dílcových lešení zřizovaného současně s lehkým nebo těžkým pracovním lešením, šířky do 2,0 m</t>
  </si>
  <si>
    <t>https://podminky.urs.cz/item/CS_URS_2023_01/949521112</t>
  </si>
  <si>
    <t>14,0</t>
  </si>
  <si>
    <t>949521212</t>
  </si>
  <si>
    <t>Příplatek k podchodu u dílcových lešení š do 2 m za první a ZKD den použití</t>
  </si>
  <si>
    <t>-1376286519</t>
  </si>
  <si>
    <t>Montáž podchodu u dílcových lešení Příplatek za první a každý další den použití podchodu k ceně -1112</t>
  </si>
  <si>
    <t>https://podminky.urs.cz/item/CS_URS_2023_01/949521212</t>
  </si>
  <si>
    <t>předpoklad 1 měsíc</t>
  </si>
  <si>
    <t>14,0*30</t>
  </si>
  <si>
    <t>949521812</t>
  </si>
  <si>
    <t>Demontáž podchodu u dílcových lešení š do 2 m</t>
  </si>
  <si>
    <t>1099851927</t>
  </si>
  <si>
    <t>Demontáž podchodu u dílcových lešení zřizovaného současně s lehkým nebo těžkým pracovním lešením, šířky do 2,0 m</t>
  </si>
  <si>
    <t>https://podminky.urs.cz/item/CS_URS_2023_01/949521812</t>
  </si>
  <si>
    <t>978015331</t>
  </si>
  <si>
    <t>Otlučení (osekání) vnější vápenné nebo vápenocementové omítky stupně členitosti 1 a 2 v rozsahu přes 10 do 20 %</t>
  </si>
  <si>
    <t>-209254783</t>
  </si>
  <si>
    <t>Otlučení vápenných nebo vápenocementových omítek vnějších ploch s vyškrabáním spar a s očištěním zdiva stupně členitosti 1 a 2, v rozsahu přes 10 do 20 %</t>
  </si>
  <si>
    <t>https://podminky.urs.cz/item/CS_URS_2023_01/978015331</t>
  </si>
  <si>
    <t>220113110</t>
  </si>
  <si>
    <t>-1729387102</t>
  </si>
  <si>
    <t>-1332314019</t>
  </si>
  <si>
    <t>95238793</t>
  </si>
  <si>
    <t>195520255</t>
  </si>
  <si>
    <t>997013814</t>
  </si>
  <si>
    <t>Poplatek za uložení na skládce (skládkovné) stavebního odpadu izolací kód odpadu 17 06 04</t>
  </si>
  <si>
    <t>1460429858</t>
  </si>
  <si>
    <t>Poplatek za uložení stavebního odpadu na skládce (skládkovné) z izolačních materiálů zatříděného do Katalogu odpadů pod kódem 17 06 04</t>
  </si>
  <si>
    <t>https://podminky.urs.cz/item/CS_URS_2023_01/997013814</t>
  </si>
  <si>
    <t>-25398235</t>
  </si>
  <si>
    <t>711</t>
  </si>
  <si>
    <t>Izolace proti vodě, vlhkosti a plynům</t>
  </si>
  <si>
    <t>711131811</t>
  </si>
  <si>
    <t>Odstranění izolace proti zemní vlhkosti vodorovné</t>
  </si>
  <si>
    <t>690946649</t>
  </si>
  <si>
    <t>Odstranění izolace proti zemní vlhkosti na ploše vodorovné V</t>
  </si>
  <si>
    <t>https://podminky.urs.cz/item/CS_URS_2023_01/711131811</t>
  </si>
  <si>
    <t>Poznámka k položce:_x000d_
Dle dochované dokumentace se jedná o nopovou fólii Platon (příp. Tefond)</t>
  </si>
  <si>
    <t>771</t>
  </si>
  <si>
    <t>Podlahy z dlaždic</t>
  </si>
  <si>
    <t>77147381R</t>
  </si>
  <si>
    <t>Demontáž soklíků z dlaždic teracových lepených rovných</t>
  </si>
  <si>
    <t>-1538179179</t>
  </si>
  <si>
    <t>13,2 "2.NP - jižní strana</t>
  </si>
  <si>
    <t>4,1+5,1 "2.NP - východní strana</t>
  </si>
  <si>
    <t>5,15 "3.NP</t>
  </si>
  <si>
    <t xml:space="preserve">2*6,1  "4.NP</t>
  </si>
  <si>
    <t>771553810</t>
  </si>
  <si>
    <t>Demontáž podlah z dlaždic teracových hutných lepených</t>
  </si>
  <si>
    <t>-1246416357</t>
  </si>
  <si>
    <t>Demontáž podlah z dlaždic teracových lepených</t>
  </si>
  <si>
    <t>https://podminky.urs.cz/item/CS_URS_2023_01/771553810</t>
  </si>
  <si>
    <t>16,9 "2.NP - jižní strana</t>
  </si>
  <si>
    <t>5,25+4,81 "2.NP - východní strana</t>
  </si>
  <si>
    <t>5,25 "3.NP</t>
  </si>
  <si>
    <t xml:space="preserve">2*2,3  "4.NP</t>
  </si>
  <si>
    <t>771121011</t>
  </si>
  <si>
    <t>Nátěr penetrační na podlahu</t>
  </si>
  <si>
    <t>-765924307</t>
  </si>
  <si>
    <t>Příprava podkladu před provedením dlažby nátěr penetrační na podlahu</t>
  </si>
  <si>
    <t>https://podminky.urs.cz/item/CS_URS_2023_01/771121011</t>
  </si>
  <si>
    <t>771151012</t>
  </si>
  <si>
    <t>Samonivelační stěrka podlah pevnosti 20 MPa tl přes 3 do 5 mm</t>
  </si>
  <si>
    <t>1483928509</t>
  </si>
  <si>
    <t>Příprava podkladu před provedením dlažby samonivelační stěrka min.pevnosti 20 MPa, tloušťky přes 3 do 5 mm</t>
  </si>
  <si>
    <t>https://podminky.urs.cz/item/CS_URS_2023_01/771151012</t>
  </si>
  <si>
    <t>77147411R</t>
  </si>
  <si>
    <t>Montáž soklů z dlaždic teracových rovných flexibilní lepidlo v přes 65 do 90 mm</t>
  </si>
  <si>
    <t>480066768</t>
  </si>
  <si>
    <t>M</t>
  </si>
  <si>
    <t>59247495</t>
  </si>
  <si>
    <t>soklík teracový tryskaný 400x 70x 20mm</t>
  </si>
  <si>
    <t>128</t>
  </si>
  <si>
    <t>-1076360001</t>
  </si>
  <si>
    <t>39,75*1,15 'Přepočtené koeficientem množství</t>
  </si>
  <si>
    <t>771554112</t>
  </si>
  <si>
    <t>Montáž podlah z dlaždic teracových lepených flexibilním lepidlem přes 6 do 9 ks/m2</t>
  </si>
  <si>
    <t>1558035695</t>
  </si>
  <si>
    <t>Montáž podlah z dlaždic teracových lepených flexibilním lepidlem přes 6 do 9 ks/ m2</t>
  </si>
  <si>
    <t>https://podminky.urs.cz/item/CS_URS_2023_01/771554112</t>
  </si>
  <si>
    <t>59247494</t>
  </si>
  <si>
    <t>dlaždice teracová tryskaná impregnovaná protiskluzná 400x400x35mm</t>
  </si>
  <si>
    <t>1634814897</t>
  </si>
  <si>
    <t>36,81*1,1 'Přepočtené koeficientem množství</t>
  </si>
  <si>
    <t>771591112</t>
  </si>
  <si>
    <t>Izolace pod dlažbu nátěrem nebo stěrkou ve dvou vrstvách - vč. bandáží koutů</t>
  </si>
  <si>
    <t>598911991</t>
  </si>
  <si>
    <t>Izolace podlahy pod dlažbu nátěrem nebo stěrkou ve dvou vrstvách</t>
  </si>
  <si>
    <t>https://podminky.urs.cz/item/CS_URS_2023_01/771591112</t>
  </si>
  <si>
    <t>36,81 "vodorovná</t>
  </si>
  <si>
    <t>39,75*0,1 "svislá</t>
  </si>
  <si>
    <t>998771203</t>
  </si>
  <si>
    <t>Přesun hmot procentní pro podlahy z dlaždic v objektech v přes 12 do 24 m</t>
  </si>
  <si>
    <t>2147305181</t>
  </si>
  <si>
    <t>Přesun hmot pro podlahy z dlaždic stanovený procentní sazbou (%) z ceny vodorovná dopravní vzdálenost do 50 m v objektech výšky přes 12 do 24 m</t>
  </si>
  <si>
    <t>https://podminky.urs.cz/item/CS_URS_2023_01/998771203</t>
  </si>
  <si>
    <t>2717876</t>
  </si>
  <si>
    <t>9,975</t>
  </si>
  <si>
    <t>podhled jižního balkonu</t>
  </si>
  <si>
    <t>17,55</t>
  </si>
  <si>
    <t>-1056838914</t>
  </si>
  <si>
    <t>792636845</t>
  </si>
  <si>
    <t>2093063111</t>
  </si>
  <si>
    <t>158905104</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</si>
  <si>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</si>
  <si>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</si>
  <si>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</si>
  <si>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</si>
  <si>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</si>
  <si>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</si>
  <si>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VRN1</t>
  </si>
  <si>
    <t>Průzkumné, geodetické a projektové práce</t>
  </si>
  <si>
    <t>013254000</t>
  </si>
  <si>
    <t>Dokumentace skutečného provedení stavby (dle SoD čl. 2 odst. 2.5.1.)</t>
  </si>
  <si>
    <t>1024</t>
  </si>
  <si>
    <t>1554010243</t>
  </si>
  <si>
    <t>Dokumentace skutečného provedení stavby</t>
  </si>
  <si>
    <t>https://podminky.urs.cz/item/CS_URS_2023_01/013254000</t>
  </si>
  <si>
    <t>VRN3</t>
  </si>
  <si>
    <t>Zařízení staveniště</t>
  </si>
  <si>
    <t>030001000</t>
  </si>
  <si>
    <t>Zařízení staveniště (dle SoD čl. 2 odst. 2.5.2.)</t>
  </si>
  <si>
    <t>soub</t>
  </si>
  <si>
    <t>-615316311</t>
  </si>
  <si>
    <t>Základní rozdělení průvodních činností a nákladů zařízení staveniště</t>
  </si>
  <si>
    <t>https://podminky.urs.cz/item/CS_URS_2023_01/030001000</t>
  </si>
  <si>
    <t>Poznámka k položce:_x000d_
vybudování, provoz, odstranění</t>
  </si>
  <si>
    <t>VRN4</t>
  </si>
  <si>
    <t>Inženýrská činnost</t>
  </si>
  <si>
    <t>043203000</t>
  </si>
  <si>
    <t>Fotodokumentace provádění díla (dle SoD čl. 2 odst. 2.5.9.)</t>
  </si>
  <si>
    <t>-1332689379</t>
  </si>
  <si>
    <t>Fotodokumentace</t>
  </si>
  <si>
    <t>https://podminky.urs.cz/item/CS_URS_2023_01/043203000</t>
  </si>
  <si>
    <t>044002000</t>
  </si>
  <si>
    <t>Revize a zkoušky (dle SoD čl. 2 odst. 2.5.3.)</t>
  </si>
  <si>
    <t>-1719645420</t>
  </si>
  <si>
    <t>Revize</t>
  </si>
  <si>
    <t>https://podminky.urs.cz/item/CS_URS_2023_01/044002000</t>
  </si>
  <si>
    <t>045203000</t>
  </si>
  <si>
    <t>Kompletační činnost (dle SoD čl. 2 odst. 2.5.4.)</t>
  </si>
  <si>
    <t>456410028</t>
  </si>
  <si>
    <t>Kompletační činnost</t>
  </si>
  <si>
    <t>https://podminky.urs.cz/item/CS_URS_2023_01/045203000</t>
  </si>
  <si>
    <t>045303000</t>
  </si>
  <si>
    <t>Koordinační činnost (dle SoD čl. 2 odst. 2.5.5.)</t>
  </si>
  <si>
    <t>1811833137</t>
  </si>
  <si>
    <t>Koordinační činnost</t>
  </si>
  <si>
    <t>https://podminky.urs.cz/item/CS_URS_2023_01/045303000</t>
  </si>
  <si>
    <t>VRN5</t>
  </si>
  <si>
    <t>Finanční náklady</t>
  </si>
  <si>
    <t>051002000</t>
  </si>
  <si>
    <t>Pojištění stavby (dle SoD čl. 2 odst. 2.5.6.)</t>
  </si>
  <si>
    <t>1170543481</t>
  </si>
  <si>
    <t>Pojistné</t>
  </si>
  <si>
    <t>https://podminky.urs.cz/item/CS_URS_2023_01/051002000</t>
  </si>
  <si>
    <t>VRN7</t>
  </si>
  <si>
    <t>Provozní vlivy</t>
  </si>
  <si>
    <t>070001000</t>
  </si>
  <si>
    <t>Provozní a územní vlivy (dle SoD čl. 2 odst. 2.5.7.)</t>
  </si>
  <si>
    <t>-558352785</t>
  </si>
  <si>
    <t>Základní rozdělení průvodních činností a nákladů provozní vlivy</t>
  </si>
  <si>
    <t>https://podminky.urs.cz/item/CS_URS_2023_01/070001000</t>
  </si>
  <si>
    <t>071002000</t>
  </si>
  <si>
    <t>Provoz dalšího subjektu (dle SoD čl. 2 odst. 2.5.8.)</t>
  </si>
  <si>
    <t>-1132479134</t>
  </si>
  <si>
    <t>Provoz investora, třetích osob</t>
  </si>
  <si>
    <t>https://podminky.urs.cz/item/CS_URS_2023_01/071002000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</si>
</sst>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167" fontId="23" fillId="2" borderId="22" xfId="0" applyNumberFormat="1" applyFont="1" applyFill="1" applyBorder="1" applyAlignment="1" applyProtection="1">
      <alignment vertical="center"/>
      <protection locked="0"/>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629991001" TargetMode="External" /><Relationship Id="rId2" Type="http://schemas.openxmlformats.org/officeDocument/2006/relationships/hyperlink" Target="https://podminky.urs.cz/item/CS_URS_2023_01/629991011" TargetMode="External" /><Relationship Id="rId3" Type="http://schemas.openxmlformats.org/officeDocument/2006/relationships/hyperlink" Target="https://podminky.urs.cz/item/CS_URS_2023_01/941211112" TargetMode="External" /><Relationship Id="rId4" Type="http://schemas.openxmlformats.org/officeDocument/2006/relationships/hyperlink" Target="https://podminky.urs.cz/item/CS_URS_2023_01/941211211" TargetMode="External" /><Relationship Id="rId5" Type="http://schemas.openxmlformats.org/officeDocument/2006/relationships/hyperlink" Target="https://podminky.urs.cz/item/CS_URS_2023_01/941211812" TargetMode="External" /><Relationship Id="rId6" Type="http://schemas.openxmlformats.org/officeDocument/2006/relationships/hyperlink" Target="https://podminky.urs.cz/item/CS_URS_2023_01/944511111" TargetMode="External" /><Relationship Id="rId7" Type="http://schemas.openxmlformats.org/officeDocument/2006/relationships/hyperlink" Target="https://podminky.urs.cz/item/CS_URS_2023_01/944511211" TargetMode="External" /><Relationship Id="rId8" Type="http://schemas.openxmlformats.org/officeDocument/2006/relationships/hyperlink" Target="https://podminky.urs.cz/item/CS_URS_2023_01/944511811" TargetMode="External" /><Relationship Id="rId9" Type="http://schemas.openxmlformats.org/officeDocument/2006/relationships/hyperlink" Target="https://podminky.urs.cz/item/CS_URS_2023_01/944711113" TargetMode="External" /><Relationship Id="rId10" Type="http://schemas.openxmlformats.org/officeDocument/2006/relationships/hyperlink" Target="https://podminky.urs.cz/item/CS_URS_2023_01/944711213" TargetMode="External" /><Relationship Id="rId11" Type="http://schemas.openxmlformats.org/officeDocument/2006/relationships/hyperlink" Target="https://podminky.urs.cz/item/CS_URS_2023_01/944711813" TargetMode="External" /><Relationship Id="rId12" Type="http://schemas.openxmlformats.org/officeDocument/2006/relationships/hyperlink" Target="https://podminky.urs.cz/item/CS_URS_2023_01/978015351" TargetMode="External" /><Relationship Id="rId13" Type="http://schemas.openxmlformats.org/officeDocument/2006/relationships/hyperlink" Target="https://podminky.urs.cz/item/CS_URS_2023_01/978019351" TargetMode="External" /><Relationship Id="rId14" Type="http://schemas.openxmlformats.org/officeDocument/2006/relationships/hyperlink" Target="https://podminky.urs.cz/item/CS_URS_2023_01/997013157" TargetMode="External" /><Relationship Id="rId15" Type="http://schemas.openxmlformats.org/officeDocument/2006/relationships/hyperlink" Target="https://podminky.urs.cz/item/CS_URS_2023_01/997013312" TargetMode="External" /><Relationship Id="rId16" Type="http://schemas.openxmlformats.org/officeDocument/2006/relationships/hyperlink" Target="https://podminky.urs.cz/item/CS_URS_2023_01/997013322" TargetMode="External" /><Relationship Id="rId17" Type="http://schemas.openxmlformats.org/officeDocument/2006/relationships/hyperlink" Target="https://podminky.urs.cz/item/CS_URS_2023_01/997013631" TargetMode="External" /><Relationship Id="rId18" Type="http://schemas.openxmlformats.org/officeDocument/2006/relationships/hyperlink" Target="https://podminky.urs.cz/item/CS_URS_2023_01/998017003" TargetMode="External" /><Relationship Id="rId19" Type="http://schemas.openxmlformats.org/officeDocument/2006/relationships/hyperlink" Target="https://podminky.urs.cz/item/CS_URS_2023_01/764001901" TargetMode="External" /><Relationship Id="rId20" Type="http://schemas.openxmlformats.org/officeDocument/2006/relationships/hyperlink" Target="https://podminky.urs.cz/item/CS_URS_2023_01/764004863" TargetMode="External" /><Relationship Id="rId21" Type="http://schemas.openxmlformats.org/officeDocument/2006/relationships/hyperlink" Target="https://podminky.urs.cz/item/CS_URS_2023_01/998764203" TargetMode="External" /><Relationship Id="rId22" Type="http://schemas.openxmlformats.org/officeDocument/2006/relationships/hyperlink" Target="https://podminky.urs.cz/item/CS_URS_2023_01/783823133" TargetMode="External" /><Relationship Id="rId23" Type="http://schemas.openxmlformats.org/officeDocument/2006/relationships/hyperlink" Target="https://podminky.urs.cz/item/CS_URS_2023_01/783823183" TargetMode="External" /><Relationship Id="rId24" Type="http://schemas.openxmlformats.org/officeDocument/2006/relationships/hyperlink" Target="https://podminky.urs.cz/item/CS_URS_2023_01/783827423" TargetMode="External" /><Relationship Id="rId25" Type="http://schemas.openxmlformats.org/officeDocument/2006/relationships/hyperlink" Target="https://podminky.urs.cz/item/CS_URS_2023_01/783827483" TargetMode="External" /><Relationship Id="rId26" Type="http://schemas.openxmlformats.org/officeDocument/2006/relationships/hyperlink" Target="https://podminky.urs.cz/item/CS_URS_2023_01/783897611" TargetMode="External" /><Relationship Id="rId27" Type="http://schemas.openxmlformats.org/officeDocument/2006/relationships/hyperlink" Target="https://podminky.urs.cz/item/CS_URS_2023_01/789121151" TargetMode="External" /><Relationship Id="rId28" Type="http://schemas.openxmlformats.org/officeDocument/2006/relationships/hyperlink" Target="https://podminky.urs.cz/item/CS_URS_2023_01/789121270" TargetMode="External" /><Relationship Id="rId29" Type="http://schemas.openxmlformats.org/officeDocument/2006/relationships/hyperlink" Target="https://podminky.urs.cz/item/CS_URS_2023_01/789325210" TargetMode="External" /><Relationship Id="rId30" Type="http://schemas.openxmlformats.org/officeDocument/2006/relationships/hyperlink" Target="https://podminky.urs.cz/item/CS_URS_2023_01/789325215" TargetMode="External" /><Relationship Id="rId31" Type="http://schemas.openxmlformats.org/officeDocument/2006/relationships/hyperlink" Target="https://podminky.urs.cz/item/CS_URS_2023_01/789325220" TargetMode="External" /><Relationship Id="rId3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619995001" TargetMode="External" /><Relationship Id="rId2" Type="http://schemas.openxmlformats.org/officeDocument/2006/relationships/hyperlink" Target="https://podminky.urs.cz/item/CS_URS_2023_01/941211112" TargetMode="External" /><Relationship Id="rId3" Type="http://schemas.openxmlformats.org/officeDocument/2006/relationships/hyperlink" Target="https://podminky.urs.cz/item/CS_URS_2023_01/941211211" TargetMode="External" /><Relationship Id="rId4" Type="http://schemas.openxmlformats.org/officeDocument/2006/relationships/hyperlink" Target="https://podminky.urs.cz/item/CS_URS_2023_01/941211812" TargetMode="External" /><Relationship Id="rId5" Type="http://schemas.openxmlformats.org/officeDocument/2006/relationships/hyperlink" Target="https://podminky.urs.cz/item/CS_URS_2023_01/944511111" TargetMode="External" /><Relationship Id="rId6" Type="http://schemas.openxmlformats.org/officeDocument/2006/relationships/hyperlink" Target="https://podminky.urs.cz/item/CS_URS_2023_01/944511211" TargetMode="External" /><Relationship Id="rId7" Type="http://schemas.openxmlformats.org/officeDocument/2006/relationships/hyperlink" Target="https://podminky.urs.cz/item/CS_URS_2023_01/944511811" TargetMode="External" /><Relationship Id="rId8" Type="http://schemas.openxmlformats.org/officeDocument/2006/relationships/hyperlink" Target="https://podminky.urs.cz/item/CS_URS_2023_01/949521112" TargetMode="External" /><Relationship Id="rId9" Type="http://schemas.openxmlformats.org/officeDocument/2006/relationships/hyperlink" Target="https://podminky.urs.cz/item/CS_URS_2023_01/949521212" TargetMode="External" /><Relationship Id="rId10" Type="http://schemas.openxmlformats.org/officeDocument/2006/relationships/hyperlink" Target="https://podminky.urs.cz/item/CS_URS_2023_01/949521812" TargetMode="External" /><Relationship Id="rId11" Type="http://schemas.openxmlformats.org/officeDocument/2006/relationships/hyperlink" Target="https://podminky.urs.cz/item/CS_URS_2023_01/978015331" TargetMode="External" /><Relationship Id="rId12" Type="http://schemas.openxmlformats.org/officeDocument/2006/relationships/hyperlink" Target="https://podminky.urs.cz/item/CS_URS_2023_01/978015351" TargetMode="External" /><Relationship Id="rId13" Type="http://schemas.openxmlformats.org/officeDocument/2006/relationships/hyperlink" Target="https://podminky.urs.cz/item/CS_URS_2023_01/978019351" TargetMode="External" /><Relationship Id="rId14" Type="http://schemas.openxmlformats.org/officeDocument/2006/relationships/hyperlink" Target="https://podminky.urs.cz/item/CS_URS_2023_01/997013157" TargetMode="External" /><Relationship Id="rId15" Type="http://schemas.openxmlformats.org/officeDocument/2006/relationships/hyperlink" Target="https://podminky.urs.cz/item/CS_URS_2023_01/997013631" TargetMode="External" /><Relationship Id="rId16" Type="http://schemas.openxmlformats.org/officeDocument/2006/relationships/hyperlink" Target="https://podminky.urs.cz/item/CS_URS_2023_01/997013814" TargetMode="External" /><Relationship Id="rId17" Type="http://schemas.openxmlformats.org/officeDocument/2006/relationships/hyperlink" Target="https://podminky.urs.cz/item/CS_URS_2023_01/998017003" TargetMode="External" /><Relationship Id="rId18" Type="http://schemas.openxmlformats.org/officeDocument/2006/relationships/hyperlink" Target="https://podminky.urs.cz/item/CS_URS_2023_01/711131811" TargetMode="External" /><Relationship Id="rId19" Type="http://schemas.openxmlformats.org/officeDocument/2006/relationships/hyperlink" Target="https://podminky.urs.cz/item/CS_URS_2023_01/771553810" TargetMode="External" /><Relationship Id="rId20" Type="http://schemas.openxmlformats.org/officeDocument/2006/relationships/hyperlink" Target="https://podminky.urs.cz/item/CS_URS_2023_01/771121011" TargetMode="External" /><Relationship Id="rId21" Type="http://schemas.openxmlformats.org/officeDocument/2006/relationships/hyperlink" Target="https://podminky.urs.cz/item/CS_URS_2023_01/771151012" TargetMode="External" /><Relationship Id="rId22" Type="http://schemas.openxmlformats.org/officeDocument/2006/relationships/hyperlink" Target="https://podminky.urs.cz/item/CS_URS_2023_01/771554112" TargetMode="External" /><Relationship Id="rId23" Type="http://schemas.openxmlformats.org/officeDocument/2006/relationships/hyperlink" Target="https://podminky.urs.cz/item/CS_URS_2023_01/771591112" TargetMode="External" /><Relationship Id="rId24" Type="http://schemas.openxmlformats.org/officeDocument/2006/relationships/hyperlink" Target="https://podminky.urs.cz/item/CS_URS_2023_01/998771203" TargetMode="External" /><Relationship Id="rId25" Type="http://schemas.openxmlformats.org/officeDocument/2006/relationships/hyperlink" Target="https://podminky.urs.cz/item/CS_URS_2023_01/783823133" TargetMode="External" /><Relationship Id="rId26" Type="http://schemas.openxmlformats.org/officeDocument/2006/relationships/hyperlink" Target="https://podminky.urs.cz/item/CS_URS_2023_01/783823183" TargetMode="External" /><Relationship Id="rId27" Type="http://schemas.openxmlformats.org/officeDocument/2006/relationships/hyperlink" Target="https://podminky.urs.cz/item/CS_URS_2023_01/783827423" TargetMode="External" /><Relationship Id="rId28" Type="http://schemas.openxmlformats.org/officeDocument/2006/relationships/hyperlink" Target="https://podminky.urs.cz/item/CS_URS_2023_01/783827483" TargetMode="External" /><Relationship Id="rId29" Type="http://schemas.openxmlformats.org/officeDocument/2006/relationships/hyperlink" Target="https://podminky.urs.cz/item/CS_URS_2023_01/783897611" TargetMode="External" /><Relationship Id="rId3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013254000" TargetMode="External" /><Relationship Id="rId2" Type="http://schemas.openxmlformats.org/officeDocument/2006/relationships/hyperlink" Target="https://podminky.urs.cz/item/CS_URS_2023_01/030001000" TargetMode="External" /><Relationship Id="rId3" Type="http://schemas.openxmlformats.org/officeDocument/2006/relationships/hyperlink" Target="https://podminky.urs.cz/item/CS_URS_2023_01/043203000" TargetMode="External" /><Relationship Id="rId4" Type="http://schemas.openxmlformats.org/officeDocument/2006/relationships/hyperlink" Target="https://podminky.urs.cz/item/CS_URS_2023_01/044002000" TargetMode="External" /><Relationship Id="rId5" Type="http://schemas.openxmlformats.org/officeDocument/2006/relationships/hyperlink" Target="https://podminky.urs.cz/item/CS_URS_2023_01/045203000" TargetMode="External" /><Relationship Id="rId6" Type="http://schemas.openxmlformats.org/officeDocument/2006/relationships/hyperlink" Target="https://podminky.urs.cz/item/CS_URS_2023_01/045303000" TargetMode="External" /><Relationship Id="rId7" Type="http://schemas.openxmlformats.org/officeDocument/2006/relationships/hyperlink" Target="https://podminky.urs.cz/item/CS_URS_2023_01/051002000" TargetMode="External" /><Relationship Id="rId8" Type="http://schemas.openxmlformats.org/officeDocument/2006/relationships/hyperlink" Target="https://podminky.urs.cz/item/CS_URS_2023_01/070001000" TargetMode="External" /><Relationship Id="rId9" Type="http://schemas.openxmlformats.org/officeDocument/2006/relationships/hyperlink" Target="https://podminky.urs.cz/item/CS_URS_2023_01/071002000" TargetMode="External" /><Relationship Id="rId10"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18</v>
      </c>
    </row>
    <row r="7" s="1" customFormat="1" ht="12" customHeight="1">
      <c r="B7" s="22"/>
      <c r="C7" s="23"/>
      <c r="D7" s="33" t="s">
        <v>19</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21</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26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27</v>
      </c>
    </row>
    <row r="10" s="1" customFormat="1" ht="12" customHeight="1">
      <c r="B10" s="22"/>
      <c r="C10" s="23"/>
      <c r="D10" s="33" t="s">
        <v>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29</v>
      </c>
      <c r="AL10" s="23"/>
      <c r="AM10" s="23"/>
      <c r="AN10" s="28" t="s">
        <v>1</v>
      </c>
      <c r="AO10" s="23"/>
      <c r="AP10" s="23"/>
      <c r="AQ10" s="23"/>
      <c r="AR10" s="21"/>
      <c r="BE10" s="32"/>
      <c r="BS10" s="18" t="s">
        <v>18</v>
      </c>
    </row>
    <row r="11" s="1" customFormat="1" ht="18.48" customHeight="1">
      <c r="B11" s="22"/>
      <c r="C11" s="23"/>
      <c r="D11" s="23"/>
      <c r="E11" s="28" t="s">
        <v>30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31</v>
      </c>
      <c r="AL11" s="23"/>
      <c r="AM11" s="23"/>
      <c r="AN11" s="28" t="s">
        <v>1</v>
      </c>
      <c r="AO11" s="23"/>
      <c r="AP11" s="23"/>
      <c r="AQ11" s="23"/>
      <c r="AR11" s="21"/>
      <c r="BE11" s="32"/>
      <c r="BS11" s="18" t="s">
        <v>18</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18</v>
      </c>
    </row>
    <row r="13" s="1" customFormat="1" ht="12" customHeight="1">
      <c r="B13" s="22"/>
      <c r="C13" s="23"/>
      <c r="D13" s="33"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29</v>
      </c>
      <c r="AL13" s="23"/>
      <c r="AM13" s="23"/>
      <c r="AN13" s="35" t="s">
        <v>33</v>
      </c>
      <c r="AO13" s="23"/>
      <c r="AP13" s="23"/>
      <c r="AQ13" s="23"/>
      <c r="AR13" s="21"/>
      <c r="BE13" s="32"/>
      <c r="BS13" s="18" t="s">
        <v>18</v>
      </c>
    </row>
    <row r="14">
      <c r="B14" s="22"/>
      <c r="C14" s="23"/>
      <c r="D14" s="23"/>
      <c r="E14" s="35" t="s">
        <v>33</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31</v>
      </c>
      <c r="AL14" s="23"/>
      <c r="AM14" s="23"/>
      <c r="AN14" s="35" t="s">
        <v>33</v>
      </c>
      <c r="AO14" s="23"/>
      <c r="AP14" s="23"/>
      <c r="AQ14" s="23"/>
      <c r="AR14" s="21"/>
      <c r="BE14" s="32"/>
      <c r="BS14" s="18" t="s">
        <v>18</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29</v>
      </c>
      <c r="AL16" s="23"/>
      <c r="AM16" s="23"/>
      <c r="AN16" s="28" t="s">
        <v>1</v>
      </c>
      <c r="AO16" s="23"/>
      <c r="AP16" s="23"/>
      <c r="AQ16" s="23"/>
      <c r="AR16" s="21"/>
      <c r="BE16" s="32"/>
      <c r="BS16" s="18" t="s">
        <v>4</v>
      </c>
    </row>
    <row r="17" s="1" customFormat="1" ht="18.48" customHeight="1">
      <c r="B17" s="22"/>
      <c r="C17" s="23"/>
      <c r="D17" s="23"/>
      <c r="E17" s="28" t="s">
        <v>30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31</v>
      </c>
      <c r="AL17" s="23"/>
      <c r="AM17" s="23"/>
      <c r="AN17" s="28" t="s">
        <v>1</v>
      </c>
      <c r="AO17" s="23"/>
      <c r="AP17" s="23"/>
      <c r="AQ17" s="23"/>
      <c r="AR17" s="21"/>
      <c r="BE17" s="32"/>
      <c r="BS17" s="18" t="s">
        <v>35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29</v>
      </c>
      <c r="AL19" s="23"/>
      <c r="AM19" s="23"/>
      <c r="AN19" s="28" t="s">
        <v>1</v>
      </c>
      <c r="AO19" s="23"/>
      <c r="AP19" s="23"/>
      <c r="AQ19" s="23"/>
      <c r="AR19" s="21"/>
      <c r="BE19" s="32"/>
      <c r="BS19" s="18" t="s">
        <v>6</v>
      </c>
    </row>
    <row r="20" s="1" customFormat="1" ht="18.48" customHeight="1">
      <c r="B20" s="22"/>
      <c r="C20" s="23"/>
      <c r="D20" s="23"/>
      <c r="E20" s="28" t="s">
        <v>30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31</v>
      </c>
      <c r="AL20" s="23"/>
      <c r="AM20" s="23"/>
      <c r="AN20" s="28" t="s">
        <v>1</v>
      </c>
      <c r="AO20" s="23"/>
      <c r="AP20" s="23"/>
      <c r="AQ20" s="23"/>
      <c r="AR20" s="21"/>
      <c r="BE20" s="32"/>
      <c r="BS20" s="18" t="s">
        <v>35</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51</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52</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53</v>
      </c>
      <c r="E60" s="43"/>
      <c r="F60" s="43"/>
      <c r="G60" s="43"/>
      <c r="H60" s="43"/>
      <c r="I60" s="43"/>
      <c r="J60" s="43"/>
      <c r="K60" s="43"/>
      <c r="L60" s="43"/>
      <c r="M60" s="43"/>
      <c r="N60" s="43"/>
      <c r="O60" s="43"/>
      <c r="P60" s="43"/>
      <c r="Q60" s="43"/>
      <c r="R60" s="43"/>
      <c r="S60" s="43"/>
      <c r="T60" s="43"/>
      <c r="U60" s="43"/>
      <c r="V60" s="65" t="s">
        <v>54</v>
      </c>
      <c r="W60" s="43"/>
      <c r="X60" s="43"/>
      <c r="Y60" s="43"/>
      <c r="Z60" s="43"/>
      <c r="AA60" s="43"/>
      <c r="AB60" s="43"/>
      <c r="AC60" s="43"/>
      <c r="AD60" s="43"/>
      <c r="AE60" s="43"/>
      <c r="AF60" s="43"/>
      <c r="AG60" s="43"/>
      <c r="AH60" s="65" t="s">
        <v>53</v>
      </c>
      <c r="AI60" s="43"/>
      <c r="AJ60" s="43"/>
      <c r="AK60" s="43"/>
      <c r="AL60" s="43"/>
      <c r="AM60" s="65" t="s">
        <v>54</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55</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56</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53</v>
      </c>
      <c r="E75" s="43"/>
      <c r="F75" s="43"/>
      <c r="G75" s="43"/>
      <c r="H75" s="43"/>
      <c r="I75" s="43"/>
      <c r="J75" s="43"/>
      <c r="K75" s="43"/>
      <c r="L75" s="43"/>
      <c r="M75" s="43"/>
      <c r="N75" s="43"/>
      <c r="O75" s="43"/>
      <c r="P75" s="43"/>
      <c r="Q75" s="43"/>
      <c r="R75" s="43"/>
      <c r="S75" s="43"/>
      <c r="T75" s="43"/>
      <c r="U75" s="43"/>
      <c r="V75" s="65" t="s">
        <v>54</v>
      </c>
      <c r="W75" s="43"/>
      <c r="X75" s="43"/>
      <c r="Y75" s="43"/>
      <c r="Z75" s="43"/>
      <c r="AA75" s="43"/>
      <c r="AB75" s="43"/>
      <c r="AC75" s="43"/>
      <c r="AD75" s="43"/>
      <c r="AE75" s="43"/>
      <c r="AF75" s="43"/>
      <c r="AG75" s="43"/>
      <c r="AH75" s="65" t="s">
        <v>53</v>
      </c>
      <c r="AI75" s="43"/>
      <c r="AJ75" s="43"/>
      <c r="AK75" s="43"/>
      <c r="AL75" s="43"/>
      <c r="AM75" s="65" t="s">
        <v>54</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57</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221013</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OPRAVA FASÁDY KAVÁRNY UNION V ČESKÉ LÍPĚ - VÝCHODNÍ STRANA</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22</v>
      </c>
      <c r="D87" s="41"/>
      <c r="E87" s="41"/>
      <c r="F87" s="41"/>
      <c r="G87" s="41"/>
      <c r="H87" s="41"/>
      <c r="I87" s="41"/>
      <c r="J87" s="41"/>
      <c r="K87" s="41"/>
      <c r="L87" s="79" t="str">
        <f>IF(K8="","",K8)</f>
        <v>Česká Lípa</v>
      </c>
      <c r="M87" s="41"/>
      <c r="N87" s="41"/>
      <c r="O87" s="41"/>
      <c r="P87" s="41"/>
      <c r="Q87" s="41"/>
      <c r="R87" s="41"/>
      <c r="S87" s="41"/>
      <c r="T87" s="41"/>
      <c r="U87" s="41"/>
      <c r="V87" s="41"/>
      <c r="W87" s="41"/>
      <c r="X87" s="41"/>
      <c r="Y87" s="41"/>
      <c r="Z87" s="41"/>
      <c r="AA87" s="41"/>
      <c r="AB87" s="41"/>
      <c r="AC87" s="41"/>
      <c r="AD87" s="41"/>
      <c r="AE87" s="41"/>
      <c r="AF87" s="41"/>
      <c r="AG87" s="41"/>
      <c r="AH87" s="41"/>
      <c r="AI87" s="33" t="s">
        <v>24</v>
      </c>
      <c r="AJ87" s="41"/>
      <c r="AK87" s="41"/>
      <c r="AL87" s="41"/>
      <c r="AM87" s="80" t="str">
        <f>IF(AN8= "","",AN8)</f>
        <v>17. 10. 2022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28</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34</v>
      </c>
      <c r="AJ89" s="41"/>
      <c r="AK89" s="41"/>
      <c r="AL89" s="41"/>
      <c r="AM89" s="81" t="str">
        <f>IF(E17="","",E17)</f>
        <v xml:space="preserve"> </v>
      </c>
      <c r="AN89" s="72"/>
      <c r="AO89" s="72"/>
      <c r="AP89" s="72"/>
      <c r="AQ89" s="41"/>
      <c r="AR89" s="45"/>
      <c r="AS89" s="82" t="s">
        <v>58</v>
      </c>
      <c r="AT89" s="83"/>
      <c r="AU89" s="84"/>
      <c r="AV89" s="84"/>
      <c r="AW89" s="84"/>
      <c r="AX89" s="84"/>
      <c r="AY89" s="84"/>
      <c r="AZ89" s="84"/>
      <c r="BA89" s="84"/>
      <c r="BB89" s="84"/>
      <c r="BC89" s="84"/>
      <c r="BD89" s="85"/>
      <c r="BE89" s="39"/>
    </row>
    <row r="90" s="2" customFormat="1" ht="15.15" customHeight="1">
      <c r="A90" s="39"/>
      <c r="B90" s="40"/>
      <c r="C90" s="33" t="s">
        <v>32</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36</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59</v>
      </c>
      <c r="D92" s="95"/>
      <c r="E92" s="95"/>
      <c r="F92" s="95"/>
      <c r="G92" s="95"/>
      <c r="H92" s="96"/>
      <c r="I92" s="97" t="s">
        <v>60</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61</v>
      </c>
      <c r="AH92" s="95"/>
      <c r="AI92" s="95"/>
      <c r="AJ92" s="95"/>
      <c r="AK92" s="95"/>
      <c r="AL92" s="95"/>
      <c r="AM92" s="95"/>
      <c r="AN92" s="97" t="s">
        <v>62</v>
      </c>
      <c r="AO92" s="95"/>
      <c r="AP92" s="99"/>
      <c r="AQ92" s="100" t="s">
        <v>63</v>
      </c>
      <c r="AR92" s="45"/>
      <c r="AS92" s="101" t="s">
        <v>64</v>
      </c>
      <c r="AT92" s="102" t="s">
        <v>65</v>
      </c>
      <c r="AU92" s="102" t="s">
        <v>66</v>
      </c>
      <c r="AV92" s="102" t="s">
        <v>67</v>
      </c>
      <c r="AW92" s="102" t="s">
        <v>68</v>
      </c>
      <c r="AX92" s="102" t="s">
        <v>69</v>
      </c>
      <c r="AY92" s="102" t="s">
        <v>70</v>
      </c>
      <c r="AZ92" s="102" t="s">
        <v>71</v>
      </c>
      <c r="BA92" s="102" t="s">
        <v>72</v>
      </c>
      <c r="BB92" s="102" t="s">
        <v>73</v>
      </c>
      <c r="BC92" s="102" t="s">
        <v>74</v>
      </c>
      <c r="BD92" s="103" t="s">
        <v>75</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76</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ROUND(SUM(AG95:AG97),2)</f>
        <v>0</v>
      </c>
      <c r="AH94" s="110"/>
      <c r="AI94" s="110"/>
      <c r="AJ94" s="110"/>
      <c r="AK94" s="110"/>
      <c r="AL94" s="110"/>
      <c r="AM94" s="110"/>
      <c r="AN94" s="111">
        <f>SUM(AG94,AT94)</f>
        <v>0</v>
      </c>
      <c r="AO94" s="111"/>
      <c r="AP94" s="111"/>
      <c r="AQ94" s="112" t="s">
        <v>1</v>
      </c>
      <c r="AR94" s="113"/>
      <c r="AS94" s="114">
        <f>ROUND(SUM(AS95:AS97),2)</f>
        <v>0</v>
      </c>
      <c r="AT94" s="115">
        <f>ROUND(SUM(AV94:AW94),2)</f>
        <v>0</v>
      </c>
      <c r="AU94" s="116">
        <f>ROUND(SUM(AU95:AU97),5)</f>
        <v>0</v>
      </c>
      <c r="AV94" s="115">
        <f>ROUND(AZ94*L29,2)</f>
        <v>0</v>
      </c>
      <c r="AW94" s="115">
        <f>ROUND(BA94*L30,2)</f>
        <v>0</v>
      </c>
      <c r="AX94" s="115">
        <f>ROUND(BB94*L29,2)</f>
        <v>0</v>
      </c>
      <c r="AY94" s="115">
        <f>ROUND(BC94*L30,2)</f>
        <v>0</v>
      </c>
      <c r="AZ94" s="115">
        <f>ROUND(SUM(AZ95:AZ97),2)</f>
        <v>0</v>
      </c>
      <c r="BA94" s="115">
        <f>ROUND(SUM(BA95:BA97),2)</f>
        <v>0</v>
      </c>
      <c r="BB94" s="115">
        <f>ROUND(SUM(BB95:BB97),2)</f>
        <v>0</v>
      </c>
      <c r="BC94" s="115">
        <f>ROUND(SUM(BC95:BC97),2)</f>
        <v>0</v>
      </c>
      <c r="BD94" s="117">
        <f>ROUND(SUM(BD95:BD97),2)</f>
        <v>0</v>
      </c>
      <c r="BE94" s="6"/>
      <c r="BS94" s="118" t="s">
        <v>77</v>
      </c>
      <c r="BT94" s="118" t="s">
        <v>78</v>
      </c>
      <c r="BU94" s="119" t="s">
        <v>79</v>
      </c>
      <c r="BV94" s="118" t="s">
        <v>80</v>
      </c>
      <c r="BW94" s="118" t="s">
        <v>5</v>
      </c>
      <c r="BX94" s="118" t="s">
        <v>81</v>
      </c>
      <c r="CL94" s="118" t="s">
        <v>1</v>
      </c>
    </row>
    <row r="95" s="7" customFormat="1" ht="24.75" customHeight="1">
      <c r="A95" s="120" t="s">
        <v>82</v>
      </c>
      <c r="B95" s="121"/>
      <c r="C95" s="122"/>
      <c r="D95" s="123" t="s">
        <v>83</v>
      </c>
      <c r="E95" s="123"/>
      <c r="F95" s="123"/>
      <c r="G95" s="123"/>
      <c r="H95" s="123"/>
      <c r="I95" s="124"/>
      <c r="J95" s="123" t="s">
        <v>84</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01 - OPRAVA FASÁDY KAV...'!J30</f>
        <v>0</v>
      </c>
      <c r="AH95" s="124"/>
      <c r="AI95" s="124"/>
      <c r="AJ95" s="124"/>
      <c r="AK95" s="124"/>
      <c r="AL95" s="124"/>
      <c r="AM95" s="124"/>
      <c r="AN95" s="125">
        <f>SUM(AG95,AT95)</f>
        <v>0</v>
      </c>
      <c r="AO95" s="124"/>
      <c r="AP95" s="124"/>
      <c r="AQ95" s="126" t="s">
        <v>85</v>
      </c>
      <c r="AR95" s="127"/>
      <c r="AS95" s="128">
        <v>0</v>
      </c>
      <c r="AT95" s="129">
        <f>ROUND(SUM(AV95:AW95),2)</f>
        <v>0</v>
      </c>
      <c r="AU95" s="130">
        <f>'SO 01 - OPRAVA FASÁDY KAV...'!P126</f>
        <v>0</v>
      </c>
      <c r="AV95" s="129">
        <f>'SO 01 - OPRAVA FASÁDY KAV...'!J33</f>
        <v>0</v>
      </c>
      <c r="AW95" s="129">
        <f>'SO 01 - OPRAVA FASÁDY KAV...'!J34</f>
        <v>0</v>
      </c>
      <c r="AX95" s="129">
        <f>'SO 01 - OPRAVA FASÁDY KAV...'!J35</f>
        <v>0</v>
      </c>
      <c r="AY95" s="129">
        <f>'SO 01 - OPRAVA FASÁDY KAV...'!J36</f>
        <v>0</v>
      </c>
      <c r="AZ95" s="129">
        <f>'SO 01 - OPRAVA FASÁDY KAV...'!F33</f>
        <v>0</v>
      </c>
      <c r="BA95" s="129">
        <f>'SO 01 - OPRAVA FASÁDY KAV...'!F34</f>
        <v>0</v>
      </c>
      <c r="BB95" s="129">
        <f>'SO 01 - OPRAVA FASÁDY KAV...'!F35</f>
        <v>0</v>
      </c>
      <c r="BC95" s="129">
        <f>'SO 01 - OPRAVA FASÁDY KAV...'!F36</f>
        <v>0</v>
      </c>
      <c r="BD95" s="131">
        <f>'SO 01 - OPRAVA FASÁDY KAV...'!F37</f>
        <v>0</v>
      </c>
      <c r="BE95" s="7"/>
      <c r="BT95" s="132" t="s">
        <v>21</v>
      </c>
      <c r="BV95" s="132" t="s">
        <v>80</v>
      </c>
      <c r="BW95" s="132" t="s">
        <v>86</v>
      </c>
      <c r="BX95" s="132" t="s">
        <v>5</v>
      </c>
      <c r="CL95" s="132" t="s">
        <v>1</v>
      </c>
      <c r="CM95" s="132" t="s">
        <v>87</v>
      </c>
    </row>
    <row r="96" s="7" customFormat="1" ht="16.5" customHeight="1">
      <c r="A96" s="120" t="s">
        <v>82</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02 - OPRAVA DLAŽEB BAL...'!J30</f>
        <v>0</v>
      </c>
      <c r="AH96" s="124"/>
      <c r="AI96" s="124"/>
      <c r="AJ96" s="124"/>
      <c r="AK96" s="124"/>
      <c r="AL96" s="124"/>
      <c r="AM96" s="124"/>
      <c r="AN96" s="125">
        <f>SUM(AG96,AT96)</f>
        <v>0</v>
      </c>
      <c r="AO96" s="124"/>
      <c r="AP96" s="124"/>
      <c r="AQ96" s="126" t="s">
        <v>85</v>
      </c>
      <c r="AR96" s="127"/>
      <c r="AS96" s="128">
        <v>0</v>
      </c>
      <c r="AT96" s="129">
        <f>ROUND(SUM(AV96:AW96),2)</f>
        <v>0</v>
      </c>
      <c r="AU96" s="130">
        <f>'SO 02 - OPRAVA DLAŽEB BAL...'!P125</f>
        <v>0</v>
      </c>
      <c r="AV96" s="129">
        <f>'SO 02 - OPRAVA DLAŽEB BAL...'!J33</f>
        <v>0</v>
      </c>
      <c r="AW96" s="129">
        <f>'SO 02 - OPRAVA DLAŽEB BAL...'!J34</f>
        <v>0</v>
      </c>
      <c r="AX96" s="129">
        <f>'SO 02 - OPRAVA DLAŽEB BAL...'!J35</f>
        <v>0</v>
      </c>
      <c r="AY96" s="129">
        <f>'SO 02 - OPRAVA DLAŽEB BAL...'!J36</f>
        <v>0</v>
      </c>
      <c r="AZ96" s="129">
        <f>'SO 02 - OPRAVA DLAŽEB BAL...'!F33</f>
        <v>0</v>
      </c>
      <c r="BA96" s="129">
        <f>'SO 02 - OPRAVA DLAŽEB BAL...'!F34</f>
        <v>0</v>
      </c>
      <c r="BB96" s="129">
        <f>'SO 02 - OPRAVA DLAŽEB BAL...'!F35</f>
        <v>0</v>
      </c>
      <c r="BC96" s="129">
        <f>'SO 02 - OPRAVA DLAŽEB BAL...'!F36</f>
        <v>0</v>
      </c>
      <c r="BD96" s="131">
        <f>'SO 02 - OPRAVA DLAŽEB BAL...'!F37</f>
        <v>0</v>
      </c>
      <c r="BE96" s="7"/>
      <c r="BT96" s="132" t="s">
        <v>21</v>
      </c>
      <c r="BV96" s="132" t="s">
        <v>80</v>
      </c>
      <c r="BW96" s="132" t="s">
        <v>90</v>
      </c>
      <c r="BX96" s="132" t="s">
        <v>5</v>
      </c>
      <c r="CL96" s="132" t="s">
        <v>1</v>
      </c>
      <c r="CM96" s="132" t="s">
        <v>87</v>
      </c>
    </row>
    <row r="97" s="7" customFormat="1" ht="16.5" customHeight="1">
      <c r="A97" s="120" t="s">
        <v>82</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'VRN - Vedlejší rozpočtové...'!J30</f>
        <v>0</v>
      </c>
      <c r="AH97" s="124"/>
      <c r="AI97" s="124"/>
      <c r="AJ97" s="124"/>
      <c r="AK97" s="124"/>
      <c r="AL97" s="124"/>
      <c r="AM97" s="124"/>
      <c r="AN97" s="125">
        <f>SUM(AG97,AT97)</f>
        <v>0</v>
      </c>
      <c r="AO97" s="124"/>
      <c r="AP97" s="124"/>
      <c r="AQ97" s="126" t="s">
        <v>85</v>
      </c>
      <c r="AR97" s="127"/>
      <c r="AS97" s="133">
        <v>0</v>
      </c>
      <c r="AT97" s="134">
        <f>ROUND(SUM(AV97:AW97),2)</f>
        <v>0</v>
      </c>
      <c r="AU97" s="135">
        <f>'VRN - Vedlejší rozpočtové...'!P122</f>
        <v>0</v>
      </c>
      <c r="AV97" s="134">
        <f>'VRN - Vedlejší rozpočtové...'!J33</f>
        <v>0</v>
      </c>
      <c r="AW97" s="134">
        <f>'VRN - Vedlejší rozpočtové...'!J34</f>
        <v>0</v>
      </c>
      <c r="AX97" s="134">
        <f>'VRN - Vedlejší rozpočtové...'!J35</f>
        <v>0</v>
      </c>
      <c r="AY97" s="134">
        <f>'VRN - Vedlejší rozpočtové...'!J36</f>
        <v>0</v>
      </c>
      <c r="AZ97" s="134">
        <f>'VRN - Vedlejší rozpočtové...'!F33</f>
        <v>0</v>
      </c>
      <c r="BA97" s="134">
        <f>'VRN - Vedlejší rozpočtové...'!F34</f>
        <v>0</v>
      </c>
      <c r="BB97" s="134">
        <f>'VRN - Vedlejší rozpočtové...'!F35</f>
        <v>0</v>
      </c>
      <c r="BC97" s="134">
        <f>'VRN - Vedlejší rozpočtové...'!F36</f>
        <v>0</v>
      </c>
      <c r="BD97" s="136">
        <f>'VRN - Vedlejší rozpočtové...'!F37</f>
        <v>0</v>
      </c>
      <c r="BE97" s="7"/>
      <c r="BT97" s="132" t="s">
        <v>21</v>
      </c>
      <c r="BV97" s="132" t="s">
        <v>80</v>
      </c>
      <c r="BW97" s="132" t="s">
        <v>93</v>
      </c>
      <c r="BX97" s="132" t="s">
        <v>5</v>
      </c>
      <c r="CL97" s="132" t="s">
        <v>1</v>
      </c>
      <c r="CM97" s="132" t="s">
        <v>87</v>
      </c>
    </row>
    <row r="98" s="2" customFormat="1" ht="30" customHeight="1">
      <c r="A98" s="39"/>
      <c r="B98" s="40"/>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5"/>
      <c r="AS98" s="39"/>
      <c r="AT98" s="39"/>
      <c r="AU98" s="39"/>
      <c r="AV98" s="39"/>
      <c r="AW98" s="39"/>
      <c r="AX98" s="39"/>
      <c r="AY98" s="39"/>
      <c r="AZ98" s="39"/>
      <c r="BA98" s="39"/>
      <c r="BB98" s="39"/>
      <c r="BC98" s="39"/>
      <c r="BD98" s="39"/>
      <c r="BE98" s="39"/>
    </row>
    <row r="99" s="2" customFormat="1" ht="6.96" customHeight="1">
      <c r="A99" s="39"/>
      <c r="B99" s="67"/>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45"/>
      <c r="AS99" s="39"/>
      <c r="AT99" s="39"/>
      <c r="AU99" s="39"/>
      <c r="AV99" s="39"/>
      <c r="AW99" s="39"/>
      <c r="AX99" s="39"/>
      <c r="AY99" s="39"/>
      <c r="AZ99" s="39"/>
      <c r="BA99" s="39"/>
      <c r="BB99" s="39"/>
      <c r="BC99" s="39"/>
      <c r="BD99" s="39"/>
      <c r="BE99" s="39"/>
    </row>
  </sheetData>
  <sheetProtection sheet="1" formatColumns="0" formatRows="0" objects="1" scenarios="1" spinCount="100000" saltValue="uP0tzWytpI/c3CRsKIRgvPbqBlizxExc1jfer6iyCuJ7158mJu4YdKf0BQd+//VdrBT9er0tA2OeUVxKeysxBA==" hashValue="CMM06YTAjzkZ9Y2ggUIZ9xXKR4h0BaCcD8fCXCnQrCJGlJANu3L1bDEAXd5iGYQkK2yacaTkiqkN4+KOhwCKbA==" algorithmName="SHA-512" password="CA9C"/>
  <mergeCells count="50">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N97:AP97"/>
    <mergeCell ref="AG97:AM97"/>
    <mergeCell ref="D97:H97"/>
    <mergeCell ref="J97:AF97"/>
    <mergeCell ref="AG94:AM94"/>
    <mergeCell ref="AN94:AP94"/>
    <mergeCell ref="AR2:BE2"/>
  </mergeCells>
  <hyperlinks>
    <hyperlink ref="A95" location="'SO 01 - OPRAVA FASÁDY KAV...'!C2" display="/"/>
    <hyperlink ref="A96" location="'SO 02 - OPRAVA DLAŽEB BAL...'!C2" display="/"/>
    <hyperlink ref="A97"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7"/>
      <c r="C3" s="138"/>
      <c r="D3" s="138"/>
      <c r="E3" s="138"/>
      <c r="F3" s="138"/>
      <c r="G3" s="138"/>
      <c r="H3" s="138"/>
      <c r="I3" s="138"/>
      <c r="J3" s="138"/>
      <c r="K3" s="138"/>
      <c r="L3" s="21"/>
      <c r="AT3" s="18" t="s">
        <v>87</v>
      </c>
    </row>
    <row r="4" s="1" customFormat="1" ht="24.96" customHeight="1">
      <c r="B4" s="21"/>
      <c r="D4" s="139" t="s">
        <v>94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OPRAVA FASÁDY KAVÁRNY UNION V ČESKÉ LÍPĚ - VÝCHODNÍ STRANA</v>
      </c>
      <c r="F7" s="141"/>
      <c r="G7" s="141"/>
      <c r="H7" s="141"/>
      <c r="L7" s="21"/>
    </row>
    <row r="8" s="2" customFormat="1" ht="12" customHeight="1">
      <c r="A8" s="39"/>
      <c r="B8" s="45"/>
      <c r="C8" s="39"/>
      <c r="D8" s="141" t="s">
        <v>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3" t="s">
        <v>96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19</v>
      </c>
      <c r="E11" s="39"/>
      <c r="F11" s="144" t="s">
        <v>1</v>
      </c>
      <c r="G11" s="39"/>
      <c r="H11" s="39"/>
      <c r="I11" s="141" t="s">
        <v>20</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22</v>
      </c>
      <c r="E12" s="39"/>
      <c r="F12" s="144" t="s">
        <v>97</v>
      </c>
      <c r="G12" s="39"/>
      <c r="H12" s="39"/>
      <c r="I12" s="141" t="s">
        <v>24</v>
      </c>
      <c r="J12" s="145" t="str">
        <f>'Rekapitulace stavby'!AN8</f>
        <v>17. 10. 2022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28</v>
      </c>
      <c r="E14" s="39"/>
      <c r="F14" s="39"/>
      <c r="G14" s="39"/>
      <c r="H14" s="39"/>
      <c r="I14" s="141" t="s">
        <v>29</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98</v>
      </c>
      <c r="F15" s="39"/>
      <c r="G15" s="39"/>
      <c r="H15" s="39"/>
      <c r="I15" s="141" t="s">
        <v>31</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32</v>
      </c>
      <c r="E17" s="39"/>
      <c r="F17" s="39"/>
      <c r="G17" s="39"/>
      <c r="H17" s="39"/>
      <c r="I17" s="141" t="s">
        <v>29</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31</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34</v>
      </c>
      <c r="E20" s="39"/>
      <c r="F20" s="39"/>
      <c r="G20" s="39"/>
      <c r="H20" s="39"/>
      <c r="I20" s="141" t="s">
        <v>29</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31</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36</v>
      </c>
      <c r="E23" s="39"/>
      <c r="F23" s="39"/>
      <c r="G23" s="39"/>
      <c r="H23" s="39"/>
      <c r="I23" s="141" t="s">
        <v>29</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31</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37</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38</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40</v>
      </c>
      <c r="G32" s="39"/>
      <c r="H32" s="39"/>
      <c r="I32" s="153" t="s">
        <v>39</v>
      </c>
      <c r="J32" s="153" t="s">
        <v>41</v>
      </c>
      <c r="K32" s="39"/>
      <c r="L32" s="64"/>
      <c r="S32" s="39"/>
      <c r="T32" s="39"/>
      <c r="U32" s="39"/>
      <c r="V32" s="39"/>
      <c r="W32" s="39"/>
      <c r="X32" s="39"/>
      <c r="Y32" s="39"/>
      <c r="Z32" s="39"/>
      <c r="AA32" s="39"/>
      <c r="AB32" s="39"/>
      <c r="AC32" s="39"/>
      <c r="AD32" s="39"/>
      <c r="AE32" s="39"/>
    </row>
    <row r="33" s="2" customFormat="1" ht="14.4" customHeight="1">
      <c r="A33" s="39"/>
      <c r="B33" s="45"/>
      <c r="C33" s="39"/>
      <c r="D33" s="154" t="s">
        <v>42</v>
      </c>
      <c r="E33" s="141" t="s">
        <v>43</v>
      </c>
      <c r="F33" s="155">
        <f>ROUND((SUM(BE126:BE390)),  2)</f>
        <v>0</v>
      </c>
      <c r="G33" s="39"/>
      <c r="H33" s="39"/>
      <c r="I33" s="156">
        <v>0.20999999999999999</v>
      </c>
      <c r="J33" s="155">
        <f>ROUND(((SUM(BE126:BE390))*I33),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44</v>
      </c>
      <c r="F34" s="155">
        <f>ROUND((SUM(BF126:BF390)),  2)</f>
        <v>0</v>
      </c>
      <c r="G34" s="39"/>
      <c r="H34" s="39"/>
      <c r="I34" s="156">
        <v>0.14999999999999999</v>
      </c>
      <c r="J34" s="155">
        <f>ROUND(((SUM(BF126:BF390))*I34),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45</v>
      </c>
      <c r="F35" s="155">
        <f>ROUND((SUM(BG126:BG390)),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46</v>
      </c>
      <c r="F36" s="155">
        <f>ROUND((SUM(BH126:BH390)),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47</v>
      </c>
      <c r="F37" s="155">
        <f>ROUND((SUM(BI126:BI390)),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51</v>
      </c>
      <c r="E50" s="165"/>
      <c r="F50" s="165"/>
      <c r="G50" s="164" t="s">
        <v>52</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53</v>
      </c>
      <c r="E61" s="167"/>
      <c r="F61" s="168" t="s">
        <v>54</v>
      </c>
      <c r="G61" s="166" t="s">
        <v>53</v>
      </c>
      <c r="H61" s="167"/>
      <c r="I61" s="167"/>
      <c r="J61" s="169" t="s">
        <v>54</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55</v>
      </c>
      <c r="E65" s="170"/>
      <c r="F65" s="170"/>
      <c r="G65" s="164" t="s">
        <v>56</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53</v>
      </c>
      <c r="E76" s="167"/>
      <c r="F76" s="168" t="s">
        <v>54</v>
      </c>
      <c r="G76" s="166" t="s">
        <v>53</v>
      </c>
      <c r="H76" s="167"/>
      <c r="I76" s="167"/>
      <c r="J76" s="169" t="s">
        <v>54</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OPRAVA FASÁDY KAVÁRNY UNION V ČESKÉ LÍPĚ - VÝCHODNÍ STRANA</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01 - OPRAVA FASÁDY KAVÁRNY UNION V ČESKÉ LÍPĚ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22</v>
      </c>
      <c r="D89" s="41"/>
      <c r="E89" s="41"/>
      <c r="F89" s="28" t="str">
        <f>F12</f>
        <v>JINDŘICHA Z LIPÉ 113/24 Č. LÍPA, Česká Lípa</v>
      </c>
      <c r="G89" s="41"/>
      <c r="H89" s="41"/>
      <c r="I89" s="33" t="s">
        <v>24</v>
      </c>
      <c r="J89" s="80" t="str">
        <f>IF(J12="","",J12)</f>
        <v>17. 10. 2022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28</v>
      </c>
      <c r="D91" s="41"/>
      <c r="E91" s="41"/>
      <c r="F91" s="28" t="str">
        <f>E15</f>
        <v>Město Česká Lípa</v>
      </c>
      <c r="G91" s="41"/>
      <c r="H91" s="41"/>
      <c r="I91" s="33" t="s">
        <v>34</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32</v>
      </c>
      <c r="D92" s="41"/>
      <c r="E92" s="41"/>
      <c r="F92" s="28" t="str">
        <f>IF(E18="","",E18)</f>
        <v>Vyplň údaj</v>
      </c>
      <c r="G92" s="41"/>
      <c r="H92" s="41"/>
      <c r="I92" s="33" t="s">
        <v>36</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100</v>
      </c>
      <c r="D94" s="177"/>
      <c r="E94" s="177"/>
      <c r="F94" s="177"/>
      <c r="G94" s="177"/>
      <c r="H94" s="177"/>
      <c r="I94" s="177"/>
      <c r="J94" s="178" t="s">
        <v>101</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102</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103</v>
      </c>
    </row>
    <row r="97" s="9" customFormat="1" ht="24.96" customHeight="1">
      <c r="A97" s="9"/>
      <c r="B97" s="180"/>
      <c r="C97" s="181"/>
      <c r="D97" s="182" t="s">
        <v>104</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105</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106</v>
      </c>
      <c r="E99" s="189"/>
      <c r="F99" s="189"/>
      <c r="G99" s="189"/>
      <c r="H99" s="189"/>
      <c r="I99" s="189"/>
      <c r="J99" s="190">
        <f>J166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107</v>
      </c>
      <c r="E100" s="189"/>
      <c r="F100" s="189"/>
      <c r="G100" s="189"/>
      <c r="H100" s="189"/>
      <c r="I100" s="189"/>
      <c r="J100" s="190">
        <f>J200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108</v>
      </c>
      <c r="E101" s="189"/>
      <c r="F101" s="189"/>
      <c r="G101" s="189"/>
      <c r="H101" s="189"/>
      <c r="I101" s="189"/>
      <c r="J101" s="190">
        <f>J254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109</v>
      </c>
      <c r="E102" s="189"/>
      <c r="F102" s="189"/>
      <c r="G102" s="189"/>
      <c r="H102" s="189"/>
      <c r="I102" s="189"/>
      <c r="J102" s="190">
        <f>J273</f>
        <v>0</v>
      </c>
      <c r="K102" s="187"/>
      <c r="L102" s="191"/>
      <c r="S102" s="10"/>
      <c r="T102" s="10"/>
      <c r="U102" s="10"/>
      <c r="V102" s="10"/>
      <c r="W102" s="10"/>
      <c r="X102" s="10"/>
      <c r="Y102" s="10"/>
      <c r="Z102" s="10"/>
      <c r="AA102" s="10"/>
      <c r="AB102" s="10"/>
      <c r="AC102" s="10"/>
      <c r="AD102" s="10"/>
      <c r="AE102" s="10"/>
    </row>
    <row r="103" s="9" customFormat="1" ht="24.96" customHeight="1">
      <c r="A103" s="9"/>
      <c r="B103" s="180"/>
      <c r="C103" s="181"/>
      <c r="D103" s="182" t="s">
        <v>110</v>
      </c>
      <c r="E103" s="183"/>
      <c r="F103" s="183"/>
      <c r="G103" s="183"/>
      <c r="H103" s="183"/>
      <c r="I103" s="183"/>
      <c r="J103" s="184">
        <f>J278</f>
        <v>0</v>
      </c>
      <c r="K103" s="181"/>
      <c r="L103" s="185"/>
      <c r="S103" s="9"/>
      <c r="T103" s="9"/>
      <c r="U103" s="9"/>
      <c r="V103" s="9"/>
      <c r="W103" s="9"/>
      <c r="X103" s="9"/>
      <c r="Y103" s="9"/>
      <c r="Z103" s="9"/>
      <c r="AA103" s="9"/>
      <c r="AB103" s="9"/>
      <c r="AC103" s="9"/>
      <c r="AD103" s="9"/>
      <c r="AE103" s="9"/>
    </row>
    <row r="104" s="10" customFormat="1" ht="19.92" customHeight="1">
      <c r="A104" s="10"/>
      <c r="B104" s="186"/>
      <c r="C104" s="187"/>
      <c r="D104" s="188" t="s">
        <v>111</v>
      </c>
      <c r="E104" s="189"/>
      <c r="F104" s="189"/>
      <c r="G104" s="189"/>
      <c r="H104" s="189"/>
      <c r="I104" s="189"/>
      <c r="J104" s="190">
        <f>J279</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112</v>
      </c>
      <c r="E105" s="189"/>
      <c r="F105" s="189"/>
      <c r="G105" s="189"/>
      <c r="H105" s="189"/>
      <c r="I105" s="189"/>
      <c r="J105" s="190">
        <f>J298</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113</v>
      </c>
      <c r="E106" s="189"/>
      <c r="F106" s="189"/>
      <c r="G106" s="189"/>
      <c r="H106" s="189"/>
      <c r="I106" s="189"/>
      <c r="J106" s="190">
        <f>J345</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114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75" t="str">
        <f>E7</f>
        <v>OPRAVA FASÁDY KAVÁRNY UNION V ČESKÉ LÍPĚ - VÝCHODNÍ STRANA</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95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30" customHeight="1">
      <c r="A118" s="39"/>
      <c r="B118" s="40"/>
      <c r="C118" s="41"/>
      <c r="D118" s="41"/>
      <c r="E118" s="77" t="str">
        <f>E9</f>
        <v>SO 01 - OPRAVA FASÁDY KAVÁRNY UNION V ČESKÉ LÍPĚ</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22</v>
      </c>
      <c r="D120" s="41"/>
      <c r="E120" s="41"/>
      <c r="F120" s="28" t="str">
        <f>F12</f>
        <v>JINDŘICHA Z LIPÉ 113/24 Č. LÍPA, Česká Lípa</v>
      </c>
      <c r="G120" s="41"/>
      <c r="H120" s="41"/>
      <c r="I120" s="33" t="s">
        <v>24</v>
      </c>
      <c r="J120" s="80" t="str">
        <f>IF(J12="","",J12)</f>
        <v>17. 10. 2022</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E15</f>
        <v>Město Česká Lípa</v>
      </c>
      <c r="G122" s="41"/>
      <c r="H122" s="41"/>
      <c r="I122" s="33" t="s">
        <v>34</v>
      </c>
      <c r="J122" s="37" t="str">
        <f>E21</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32</v>
      </c>
      <c r="D123" s="41"/>
      <c r="E123" s="41"/>
      <c r="F123" s="28" t="str">
        <f>IF(E18="","",E18)</f>
        <v>Vyplň údaj</v>
      </c>
      <c r="G123" s="41"/>
      <c r="H123" s="41"/>
      <c r="I123" s="33" t="s">
        <v>36</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115</v>
      </c>
      <c r="D125" s="195" t="s">
        <v>63</v>
      </c>
      <c r="E125" s="195" t="s">
        <v>59</v>
      </c>
      <c r="F125" s="195" t="s">
        <v>60</v>
      </c>
      <c r="G125" s="195" t="s">
        <v>116</v>
      </c>
      <c r="H125" s="195" t="s">
        <v>117</v>
      </c>
      <c r="I125" s="195" t="s">
        <v>118</v>
      </c>
      <c r="J125" s="195" t="s">
        <v>101</v>
      </c>
      <c r="K125" s="196" t="s">
        <v>119</v>
      </c>
      <c r="L125" s="197"/>
      <c r="M125" s="101" t="s">
        <v>1</v>
      </c>
      <c r="N125" s="102" t="s">
        <v>42</v>
      </c>
      <c r="O125" s="102" t="s">
        <v>120</v>
      </c>
      <c r="P125" s="102" t="s">
        <v>121</v>
      </c>
      <c r="Q125" s="102" t="s">
        <v>122</v>
      </c>
      <c r="R125" s="102" t="s">
        <v>123</v>
      </c>
      <c r="S125" s="102" t="s">
        <v>124</v>
      </c>
      <c r="T125" s="103" t="s">
        <v>125</v>
      </c>
      <c r="U125" s="192"/>
      <c r="V125" s="192"/>
      <c r="W125" s="192"/>
      <c r="X125" s="192"/>
      <c r="Y125" s="192"/>
      <c r="Z125" s="192"/>
      <c r="AA125" s="192"/>
      <c r="AB125" s="192"/>
      <c r="AC125" s="192"/>
      <c r="AD125" s="192"/>
      <c r="AE125" s="192"/>
    </row>
    <row r="126" s="2" customFormat="1" ht="22.8" customHeight="1">
      <c r="A126" s="39"/>
      <c r="B126" s="40"/>
      <c r="C126" s="108" t="s">
        <v>126</v>
      </c>
      <c r="D126" s="41"/>
      <c r="E126" s="41"/>
      <c r="F126" s="41"/>
      <c r="G126" s="41"/>
      <c r="H126" s="41"/>
      <c r="I126" s="41"/>
      <c r="J126" s="198">
        <f>BK126</f>
        <v>0</v>
      </c>
      <c r="K126" s="41"/>
      <c r="L126" s="45"/>
      <c r="M126" s="104"/>
      <c r="N126" s="199"/>
      <c r="O126" s="105"/>
      <c r="P126" s="200">
        <f>P127+P278</f>
        <v>0</v>
      </c>
      <c r="Q126" s="105"/>
      <c r="R126" s="200">
        <f>R127+R278</f>
        <v>7.6718860342999999</v>
      </c>
      <c r="S126" s="105"/>
      <c r="T126" s="201">
        <f>T127+T278</f>
        <v>7.4442199999999996</v>
      </c>
      <c r="U126" s="39"/>
      <c r="V126" s="39"/>
      <c r="W126" s="39"/>
      <c r="X126" s="39"/>
      <c r="Y126" s="39"/>
      <c r="Z126" s="39"/>
      <c r="AA126" s="39"/>
      <c r="AB126" s="39"/>
      <c r="AC126" s="39"/>
      <c r="AD126" s="39"/>
      <c r="AE126" s="39"/>
      <c r="AT126" s="18" t="s">
        <v>77</v>
      </c>
      <c r="AU126" s="18" t="s">
        <v>103</v>
      </c>
      <c r="BK126" s="202">
        <f>BK127+BK278</f>
        <v>0</v>
      </c>
    </row>
    <row r="127" s="12" customFormat="1" ht="25.92" customHeight="1">
      <c r="A127" s="12"/>
      <c r="B127" s="203"/>
      <c r="C127" s="204"/>
      <c r="D127" s="205" t="s">
        <v>77</v>
      </c>
      <c r="E127" s="206" t="s">
        <v>127</v>
      </c>
      <c r="F127" s="206" t="s">
        <v>128</v>
      </c>
      <c r="G127" s="204"/>
      <c r="H127" s="204"/>
      <c r="I127" s="207"/>
      <c r="J127" s="208">
        <f>BK127</f>
        <v>0</v>
      </c>
      <c r="K127" s="204"/>
      <c r="L127" s="209"/>
      <c r="M127" s="210"/>
      <c r="N127" s="211"/>
      <c r="O127" s="211"/>
      <c r="P127" s="212">
        <f>P128+P166+P200+P254+P273</f>
        <v>0</v>
      </c>
      <c r="Q127" s="211"/>
      <c r="R127" s="212">
        <f>R128+R166+R200+R254+R273</f>
        <v>7.3284345999999996</v>
      </c>
      <c r="S127" s="211"/>
      <c r="T127" s="213">
        <f>T128+T166+T200+T254+T273</f>
        <v>7.3752699999999995</v>
      </c>
      <c r="U127" s="12"/>
      <c r="V127" s="12"/>
      <c r="W127" s="12"/>
      <c r="X127" s="12"/>
      <c r="Y127" s="12"/>
      <c r="Z127" s="12"/>
      <c r="AA127" s="12"/>
      <c r="AB127" s="12"/>
      <c r="AC127" s="12"/>
      <c r="AD127" s="12"/>
      <c r="AE127" s="12"/>
      <c r="AR127" s="214" t="s">
        <v>21</v>
      </c>
      <c r="AT127" s="215" t="s">
        <v>77</v>
      </c>
      <c r="AU127" s="215" t="s">
        <v>78</v>
      </c>
      <c r="AY127" s="214" t="s">
        <v>129</v>
      </c>
      <c r="BK127" s="216">
        <f>BK128+BK166+BK200+BK254+BK273</f>
        <v>0</v>
      </c>
    </row>
    <row r="128" s="12" customFormat="1" ht="22.8" customHeight="1">
      <c r="A128" s="12"/>
      <c r="B128" s="203"/>
      <c r="C128" s="204"/>
      <c r="D128" s="205" t="s">
        <v>77</v>
      </c>
      <c r="E128" s="217" t="s">
        <v>130</v>
      </c>
      <c r="F128" s="217" t="s">
        <v>131</v>
      </c>
      <c r="G128" s="204"/>
      <c r="H128" s="204"/>
      <c r="I128" s="207"/>
      <c r="J128" s="218">
        <f>BK128</f>
        <v>0</v>
      </c>
      <c r="K128" s="204"/>
      <c r="L128" s="209"/>
      <c r="M128" s="210"/>
      <c r="N128" s="211"/>
      <c r="O128" s="211"/>
      <c r="P128" s="212">
        <f>SUM(P129:P165)</f>
        <v>0</v>
      </c>
      <c r="Q128" s="211"/>
      <c r="R128" s="212">
        <f>SUM(R129:R165)</f>
        <v>7.3284345999999996</v>
      </c>
      <c r="S128" s="211"/>
      <c r="T128" s="213">
        <f>SUM(T129:T165)</f>
        <v>0</v>
      </c>
      <c r="U128" s="12"/>
      <c r="V128" s="12"/>
      <c r="W128" s="12"/>
      <c r="X128" s="12"/>
      <c r="Y128" s="12"/>
      <c r="Z128" s="12"/>
      <c r="AA128" s="12"/>
      <c r="AB128" s="12"/>
      <c r="AC128" s="12"/>
      <c r="AD128" s="12"/>
      <c r="AE128" s="12"/>
      <c r="AR128" s="214" t="s">
        <v>21</v>
      </c>
      <c r="AT128" s="215" t="s">
        <v>77</v>
      </c>
      <c r="AU128" s="215" t="s">
        <v>21</v>
      </c>
      <c r="AY128" s="214" t="s">
        <v>129</v>
      </c>
      <c r="BK128" s="216">
        <f>SUM(BK129:BK165)</f>
        <v>0</v>
      </c>
    </row>
    <row r="129" s="2" customFormat="1" ht="37.8" customHeight="1">
      <c r="A129" s="39"/>
      <c r="B129" s="40"/>
      <c r="C129" s="219" t="s">
        <v>21</v>
      </c>
      <c r="D129" s="219" t="s">
        <v>132</v>
      </c>
      <c r="E129" s="220" t="s">
        <v>133</v>
      </c>
      <c r="F129" s="221" t="s">
        <v>134</v>
      </c>
      <c r="G129" s="222" t="s">
        <v>135</v>
      </c>
      <c r="H129" s="223">
        <v>9.4499999999999993</v>
      </c>
      <c r="I129" s="224"/>
      <c r="J129" s="225">
        <f>ROUND(I129*H129,2)</f>
        <v>0</v>
      </c>
      <c r="K129" s="221" t="s">
        <v>1</v>
      </c>
      <c r="L129" s="45"/>
      <c r="M129" s="226" t="s">
        <v>1</v>
      </c>
      <c r="N129" s="227" t="s">
        <v>43</v>
      </c>
      <c r="O129" s="92"/>
      <c r="P129" s="228">
        <f>O129*H129</f>
        <v>0</v>
      </c>
      <c r="Q129" s="228">
        <v>0.021700000000000001</v>
      </c>
      <c r="R129" s="228">
        <f>Q129*H129</f>
        <v>0.205065</v>
      </c>
      <c r="S129" s="228">
        <v>0</v>
      </c>
      <c r="T129" s="229">
        <f>S129*H129</f>
        <v>0</v>
      </c>
      <c r="U129" s="39"/>
      <c r="V129" s="39"/>
      <c r="W129" s="39"/>
      <c r="X129" s="39"/>
      <c r="Y129" s="39"/>
      <c r="Z129" s="39"/>
      <c r="AA129" s="39"/>
      <c r="AB129" s="39"/>
      <c r="AC129" s="39"/>
      <c r="AD129" s="39"/>
      <c r="AE129" s="39"/>
      <c r="AR129" s="230" t="s">
        <v>136</v>
      </c>
      <c r="AT129" s="230" t="s">
        <v>132</v>
      </c>
      <c r="AU129" s="230" t="s">
        <v>87</v>
      </c>
      <c r="AY129" s="18" t="s">
        <v>129</v>
      </c>
      <c r="BE129" s="231">
        <f>IF(N129="základní",J129,0)</f>
        <v>0</v>
      </c>
      <c r="BF129" s="231">
        <f>IF(N129="snížená",J129,0)</f>
        <v>0</v>
      </c>
      <c r="BG129" s="231">
        <f>IF(N129="zákl. přenesená",J129,0)</f>
        <v>0</v>
      </c>
      <c r="BH129" s="231">
        <f>IF(N129="sníž. přenesená",J129,0)</f>
        <v>0</v>
      </c>
      <c r="BI129" s="231">
        <f>IF(N129="nulová",J129,0)</f>
        <v>0</v>
      </c>
      <c r="BJ129" s="18" t="s">
        <v>21</v>
      </c>
      <c r="BK129" s="231">
        <f>ROUND(I129*H129,2)</f>
        <v>0</v>
      </c>
      <c r="BL129" s="18" t="s">
        <v>136</v>
      </c>
      <c r="BM129" s="230" t="s">
        <v>137</v>
      </c>
    </row>
    <row r="130" s="2" customFormat="1">
      <c r="A130" s="39"/>
      <c r="B130" s="40"/>
      <c r="C130" s="41"/>
      <c r="D130" s="232" t="s">
        <v>138</v>
      </c>
      <c r="E130" s="41"/>
      <c r="F130" s="233" t="s">
        <v>139</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138</v>
      </c>
      <c r="AU130" s="18" t="s">
        <v>87</v>
      </c>
    </row>
    <row r="131" s="2" customFormat="1">
      <c r="A131" s="39"/>
      <c r="B131" s="40"/>
      <c r="C131" s="41"/>
      <c r="D131" s="232" t="s">
        <v>140</v>
      </c>
      <c r="E131" s="41"/>
      <c r="F131" s="237" t="s">
        <v>141</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140</v>
      </c>
      <c r="AU131" s="18" t="s">
        <v>87</v>
      </c>
    </row>
    <row r="132" s="13" customFormat="1">
      <c r="A132" s="13"/>
      <c r="B132" s="238"/>
      <c r="C132" s="239"/>
      <c r="D132" s="232" t="s">
        <v>142</v>
      </c>
      <c r="E132" s="240" t="s">
        <v>1</v>
      </c>
      <c r="F132" s="241" t="s">
        <v>143</v>
      </c>
      <c r="G132" s="239"/>
      <c r="H132" s="240" t="s">
        <v>1</v>
      </c>
      <c r="I132" s="242"/>
      <c r="J132" s="239"/>
      <c r="K132" s="239"/>
      <c r="L132" s="243"/>
      <c r="M132" s="244"/>
      <c r="N132" s="245"/>
      <c r="O132" s="245"/>
      <c r="P132" s="245"/>
      <c r="Q132" s="245"/>
      <c r="R132" s="245"/>
      <c r="S132" s="245"/>
      <c r="T132" s="246"/>
      <c r="U132" s="13"/>
      <c r="V132" s="13"/>
      <c r="W132" s="13"/>
      <c r="X132" s="13"/>
      <c r="Y132" s="13"/>
      <c r="Z132" s="13"/>
      <c r="AA132" s="13"/>
      <c r="AB132" s="13"/>
      <c r="AC132" s="13"/>
      <c r="AD132" s="13"/>
      <c r="AE132" s="13"/>
      <c r="AT132" s="247" t="s">
        <v>142</v>
      </c>
      <c r="AU132" s="247" t="s">
        <v>87</v>
      </c>
      <c r="AV132" s="13" t="s">
        <v>21</v>
      </c>
      <c r="AW132" s="13" t="s">
        <v>35</v>
      </c>
      <c r="AX132" s="13" t="s">
        <v>78</v>
      </c>
      <c r="AY132" s="247" t="s">
        <v>129</v>
      </c>
    </row>
    <row r="133" s="14" customFormat="1">
      <c r="A133" s="14"/>
      <c r="B133" s="248"/>
      <c r="C133" s="249"/>
      <c r="D133" s="232" t="s">
        <v>142</v>
      </c>
      <c r="E133" s="250" t="s">
        <v>1</v>
      </c>
      <c r="F133" s="251" t="s">
        <v>144</v>
      </c>
      <c r="G133" s="249"/>
      <c r="H133" s="252">
        <v>9.4499999999999993</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142</v>
      </c>
      <c r="AU133" s="258" t="s">
        <v>87</v>
      </c>
      <c r="AV133" s="14" t="s">
        <v>87</v>
      </c>
      <c r="AW133" s="14" t="s">
        <v>35</v>
      </c>
      <c r="AX133" s="14" t="s">
        <v>21</v>
      </c>
      <c r="AY133" s="258" t="s">
        <v>129</v>
      </c>
    </row>
    <row r="134" s="2" customFormat="1" ht="37.8" customHeight="1">
      <c r="A134" s="39"/>
      <c r="B134" s="40"/>
      <c r="C134" s="219" t="s">
        <v>87</v>
      </c>
      <c r="D134" s="219" t="s">
        <v>132</v>
      </c>
      <c r="E134" s="220" t="s">
        <v>145</v>
      </c>
      <c r="F134" s="221" t="s">
        <v>146</v>
      </c>
      <c r="G134" s="222" t="s">
        <v>135</v>
      </c>
      <c r="H134" s="223">
        <v>205.63999999999999</v>
      </c>
      <c r="I134" s="224"/>
      <c r="J134" s="225">
        <f>ROUND(I134*H134,2)</f>
        <v>0</v>
      </c>
      <c r="K134" s="221" t="s">
        <v>1</v>
      </c>
      <c r="L134" s="45"/>
      <c r="M134" s="226" t="s">
        <v>1</v>
      </c>
      <c r="N134" s="227" t="s">
        <v>43</v>
      </c>
      <c r="O134" s="92"/>
      <c r="P134" s="228">
        <f>O134*H134</f>
        <v>0</v>
      </c>
      <c r="Q134" s="228">
        <v>0.034639999999999997</v>
      </c>
      <c r="R134" s="228">
        <f>Q134*H134</f>
        <v>7.1233695999999993</v>
      </c>
      <c r="S134" s="228">
        <v>0</v>
      </c>
      <c r="T134" s="229">
        <f>S134*H134</f>
        <v>0</v>
      </c>
      <c r="U134" s="39"/>
      <c r="V134" s="39"/>
      <c r="W134" s="39"/>
      <c r="X134" s="39"/>
      <c r="Y134" s="39"/>
      <c r="Z134" s="39"/>
      <c r="AA134" s="39"/>
      <c r="AB134" s="39"/>
      <c r="AC134" s="39"/>
      <c r="AD134" s="39"/>
      <c r="AE134" s="39"/>
      <c r="AR134" s="230" t="s">
        <v>136</v>
      </c>
      <c r="AT134" s="230" t="s">
        <v>132</v>
      </c>
      <c r="AU134" s="230" t="s">
        <v>87</v>
      </c>
      <c r="AY134" s="18" t="s">
        <v>129</v>
      </c>
      <c r="BE134" s="231">
        <f>IF(N134="základní",J134,0)</f>
        <v>0</v>
      </c>
      <c r="BF134" s="231">
        <f>IF(N134="snížená",J134,0)</f>
        <v>0</v>
      </c>
      <c r="BG134" s="231">
        <f>IF(N134="zákl. přenesená",J134,0)</f>
        <v>0</v>
      </c>
      <c r="BH134" s="231">
        <f>IF(N134="sníž. přenesená",J134,0)</f>
        <v>0</v>
      </c>
      <c r="BI134" s="231">
        <f>IF(N134="nulová",J134,0)</f>
        <v>0</v>
      </c>
      <c r="BJ134" s="18" t="s">
        <v>21</v>
      </c>
      <c r="BK134" s="231">
        <f>ROUND(I134*H134,2)</f>
        <v>0</v>
      </c>
      <c r="BL134" s="18" t="s">
        <v>136</v>
      </c>
      <c r="BM134" s="230" t="s">
        <v>147</v>
      </c>
    </row>
    <row r="135" s="2" customFormat="1">
      <c r="A135" s="39"/>
      <c r="B135" s="40"/>
      <c r="C135" s="41"/>
      <c r="D135" s="232" t="s">
        <v>138</v>
      </c>
      <c r="E135" s="41"/>
      <c r="F135" s="233" t="s">
        <v>146</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138</v>
      </c>
      <c r="AU135" s="18" t="s">
        <v>87</v>
      </c>
    </row>
    <row r="136" s="2" customFormat="1">
      <c r="A136" s="39"/>
      <c r="B136" s="40"/>
      <c r="C136" s="41"/>
      <c r="D136" s="232" t="s">
        <v>140</v>
      </c>
      <c r="E136" s="41"/>
      <c r="F136" s="237" t="s">
        <v>141</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140</v>
      </c>
      <c r="AU136" s="18" t="s">
        <v>87</v>
      </c>
    </row>
    <row r="137" s="14" customFormat="1">
      <c r="A137" s="14"/>
      <c r="B137" s="248"/>
      <c r="C137" s="249"/>
      <c r="D137" s="232" t="s">
        <v>142</v>
      </c>
      <c r="E137" s="250" t="s">
        <v>1</v>
      </c>
      <c r="F137" s="251" t="s">
        <v>148</v>
      </c>
      <c r="G137" s="249"/>
      <c r="H137" s="252">
        <v>255.63999999999999</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142</v>
      </c>
      <c r="AU137" s="258" t="s">
        <v>87</v>
      </c>
      <c r="AV137" s="14" t="s">
        <v>87</v>
      </c>
      <c r="AW137" s="14" t="s">
        <v>35</v>
      </c>
      <c r="AX137" s="14" t="s">
        <v>78</v>
      </c>
      <c r="AY137" s="258" t="s">
        <v>129</v>
      </c>
    </row>
    <row r="138" s="14" customFormat="1">
      <c r="A138" s="14"/>
      <c r="B138" s="248"/>
      <c r="C138" s="249"/>
      <c r="D138" s="232" t="s">
        <v>142</v>
      </c>
      <c r="E138" s="250" t="s">
        <v>1</v>
      </c>
      <c r="F138" s="251" t="s">
        <v>149</v>
      </c>
      <c r="G138" s="249"/>
      <c r="H138" s="252">
        <v>-50</v>
      </c>
      <c r="I138" s="253"/>
      <c r="J138" s="249"/>
      <c r="K138" s="249"/>
      <c r="L138" s="254"/>
      <c r="M138" s="255"/>
      <c r="N138" s="256"/>
      <c r="O138" s="256"/>
      <c r="P138" s="256"/>
      <c r="Q138" s="256"/>
      <c r="R138" s="256"/>
      <c r="S138" s="256"/>
      <c r="T138" s="257"/>
      <c r="U138" s="14"/>
      <c r="V138" s="14"/>
      <c r="W138" s="14"/>
      <c r="X138" s="14"/>
      <c r="Y138" s="14"/>
      <c r="Z138" s="14"/>
      <c r="AA138" s="14"/>
      <c r="AB138" s="14"/>
      <c r="AC138" s="14"/>
      <c r="AD138" s="14"/>
      <c r="AE138" s="14"/>
      <c r="AT138" s="258" t="s">
        <v>142</v>
      </c>
      <c r="AU138" s="258" t="s">
        <v>87</v>
      </c>
      <c r="AV138" s="14" t="s">
        <v>87</v>
      </c>
      <c r="AW138" s="14" t="s">
        <v>35</v>
      </c>
      <c r="AX138" s="14" t="s">
        <v>78</v>
      </c>
      <c r="AY138" s="258" t="s">
        <v>129</v>
      </c>
    </row>
    <row r="139" s="15" customFormat="1">
      <c r="A139" s="15"/>
      <c r="B139" s="259"/>
      <c r="C139" s="260"/>
      <c r="D139" s="232" t="s">
        <v>142</v>
      </c>
      <c r="E139" s="261" t="s">
        <v>1</v>
      </c>
      <c r="F139" s="262" t="s">
        <v>150</v>
      </c>
      <c r="G139" s="260"/>
      <c r="H139" s="263">
        <v>205.63999999999999</v>
      </c>
      <c r="I139" s="264"/>
      <c r="J139" s="260"/>
      <c r="K139" s="260"/>
      <c r="L139" s="265"/>
      <c r="M139" s="266"/>
      <c r="N139" s="267"/>
      <c r="O139" s="267"/>
      <c r="P139" s="267"/>
      <c r="Q139" s="267"/>
      <c r="R139" s="267"/>
      <c r="S139" s="267"/>
      <c r="T139" s="268"/>
      <c r="U139" s="15"/>
      <c r="V139" s="15"/>
      <c r="W139" s="15"/>
      <c r="X139" s="15"/>
      <c r="Y139" s="15"/>
      <c r="Z139" s="15"/>
      <c r="AA139" s="15"/>
      <c r="AB139" s="15"/>
      <c r="AC139" s="15"/>
      <c r="AD139" s="15"/>
      <c r="AE139" s="15"/>
      <c r="AT139" s="269" t="s">
        <v>142</v>
      </c>
      <c r="AU139" s="269" t="s">
        <v>87</v>
      </c>
      <c r="AV139" s="15" t="s">
        <v>136</v>
      </c>
      <c r="AW139" s="15" t="s">
        <v>35</v>
      </c>
      <c r="AX139" s="15" t="s">
        <v>21</v>
      </c>
      <c r="AY139" s="269" t="s">
        <v>129</v>
      </c>
    </row>
    <row r="140" s="2" customFormat="1" ht="16.5" customHeight="1">
      <c r="A140" s="39"/>
      <c r="B140" s="40"/>
      <c r="C140" s="219" t="s">
        <v>151</v>
      </c>
      <c r="D140" s="219" t="s">
        <v>132</v>
      </c>
      <c r="E140" s="220" t="s">
        <v>152</v>
      </c>
      <c r="F140" s="221" t="s">
        <v>153</v>
      </c>
      <c r="G140" s="222" t="s">
        <v>135</v>
      </c>
      <c r="H140" s="223">
        <v>40</v>
      </c>
      <c r="I140" s="224"/>
      <c r="J140" s="225">
        <f>ROUND(I140*H140,2)</f>
        <v>0</v>
      </c>
      <c r="K140" s="221" t="s">
        <v>154</v>
      </c>
      <c r="L140" s="45"/>
      <c r="M140" s="226" t="s">
        <v>1</v>
      </c>
      <c r="N140" s="227" t="s">
        <v>43</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136</v>
      </c>
      <c r="AT140" s="230" t="s">
        <v>132</v>
      </c>
      <c r="AU140" s="230" t="s">
        <v>87</v>
      </c>
      <c r="AY140" s="18" t="s">
        <v>129</v>
      </c>
      <c r="BE140" s="231">
        <f>IF(N140="základní",J140,0)</f>
        <v>0</v>
      </c>
      <c r="BF140" s="231">
        <f>IF(N140="snížená",J140,0)</f>
        <v>0</v>
      </c>
      <c r="BG140" s="231">
        <f>IF(N140="zákl. přenesená",J140,0)</f>
        <v>0</v>
      </c>
      <c r="BH140" s="231">
        <f>IF(N140="sníž. přenesená",J140,0)</f>
        <v>0</v>
      </c>
      <c r="BI140" s="231">
        <f>IF(N140="nulová",J140,0)</f>
        <v>0</v>
      </c>
      <c r="BJ140" s="18" t="s">
        <v>21</v>
      </c>
      <c r="BK140" s="231">
        <f>ROUND(I140*H140,2)</f>
        <v>0</v>
      </c>
      <c r="BL140" s="18" t="s">
        <v>136</v>
      </c>
      <c r="BM140" s="230" t="s">
        <v>155</v>
      </c>
    </row>
    <row r="141" s="2" customFormat="1">
      <c r="A141" s="39"/>
      <c r="B141" s="40"/>
      <c r="C141" s="41"/>
      <c r="D141" s="232" t="s">
        <v>138</v>
      </c>
      <c r="E141" s="41"/>
      <c r="F141" s="233" t="s">
        <v>156</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138</v>
      </c>
      <c r="AU141" s="18" t="s">
        <v>87</v>
      </c>
    </row>
    <row r="142" s="2" customFormat="1">
      <c r="A142" s="39"/>
      <c r="B142" s="40"/>
      <c r="C142" s="41"/>
      <c r="D142" s="270" t="s">
        <v>157</v>
      </c>
      <c r="E142" s="41"/>
      <c r="F142" s="271" t="s">
        <v>158</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157</v>
      </c>
      <c r="AU142" s="18" t="s">
        <v>87</v>
      </c>
    </row>
    <row r="143" s="2" customFormat="1">
      <c r="A143" s="39"/>
      <c r="B143" s="40"/>
      <c r="C143" s="41"/>
      <c r="D143" s="232" t="s">
        <v>159</v>
      </c>
      <c r="E143" s="41"/>
      <c r="F143" s="237" t="s">
        <v>160</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159</v>
      </c>
      <c r="AU143" s="18" t="s">
        <v>87</v>
      </c>
    </row>
    <row r="144" s="13" customFormat="1">
      <c r="A144" s="13"/>
      <c r="B144" s="238"/>
      <c r="C144" s="239"/>
      <c r="D144" s="232" t="s">
        <v>142</v>
      </c>
      <c r="E144" s="240" t="s">
        <v>1</v>
      </c>
      <c r="F144" s="241" t="s">
        <v>161</v>
      </c>
      <c r="G144" s="239"/>
      <c r="H144" s="240" t="s">
        <v>1</v>
      </c>
      <c r="I144" s="242"/>
      <c r="J144" s="239"/>
      <c r="K144" s="239"/>
      <c r="L144" s="243"/>
      <c r="M144" s="244"/>
      <c r="N144" s="245"/>
      <c r="O144" s="245"/>
      <c r="P144" s="245"/>
      <c r="Q144" s="245"/>
      <c r="R144" s="245"/>
      <c r="S144" s="245"/>
      <c r="T144" s="246"/>
      <c r="U144" s="13"/>
      <c r="V144" s="13"/>
      <c r="W144" s="13"/>
      <c r="X144" s="13"/>
      <c r="Y144" s="13"/>
      <c r="Z144" s="13"/>
      <c r="AA144" s="13"/>
      <c r="AB144" s="13"/>
      <c r="AC144" s="13"/>
      <c r="AD144" s="13"/>
      <c r="AE144" s="13"/>
      <c r="AT144" s="247" t="s">
        <v>142</v>
      </c>
      <c r="AU144" s="247" t="s">
        <v>87</v>
      </c>
      <c r="AV144" s="13" t="s">
        <v>21</v>
      </c>
      <c r="AW144" s="13" t="s">
        <v>35</v>
      </c>
      <c r="AX144" s="13" t="s">
        <v>78</v>
      </c>
      <c r="AY144" s="247" t="s">
        <v>129</v>
      </c>
    </row>
    <row r="145" s="14" customFormat="1">
      <c r="A145" s="14"/>
      <c r="B145" s="248"/>
      <c r="C145" s="249"/>
      <c r="D145" s="232" t="s">
        <v>142</v>
      </c>
      <c r="E145" s="250" t="s">
        <v>1</v>
      </c>
      <c r="F145" s="251" t="s">
        <v>162</v>
      </c>
      <c r="G145" s="249"/>
      <c r="H145" s="252">
        <v>40</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142</v>
      </c>
      <c r="AU145" s="258" t="s">
        <v>87</v>
      </c>
      <c r="AV145" s="14" t="s">
        <v>87</v>
      </c>
      <c r="AW145" s="14" t="s">
        <v>35</v>
      </c>
      <c r="AX145" s="14" t="s">
        <v>21</v>
      </c>
      <c r="AY145" s="258" t="s">
        <v>129</v>
      </c>
    </row>
    <row r="146" s="2" customFormat="1" ht="24.15" customHeight="1">
      <c r="A146" s="39"/>
      <c r="B146" s="40"/>
      <c r="C146" s="219" t="s">
        <v>136</v>
      </c>
      <c r="D146" s="219" t="s">
        <v>132</v>
      </c>
      <c r="E146" s="220" t="s">
        <v>163</v>
      </c>
      <c r="F146" s="221" t="s">
        <v>164</v>
      </c>
      <c r="G146" s="222" t="s">
        <v>135</v>
      </c>
      <c r="H146" s="223">
        <v>82.519999999999996</v>
      </c>
      <c r="I146" s="224"/>
      <c r="J146" s="225">
        <f>ROUND(I146*H146,2)</f>
        <v>0</v>
      </c>
      <c r="K146" s="221" t="s">
        <v>154</v>
      </c>
      <c r="L146" s="45"/>
      <c r="M146" s="226" t="s">
        <v>1</v>
      </c>
      <c r="N146" s="227" t="s">
        <v>43</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136</v>
      </c>
      <c r="AT146" s="230" t="s">
        <v>132</v>
      </c>
      <c r="AU146" s="230" t="s">
        <v>87</v>
      </c>
      <c r="AY146" s="18" t="s">
        <v>129</v>
      </c>
      <c r="BE146" s="231">
        <f>IF(N146="základní",J146,0)</f>
        <v>0</v>
      </c>
      <c r="BF146" s="231">
        <f>IF(N146="snížená",J146,0)</f>
        <v>0</v>
      </c>
      <c r="BG146" s="231">
        <f>IF(N146="zákl. přenesená",J146,0)</f>
        <v>0</v>
      </c>
      <c r="BH146" s="231">
        <f>IF(N146="sníž. přenesená",J146,0)</f>
        <v>0</v>
      </c>
      <c r="BI146" s="231">
        <f>IF(N146="nulová",J146,0)</f>
        <v>0</v>
      </c>
      <c r="BJ146" s="18" t="s">
        <v>21</v>
      </c>
      <c r="BK146" s="231">
        <f>ROUND(I146*H146,2)</f>
        <v>0</v>
      </c>
      <c r="BL146" s="18" t="s">
        <v>136</v>
      </c>
      <c r="BM146" s="230" t="s">
        <v>165</v>
      </c>
    </row>
    <row r="147" s="2" customFormat="1">
      <c r="A147" s="39"/>
      <c r="B147" s="40"/>
      <c r="C147" s="41"/>
      <c r="D147" s="232" t="s">
        <v>138</v>
      </c>
      <c r="E147" s="41"/>
      <c r="F147" s="233" t="s">
        <v>166</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138</v>
      </c>
      <c r="AU147" s="18" t="s">
        <v>87</v>
      </c>
    </row>
    <row r="148" s="2" customFormat="1">
      <c r="A148" s="39"/>
      <c r="B148" s="40"/>
      <c r="C148" s="41"/>
      <c r="D148" s="270" t="s">
        <v>157</v>
      </c>
      <c r="E148" s="41"/>
      <c r="F148" s="271" t="s">
        <v>167</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157</v>
      </c>
      <c r="AU148" s="18" t="s">
        <v>87</v>
      </c>
    </row>
    <row r="149" s="13" customFormat="1">
      <c r="A149" s="13"/>
      <c r="B149" s="238"/>
      <c r="C149" s="239"/>
      <c r="D149" s="232" t="s">
        <v>142</v>
      </c>
      <c r="E149" s="240" t="s">
        <v>1</v>
      </c>
      <c r="F149" s="241" t="s">
        <v>168</v>
      </c>
      <c r="G149" s="239"/>
      <c r="H149" s="240" t="s">
        <v>1</v>
      </c>
      <c r="I149" s="242"/>
      <c r="J149" s="239"/>
      <c r="K149" s="239"/>
      <c r="L149" s="243"/>
      <c r="M149" s="244"/>
      <c r="N149" s="245"/>
      <c r="O149" s="245"/>
      <c r="P149" s="245"/>
      <c r="Q149" s="245"/>
      <c r="R149" s="245"/>
      <c r="S149" s="245"/>
      <c r="T149" s="246"/>
      <c r="U149" s="13"/>
      <c r="V149" s="13"/>
      <c r="W149" s="13"/>
      <c r="X149" s="13"/>
      <c r="Y149" s="13"/>
      <c r="Z149" s="13"/>
      <c r="AA149" s="13"/>
      <c r="AB149" s="13"/>
      <c r="AC149" s="13"/>
      <c r="AD149" s="13"/>
      <c r="AE149" s="13"/>
      <c r="AT149" s="247" t="s">
        <v>142</v>
      </c>
      <c r="AU149" s="247" t="s">
        <v>87</v>
      </c>
      <c r="AV149" s="13" t="s">
        <v>21</v>
      </c>
      <c r="AW149" s="13" t="s">
        <v>35</v>
      </c>
      <c r="AX149" s="13" t="s">
        <v>78</v>
      </c>
      <c r="AY149" s="247" t="s">
        <v>129</v>
      </c>
    </row>
    <row r="150" s="14" customFormat="1">
      <c r="A150" s="14"/>
      <c r="B150" s="248"/>
      <c r="C150" s="249"/>
      <c r="D150" s="232" t="s">
        <v>142</v>
      </c>
      <c r="E150" s="250" t="s">
        <v>1</v>
      </c>
      <c r="F150" s="251" t="s">
        <v>169</v>
      </c>
      <c r="G150" s="249"/>
      <c r="H150" s="252">
        <v>46</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142</v>
      </c>
      <c r="AU150" s="258" t="s">
        <v>87</v>
      </c>
      <c r="AV150" s="14" t="s">
        <v>87</v>
      </c>
      <c r="AW150" s="14" t="s">
        <v>35</v>
      </c>
      <c r="AX150" s="14" t="s">
        <v>78</v>
      </c>
      <c r="AY150" s="258" t="s">
        <v>129</v>
      </c>
    </row>
    <row r="151" s="14" customFormat="1">
      <c r="A151" s="14"/>
      <c r="B151" s="248"/>
      <c r="C151" s="249"/>
      <c r="D151" s="232" t="s">
        <v>142</v>
      </c>
      <c r="E151" s="250" t="s">
        <v>1</v>
      </c>
      <c r="F151" s="251" t="s">
        <v>170</v>
      </c>
      <c r="G151" s="249"/>
      <c r="H151" s="252">
        <v>26.52</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142</v>
      </c>
      <c r="AU151" s="258" t="s">
        <v>87</v>
      </c>
      <c r="AV151" s="14" t="s">
        <v>87</v>
      </c>
      <c r="AW151" s="14" t="s">
        <v>35</v>
      </c>
      <c r="AX151" s="14" t="s">
        <v>78</v>
      </c>
      <c r="AY151" s="258" t="s">
        <v>129</v>
      </c>
    </row>
    <row r="152" s="13" customFormat="1">
      <c r="A152" s="13"/>
      <c r="B152" s="238"/>
      <c r="C152" s="239"/>
      <c r="D152" s="232" t="s">
        <v>142</v>
      </c>
      <c r="E152" s="240" t="s">
        <v>1</v>
      </c>
      <c r="F152" s="241" t="s">
        <v>171</v>
      </c>
      <c r="G152" s="239"/>
      <c r="H152" s="240" t="s">
        <v>1</v>
      </c>
      <c r="I152" s="242"/>
      <c r="J152" s="239"/>
      <c r="K152" s="239"/>
      <c r="L152" s="243"/>
      <c r="M152" s="244"/>
      <c r="N152" s="245"/>
      <c r="O152" s="245"/>
      <c r="P152" s="245"/>
      <c r="Q152" s="245"/>
      <c r="R152" s="245"/>
      <c r="S152" s="245"/>
      <c r="T152" s="246"/>
      <c r="U152" s="13"/>
      <c r="V152" s="13"/>
      <c r="W152" s="13"/>
      <c r="X152" s="13"/>
      <c r="Y152" s="13"/>
      <c r="Z152" s="13"/>
      <c r="AA152" s="13"/>
      <c r="AB152" s="13"/>
      <c r="AC152" s="13"/>
      <c r="AD152" s="13"/>
      <c r="AE152" s="13"/>
      <c r="AT152" s="247" t="s">
        <v>142</v>
      </c>
      <c r="AU152" s="247" t="s">
        <v>87</v>
      </c>
      <c r="AV152" s="13" t="s">
        <v>21</v>
      </c>
      <c r="AW152" s="13" t="s">
        <v>35</v>
      </c>
      <c r="AX152" s="13" t="s">
        <v>78</v>
      </c>
      <c r="AY152" s="247" t="s">
        <v>129</v>
      </c>
    </row>
    <row r="153" s="14" customFormat="1">
      <c r="A153" s="14"/>
      <c r="B153" s="248"/>
      <c r="C153" s="249"/>
      <c r="D153" s="232" t="s">
        <v>142</v>
      </c>
      <c r="E153" s="250" t="s">
        <v>1</v>
      </c>
      <c r="F153" s="251" t="s">
        <v>172</v>
      </c>
      <c r="G153" s="249"/>
      <c r="H153" s="252">
        <v>10</v>
      </c>
      <c r="I153" s="253"/>
      <c r="J153" s="249"/>
      <c r="K153" s="249"/>
      <c r="L153" s="254"/>
      <c r="M153" s="255"/>
      <c r="N153" s="256"/>
      <c r="O153" s="256"/>
      <c r="P153" s="256"/>
      <c r="Q153" s="256"/>
      <c r="R153" s="256"/>
      <c r="S153" s="256"/>
      <c r="T153" s="257"/>
      <c r="U153" s="14"/>
      <c r="V153" s="14"/>
      <c r="W153" s="14"/>
      <c r="X153" s="14"/>
      <c r="Y153" s="14"/>
      <c r="Z153" s="14"/>
      <c r="AA153" s="14"/>
      <c r="AB153" s="14"/>
      <c r="AC153" s="14"/>
      <c r="AD153" s="14"/>
      <c r="AE153" s="14"/>
      <c r="AT153" s="258" t="s">
        <v>142</v>
      </c>
      <c r="AU153" s="258" t="s">
        <v>87</v>
      </c>
      <c r="AV153" s="14" t="s">
        <v>87</v>
      </c>
      <c r="AW153" s="14" t="s">
        <v>35</v>
      </c>
      <c r="AX153" s="14" t="s">
        <v>78</v>
      </c>
      <c r="AY153" s="258" t="s">
        <v>129</v>
      </c>
    </row>
    <row r="154" s="15" customFormat="1">
      <c r="A154" s="15"/>
      <c r="B154" s="259"/>
      <c r="C154" s="260"/>
      <c r="D154" s="232" t="s">
        <v>142</v>
      </c>
      <c r="E154" s="261" t="s">
        <v>1</v>
      </c>
      <c r="F154" s="262" t="s">
        <v>150</v>
      </c>
      <c r="G154" s="260"/>
      <c r="H154" s="263">
        <v>82.519999999999996</v>
      </c>
      <c r="I154" s="264"/>
      <c r="J154" s="260"/>
      <c r="K154" s="260"/>
      <c r="L154" s="265"/>
      <c r="M154" s="266"/>
      <c r="N154" s="267"/>
      <c r="O154" s="267"/>
      <c r="P154" s="267"/>
      <c r="Q154" s="267"/>
      <c r="R154" s="267"/>
      <c r="S154" s="267"/>
      <c r="T154" s="268"/>
      <c r="U154" s="15"/>
      <c r="V154" s="15"/>
      <c r="W154" s="15"/>
      <c r="X154" s="15"/>
      <c r="Y154" s="15"/>
      <c r="Z154" s="15"/>
      <c r="AA154" s="15"/>
      <c r="AB154" s="15"/>
      <c r="AC154" s="15"/>
      <c r="AD154" s="15"/>
      <c r="AE154" s="15"/>
      <c r="AT154" s="269" t="s">
        <v>142</v>
      </c>
      <c r="AU154" s="269" t="s">
        <v>87</v>
      </c>
      <c r="AV154" s="15" t="s">
        <v>136</v>
      </c>
      <c r="AW154" s="15" t="s">
        <v>35</v>
      </c>
      <c r="AX154" s="15" t="s">
        <v>21</v>
      </c>
      <c r="AY154" s="269" t="s">
        <v>129</v>
      </c>
    </row>
    <row r="155" s="2" customFormat="1" ht="33" customHeight="1">
      <c r="A155" s="39"/>
      <c r="B155" s="40"/>
      <c r="C155" s="219" t="s">
        <v>173</v>
      </c>
      <c r="D155" s="219" t="s">
        <v>132</v>
      </c>
      <c r="E155" s="220" t="s">
        <v>174</v>
      </c>
      <c r="F155" s="221" t="s">
        <v>175</v>
      </c>
      <c r="G155" s="222" t="s">
        <v>135</v>
      </c>
      <c r="H155" s="223">
        <v>265.08999999999997</v>
      </c>
      <c r="I155" s="224"/>
      <c r="J155" s="225">
        <f>ROUND(I155*H155,2)</f>
        <v>0</v>
      </c>
      <c r="K155" s="221" t="s">
        <v>1</v>
      </c>
      <c r="L155" s="45"/>
      <c r="M155" s="226" t="s">
        <v>1</v>
      </c>
      <c r="N155" s="227" t="s">
        <v>43</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136</v>
      </c>
      <c r="AT155" s="230" t="s">
        <v>132</v>
      </c>
      <c r="AU155" s="230" t="s">
        <v>87</v>
      </c>
      <c r="AY155" s="18" t="s">
        <v>129</v>
      </c>
      <c r="BE155" s="231">
        <f>IF(N155="základní",J155,0)</f>
        <v>0</v>
      </c>
      <c r="BF155" s="231">
        <f>IF(N155="snížená",J155,0)</f>
        <v>0</v>
      </c>
      <c r="BG155" s="231">
        <f>IF(N155="zákl. přenesená",J155,0)</f>
        <v>0</v>
      </c>
      <c r="BH155" s="231">
        <f>IF(N155="sníž. přenesená",J155,0)</f>
        <v>0</v>
      </c>
      <c r="BI155" s="231">
        <f>IF(N155="nulová",J155,0)</f>
        <v>0</v>
      </c>
      <c r="BJ155" s="18" t="s">
        <v>21</v>
      </c>
      <c r="BK155" s="231">
        <f>ROUND(I155*H155,2)</f>
        <v>0</v>
      </c>
      <c r="BL155" s="18" t="s">
        <v>136</v>
      </c>
      <c r="BM155" s="230" t="s">
        <v>176</v>
      </c>
    </row>
    <row r="156" s="2" customFormat="1">
      <c r="A156" s="39"/>
      <c r="B156" s="40"/>
      <c r="C156" s="41"/>
      <c r="D156" s="232" t="s">
        <v>138</v>
      </c>
      <c r="E156" s="41"/>
      <c r="F156" s="233" t="s">
        <v>175</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138</v>
      </c>
      <c r="AU156" s="18" t="s">
        <v>87</v>
      </c>
    </row>
    <row r="157" s="13" customFormat="1">
      <c r="A157" s="13"/>
      <c r="B157" s="238"/>
      <c r="C157" s="239"/>
      <c r="D157" s="232" t="s">
        <v>142</v>
      </c>
      <c r="E157" s="240" t="s">
        <v>1</v>
      </c>
      <c r="F157" s="241" t="s">
        <v>177</v>
      </c>
      <c r="G157" s="239"/>
      <c r="H157" s="240" t="s">
        <v>1</v>
      </c>
      <c r="I157" s="242"/>
      <c r="J157" s="239"/>
      <c r="K157" s="239"/>
      <c r="L157" s="243"/>
      <c r="M157" s="244"/>
      <c r="N157" s="245"/>
      <c r="O157" s="245"/>
      <c r="P157" s="245"/>
      <c r="Q157" s="245"/>
      <c r="R157" s="245"/>
      <c r="S157" s="245"/>
      <c r="T157" s="246"/>
      <c r="U157" s="13"/>
      <c r="V157" s="13"/>
      <c r="W157" s="13"/>
      <c r="X157" s="13"/>
      <c r="Y157" s="13"/>
      <c r="Z157" s="13"/>
      <c r="AA157" s="13"/>
      <c r="AB157" s="13"/>
      <c r="AC157" s="13"/>
      <c r="AD157" s="13"/>
      <c r="AE157" s="13"/>
      <c r="AT157" s="247" t="s">
        <v>142</v>
      </c>
      <c r="AU157" s="247" t="s">
        <v>87</v>
      </c>
      <c r="AV157" s="13" t="s">
        <v>21</v>
      </c>
      <c r="AW157" s="13" t="s">
        <v>35</v>
      </c>
      <c r="AX157" s="13" t="s">
        <v>78</v>
      </c>
      <c r="AY157" s="247" t="s">
        <v>129</v>
      </c>
    </row>
    <row r="158" s="14" customFormat="1">
      <c r="A158" s="14"/>
      <c r="B158" s="248"/>
      <c r="C158" s="249"/>
      <c r="D158" s="232" t="s">
        <v>142</v>
      </c>
      <c r="E158" s="250" t="s">
        <v>1</v>
      </c>
      <c r="F158" s="251" t="s">
        <v>178</v>
      </c>
      <c r="G158" s="249"/>
      <c r="H158" s="252">
        <v>233</v>
      </c>
      <c r="I158" s="253"/>
      <c r="J158" s="249"/>
      <c r="K158" s="249"/>
      <c r="L158" s="254"/>
      <c r="M158" s="255"/>
      <c r="N158" s="256"/>
      <c r="O158" s="256"/>
      <c r="P158" s="256"/>
      <c r="Q158" s="256"/>
      <c r="R158" s="256"/>
      <c r="S158" s="256"/>
      <c r="T158" s="257"/>
      <c r="U158" s="14"/>
      <c r="V158" s="14"/>
      <c r="W158" s="14"/>
      <c r="X158" s="14"/>
      <c r="Y158" s="14"/>
      <c r="Z158" s="14"/>
      <c r="AA158" s="14"/>
      <c r="AB158" s="14"/>
      <c r="AC158" s="14"/>
      <c r="AD158" s="14"/>
      <c r="AE158" s="14"/>
      <c r="AT158" s="258" t="s">
        <v>142</v>
      </c>
      <c r="AU158" s="258" t="s">
        <v>87</v>
      </c>
      <c r="AV158" s="14" t="s">
        <v>87</v>
      </c>
      <c r="AW158" s="14" t="s">
        <v>35</v>
      </c>
      <c r="AX158" s="14" t="s">
        <v>78</v>
      </c>
      <c r="AY158" s="258" t="s">
        <v>129</v>
      </c>
    </row>
    <row r="159" s="13" customFormat="1">
      <c r="A159" s="13"/>
      <c r="B159" s="238"/>
      <c r="C159" s="239"/>
      <c r="D159" s="232" t="s">
        <v>142</v>
      </c>
      <c r="E159" s="240" t="s">
        <v>1</v>
      </c>
      <c r="F159" s="241" t="s">
        <v>179</v>
      </c>
      <c r="G159" s="239"/>
      <c r="H159" s="240" t="s">
        <v>1</v>
      </c>
      <c r="I159" s="242"/>
      <c r="J159" s="239"/>
      <c r="K159" s="239"/>
      <c r="L159" s="243"/>
      <c r="M159" s="244"/>
      <c r="N159" s="245"/>
      <c r="O159" s="245"/>
      <c r="P159" s="245"/>
      <c r="Q159" s="245"/>
      <c r="R159" s="245"/>
      <c r="S159" s="245"/>
      <c r="T159" s="246"/>
      <c r="U159" s="13"/>
      <c r="V159" s="13"/>
      <c r="W159" s="13"/>
      <c r="X159" s="13"/>
      <c r="Y159" s="13"/>
      <c r="Z159" s="13"/>
      <c r="AA159" s="13"/>
      <c r="AB159" s="13"/>
      <c r="AC159" s="13"/>
      <c r="AD159" s="13"/>
      <c r="AE159" s="13"/>
      <c r="AT159" s="247" t="s">
        <v>142</v>
      </c>
      <c r="AU159" s="247" t="s">
        <v>87</v>
      </c>
      <c r="AV159" s="13" t="s">
        <v>21</v>
      </c>
      <c r="AW159" s="13" t="s">
        <v>35</v>
      </c>
      <c r="AX159" s="13" t="s">
        <v>78</v>
      </c>
      <c r="AY159" s="247" t="s">
        <v>129</v>
      </c>
    </row>
    <row r="160" s="14" customFormat="1">
      <c r="A160" s="14"/>
      <c r="B160" s="248"/>
      <c r="C160" s="249"/>
      <c r="D160" s="232" t="s">
        <v>142</v>
      </c>
      <c r="E160" s="250" t="s">
        <v>1</v>
      </c>
      <c r="F160" s="251" t="s">
        <v>180</v>
      </c>
      <c r="G160" s="249"/>
      <c r="H160" s="252">
        <v>10.640000000000001</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142</v>
      </c>
      <c r="AU160" s="258" t="s">
        <v>87</v>
      </c>
      <c r="AV160" s="14" t="s">
        <v>87</v>
      </c>
      <c r="AW160" s="14" t="s">
        <v>35</v>
      </c>
      <c r="AX160" s="14" t="s">
        <v>78</v>
      </c>
      <c r="AY160" s="258" t="s">
        <v>129</v>
      </c>
    </row>
    <row r="161" s="13" customFormat="1">
      <c r="A161" s="13"/>
      <c r="B161" s="238"/>
      <c r="C161" s="239"/>
      <c r="D161" s="232" t="s">
        <v>142</v>
      </c>
      <c r="E161" s="240" t="s">
        <v>1</v>
      </c>
      <c r="F161" s="241" t="s">
        <v>181</v>
      </c>
      <c r="G161" s="239"/>
      <c r="H161" s="240" t="s">
        <v>1</v>
      </c>
      <c r="I161" s="242"/>
      <c r="J161" s="239"/>
      <c r="K161" s="239"/>
      <c r="L161" s="243"/>
      <c r="M161" s="244"/>
      <c r="N161" s="245"/>
      <c r="O161" s="245"/>
      <c r="P161" s="245"/>
      <c r="Q161" s="245"/>
      <c r="R161" s="245"/>
      <c r="S161" s="245"/>
      <c r="T161" s="246"/>
      <c r="U161" s="13"/>
      <c r="V161" s="13"/>
      <c r="W161" s="13"/>
      <c r="X161" s="13"/>
      <c r="Y161" s="13"/>
      <c r="Z161" s="13"/>
      <c r="AA161" s="13"/>
      <c r="AB161" s="13"/>
      <c r="AC161" s="13"/>
      <c r="AD161" s="13"/>
      <c r="AE161" s="13"/>
      <c r="AT161" s="247" t="s">
        <v>142</v>
      </c>
      <c r="AU161" s="247" t="s">
        <v>87</v>
      </c>
      <c r="AV161" s="13" t="s">
        <v>21</v>
      </c>
      <c r="AW161" s="13" t="s">
        <v>35</v>
      </c>
      <c r="AX161" s="13" t="s">
        <v>78</v>
      </c>
      <c r="AY161" s="247" t="s">
        <v>129</v>
      </c>
    </row>
    <row r="162" s="14" customFormat="1">
      <c r="A162" s="14"/>
      <c r="B162" s="248"/>
      <c r="C162" s="249"/>
      <c r="D162" s="232" t="s">
        <v>142</v>
      </c>
      <c r="E162" s="250" t="s">
        <v>1</v>
      </c>
      <c r="F162" s="251" t="s">
        <v>182</v>
      </c>
      <c r="G162" s="249"/>
      <c r="H162" s="252">
        <v>12</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142</v>
      </c>
      <c r="AU162" s="258" t="s">
        <v>87</v>
      </c>
      <c r="AV162" s="14" t="s">
        <v>87</v>
      </c>
      <c r="AW162" s="14" t="s">
        <v>35</v>
      </c>
      <c r="AX162" s="14" t="s">
        <v>78</v>
      </c>
      <c r="AY162" s="258" t="s">
        <v>129</v>
      </c>
    </row>
    <row r="163" s="13" customFormat="1">
      <c r="A163" s="13"/>
      <c r="B163" s="238"/>
      <c r="C163" s="239"/>
      <c r="D163" s="232" t="s">
        <v>142</v>
      </c>
      <c r="E163" s="240" t="s">
        <v>1</v>
      </c>
      <c r="F163" s="241" t="s">
        <v>183</v>
      </c>
      <c r="G163" s="239"/>
      <c r="H163" s="240" t="s">
        <v>1</v>
      </c>
      <c r="I163" s="242"/>
      <c r="J163" s="239"/>
      <c r="K163" s="239"/>
      <c r="L163" s="243"/>
      <c r="M163" s="244"/>
      <c r="N163" s="245"/>
      <c r="O163" s="245"/>
      <c r="P163" s="245"/>
      <c r="Q163" s="245"/>
      <c r="R163" s="245"/>
      <c r="S163" s="245"/>
      <c r="T163" s="246"/>
      <c r="U163" s="13"/>
      <c r="V163" s="13"/>
      <c r="W163" s="13"/>
      <c r="X163" s="13"/>
      <c r="Y163" s="13"/>
      <c r="Z163" s="13"/>
      <c r="AA163" s="13"/>
      <c r="AB163" s="13"/>
      <c r="AC163" s="13"/>
      <c r="AD163" s="13"/>
      <c r="AE163" s="13"/>
      <c r="AT163" s="247" t="s">
        <v>142</v>
      </c>
      <c r="AU163" s="247" t="s">
        <v>87</v>
      </c>
      <c r="AV163" s="13" t="s">
        <v>21</v>
      </c>
      <c r="AW163" s="13" t="s">
        <v>35</v>
      </c>
      <c r="AX163" s="13" t="s">
        <v>78</v>
      </c>
      <c r="AY163" s="247" t="s">
        <v>129</v>
      </c>
    </row>
    <row r="164" s="14" customFormat="1">
      <c r="A164" s="14"/>
      <c r="B164" s="248"/>
      <c r="C164" s="249"/>
      <c r="D164" s="232" t="s">
        <v>142</v>
      </c>
      <c r="E164" s="250" t="s">
        <v>1</v>
      </c>
      <c r="F164" s="251" t="s">
        <v>184</v>
      </c>
      <c r="G164" s="249"/>
      <c r="H164" s="252">
        <v>9.4499999999999993</v>
      </c>
      <c r="I164" s="253"/>
      <c r="J164" s="249"/>
      <c r="K164" s="249"/>
      <c r="L164" s="254"/>
      <c r="M164" s="255"/>
      <c r="N164" s="256"/>
      <c r="O164" s="256"/>
      <c r="P164" s="256"/>
      <c r="Q164" s="256"/>
      <c r="R164" s="256"/>
      <c r="S164" s="256"/>
      <c r="T164" s="257"/>
      <c r="U164" s="14"/>
      <c r="V164" s="14"/>
      <c r="W164" s="14"/>
      <c r="X164" s="14"/>
      <c r="Y164" s="14"/>
      <c r="Z164" s="14"/>
      <c r="AA164" s="14"/>
      <c r="AB164" s="14"/>
      <c r="AC164" s="14"/>
      <c r="AD164" s="14"/>
      <c r="AE164" s="14"/>
      <c r="AT164" s="258" t="s">
        <v>142</v>
      </c>
      <c r="AU164" s="258" t="s">
        <v>87</v>
      </c>
      <c r="AV164" s="14" t="s">
        <v>87</v>
      </c>
      <c r="AW164" s="14" t="s">
        <v>35</v>
      </c>
      <c r="AX164" s="14" t="s">
        <v>78</v>
      </c>
      <c r="AY164" s="258" t="s">
        <v>129</v>
      </c>
    </row>
    <row r="165" s="15" customFormat="1">
      <c r="A165" s="15"/>
      <c r="B165" s="259"/>
      <c r="C165" s="260"/>
      <c r="D165" s="232" t="s">
        <v>142</v>
      </c>
      <c r="E165" s="261" t="s">
        <v>1</v>
      </c>
      <c r="F165" s="262" t="s">
        <v>150</v>
      </c>
      <c r="G165" s="260"/>
      <c r="H165" s="263">
        <v>265.08999999999997</v>
      </c>
      <c r="I165" s="264"/>
      <c r="J165" s="260"/>
      <c r="K165" s="260"/>
      <c r="L165" s="265"/>
      <c r="M165" s="266"/>
      <c r="N165" s="267"/>
      <c r="O165" s="267"/>
      <c r="P165" s="267"/>
      <c r="Q165" s="267"/>
      <c r="R165" s="267"/>
      <c r="S165" s="267"/>
      <c r="T165" s="268"/>
      <c r="U165" s="15"/>
      <c r="V165" s="15"/>
      <c r="W165" s="15"/>
      <c r="X165" s="15"/>
      <c r="Y165" s="15"/>
      <c r="Z165" s="15"/>
      <c r="AA165" s="15"/>
      <c r="AB165" s="15"/>
      <c r="AC165" s="15"/>
      <c r="AD165" s="15"/>
      <c r="AE165" s="15"/>
      <c r="AT165" s="269" t="s">
        <v>142</v>
      </c>
      <c r="AU165" s="269" t="s">
        <v>87</v>
      </c>
      <c r="AV165" s="15" t="s">
        <v>136</v>
      </c>
      <c r="AW165" s="15" t="s">
        <v>35</v>
      </c>
      <c r="AX165" s="15" t="s">
        <v>21</v>
      </c>
      <c r="AY165" s="269" t="s">
        <v>129</v>
      </c>
    </row>
    <row r="166" s="12" customFormat="1" ht="22.8" customHeight="1">
      <c r="A166" s="12"/>
      <c r="B166" s="203"/>
      <c r="C166" s="204"/>
      <c r="D166" s="205" t="s">
        <v>77</v>
      </c>
      <c r="E166" s="217" t="s">
        <v>185</v>
      </c>
      <c r="F166" s="217" t="s">
        <v>186</v>
      </c>
      <c r="G166" s="204"/>
      <c r="H166" s="204"/>
      <c r="I166" s="207"/>
      <c r="J166" s="218">
        <f>BK166</f>
        <v>0</v>
      </c>
      <c r="K166" s="204"/>
      <c r="L166" s="209"/>
      <c r="M166" s="210"/>
      <c r="N166" s="211"/>
      <c r="O166" s="211"/>
      <c r="P166" s="212">
        <f>SUM(P167:P199)</f>
        <v>0</v>
      </c>
      <c r="Q166" s="211"/>
      <c r="R166" s="212">
        <f>SUM(R167:R199)</f>
        <v>0</v>
      </c>
      <c r="S166" s="211"/>
      <c r="T166" s="213">
        <f>SUM(T167:T199)</f>
        <v>0</v>
      </c>
      <c r="U166" s="12"/>
      <c r="V166" s="12"/>
      <c r="W166" s="12"/>
      <c r="X166" s="12"/>
      <c r="Y166" s="12"/>
      <c r="Z166" s="12"/>
      <c r="AA166" s="12"/>
      <c r="AB166" s="12"/>
      <c r="AC166" s="12"/>
      <c r="AD166" s="12"/>
      <c r="AE166" s="12"/>
      <c r="AR166" s="214" t="s">
        <v>21</v>
      </c>
      <c r="AT166" s="215" t="s">
        <v>77</v>
      </c>
      <c r="AU166" s="215" t="s">
        <v>21</v>
      </c>
      <c r="AY166" s="214" t="s">
        <v>129</v>
      </c>
      <c r="BK166" s="216">
        <f>SUM(BK167:BK199)</f>
        <v>0</v>
      </c>
    </row>
    <row r="167" s="2" customFormat="1" ht="16.5" customHeight="1">
      <c r="A167" s="39"/>
      <c r="B167" s="40"/>
      <c r="C167" s="219" t="s">
        <v>130</v>
      </c>
      <c r="D167" s="219" t="s">
        <v>132</v>
      </c>
      <c r="E167" s="220" t="s">
        <v>187</v>
      </c>
      <c r="F167" s="221" t="s">
        <v>188</v>
      </c>
      <c r="G167" s="222" t="s">
        <v>189</v>
      </c>
      <c r="H167" s="223">
        <v>4</v>
      </c>
      <c r="I167" s="224"/>
      <c r="J167" s="225">
        <f>ROUND(I167*H167,2)</f>
        <v>0</v>
      </c>
      <c r="K167" s="221" t="s">
        <v>1</v>
      </c>
      <c r="L167" s="45"/>
      <c r="M167" s="226" t="s">
        <v>1</v>
      </c>
      <c r="N167" s="227" t="s">
        <v>43</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136</v>
      </c>
      <c r="AT167" s="230" t="s">
        <v>132</v>
      </c>
      <c r="AU167" s="230" t="s">
        <v>87</v>
      </c>
      <c r="AY167" s="18" t="s">
        <v>129</v>
      </c>
      <c r="BE167" s="231">
        <f>IF(N167="základní",J167,0)</f>
        <v>0</v>
      </c>
      <c r="BF167" s="231">
        <f>IF(N167="snížená",J167,0)</f>
        <v>0</v>
      </c>
      <c r="BG167" s="231">
        <f>IF(N167="zákl. přenesená",J167,0)</f>
        <v>0</v>
      </c>
      <c r="BH167" s="231">
        <f>IF(N167="sníž. přenesená",J167,0)</f>
        <v>0</v>
      </c>
      <c r="BI167" s="231">
        <f>IF(N167="nulová",J167,0)</f>
        <v>0</v>
      </c>
      <c r="BJ167" s="18" t="s">
        <v>21</v>
      </c>
      <c r="BK167" s="231">
        <f>ROUND(I167*H167,2)</f>
        <v>0</v>
      </c>
      <c r="BL167" s="18" t="s">
        <v>136</v>
      </c>
      <c r="BM167" s="230" t="s">
        <v>190</v>
      </c>
    </row>
    <row r="168" s="2" customFormat="1">
      <c r="A168" s="39"/>
      <c r="B168" s="40"/>
      <c r="C168" s="41"/>
      <c r="D168" s="232" t="s">
        <v>138</v>
      </c>
      <c r="E168" s="41"/>
      <c r="F168" s="233" t="s">
        <v>188</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138</v>
      </c>
      <c r="AU168" s="18" t="s">
        <v>87</v>
      </c>
    </row>
    <row r="169" s="2" customFormat="1">
      <c r="A169" s="39"/>
      <c r="B169" s="40"/>
      <c r="C169" s="41"/>
      <c r="D169" s="232" t="s">
        <v>140</v>
      </c>
      <c r="E169" s="41"/>
      <c r="F169" s="237" t="s">
        <v>191</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140</v>
      </c>
      <c r="AU169" s="18" t="s">
        <v>87</v>
      </c>
    </row>
    <row r="170" s="2" customFormat="1" ht="16.5" customHeight="1">
      <c r="A170" s="39"/>
      <c r="B170" s="40"/>
      <c r="C170" s="219" t="s">
        <v>192</v>
      </c>
      <c r="D170" s="219" t="s">
        <v>132</v>
      </c>
      <c r="E170" s="220" t="s">
        <v>193</v>
      </c>
      <c r="F170" s="221" t="s">
        <v>194</v>
      </c>
      <c r="G170" s="222" t="s">
        <v>189</v>
      </c>
      <c r="H170" s="223">
        <v>1</v>
      </c>
      <c r="I170" s="224"/>
      <c r="J170" s="225">
        <f>ROUND(I170*H170,2)</f>
        <v>0</v>
      </c>
      <c r="K170" s="221" t="s">
        <v>1</v>
      </c>
      <c r="L170" s="45"/>
      <c r="M170" s="226" t="s">
        <v>1</v>
      </c>
      <c r="N170" s="227" t="s">
        <v>43</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136</v>
      </c>
      <c r="AT170" s="230" t="s">
        <v>132</v>
      </c>
      <c r="AU170" s="230" t="s">
        <v>87</v>
      </c>
      <c r="AY170" s="18" t="s">
        <v>129</v>
      </c>
      <c r="BE170" s="231">
        <f>IF(N170="základní",J170,0)</f>
        <v>0</v>
      </c>
      <c r="BF170" s="231">
        <f>IF(N170="snížená",J170,0)</f>
        <v>0</v>
      </c>
      <c r="BG170" s="231">
        <f>IF(N170="zákl. přenesená",J170,0)</f>
        <v>0</v>
      </c>
      <c r="BH170" s="231">
        <f>IF(N170="sníž. přenesená",J170,0)</f>
        <v>0</v>
      </c>
      <c r="BI170" s="231">
        <f>IF(N170="nulová",J170,0)</f>
        <v>0</v>
      </c>
      <c r="BJ170" s="18" t="s">
        <v>21</v>
      </c>
      <c r="BK170" s="231">
        <f>ROUND(I170*H170,2)</f>
        <v>0</v>
      </c>
      <c r="BL170" s="18" t="s">
        <v>136</v>
      </c>
      <c r="BM170" s="230" t="s">
        <v>195</v>
      </c>
    </row>
    <row r="171" s="2" customFormat="1">
      <c r="A171" s="39"/>
      <c r="B171" s="40"/>
      <c r="C171" s="41"/>
      <c r="D171" s="232" t="s">
        <v>138</v>
      </c>
      <c r="E171" s="41"/>
      <c r="F171" s="233" t="s">
        <v>194</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138</v>
      </c>
      <c r="AU171" s="18" t="s">
        <v>87</v>
      </c>
    </row>
    <row r="172" s="2" customFormat="1">
      <c r="A172" s="39"/>
      <c r="B172" s="40"/>
      <c r="C172" s="41"/>
      <c r="D172" s="232" t="s">
        <v>140</v>
      </c>
      <c r="E172" s="41"/>
      <c r="F172" s="237" t="s">
        <v>196</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140</v>
      </c>
      <c r="AU172" s="18" t="s">
        <v>87</v>
      </c>
    </row>
    <row r="173" s="2" customFormat="1" ht="16.5" customHeight="1">
      <c r="A173" s="39"/>
      <c r="B173" s="40"/>
      <c r="C173" s="219" t="s">
        <v>197</v>
      </c>
      <c r="D173" s="219" t="s">
        <v>132</v>
      </c>
      <c r="E173" s="220" t="s">
        <v>198</v>
      </c>
      <c r="F173" s="221" t="s">
        <v>199</v>
      </c>
      <c r="G173" s="222" t="s">
        <v>135</v>
      </c>
      <c r="H173" s="223">
        <v>33</v>
      </c>
      <c r="I173" s="224"/>
      <c r="J173" s="225">
        <f>ROUND(I173*H173,2)</f>
        <v>0</v>
      </c>
      <c r="K173" s="221" t="s">
        <v>1</v>
      </c>
      <c r="L173" s="45"/>
      <c r="M173" s="226" t="s">
        <v>1</v>
      </c>
      <c r="N173" s="227" t="s">
        <v>43</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136</v>
      </c>
      <c r="AT173" s="230" t="s">
        <v>132</v>
      </c>
      <c r="AU173" s="230" t="s">
        <v>87</v>
      </c>
      <c r="AY173" s="18" t="s">
        <v>129</v>
      </c>
      <c r="BE173" s="231">
        <f>IF(N173="základní",J173,0)</f>
        <v>0</v>
      </c>
      <c r="BF173" s="231">
        <f>IF(N173="snížená",J173,0)</f>
        <v>0</v>
      </c>
      <c r="BG173" s="231">
        <f>IF(N173="zákl. přenesená",J173,0)</f>
        <v>0</v>
      </c>
      <c r="BH173" s="231">
        <f>IF(N173="sníž. přenesená",J173,0)</f>
        <v>0</v>
      </c>
      <c r="BI173" s="231">
        <f>IF(N173="nulová",J173,0)</f>
        <v>0</v>
      </c>
      <c r="BJ173" s="18" t="s">
        <v>21</v>
      </c>
      <c r="BK173" s="231">
        <f>ROUND(I173*H173,2)</f>
        <v>0</v>
      </c>
      <c r="BL173" s="18" t="s">
        <v>136</v>
      </c>
      <c r="BM173" s="230" t="s">
        <v>200</v>
      </c>
    </row>
    <row r="174" s="2" customFormat="1">
      <c r="A174" s="39"/>
      <c r="B174" s="40"/>
      <c r="C174" s="41"/>
      <c r="D174" s="232" t="s">
        <v>138</v>
      </c>
      <c r="E174" s="41"/>
      <c r="F174" s="233" t="s">
        <v>199</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138</v>
      </c>
      <c r="AU174" s="18" t="s">
        <v>87</v>
      </c>
    </row>
    <row r="175" s="2" customFormat="1">
      <c r="A175" s="39"/>
      <c r="B175" s="40"/>
      <c r="C175" s="41"/>
      <c r="D175" s="232" t="s">
        <v>140</v>
      </c>
      <c r="E175" s="41"/>
      <c r="F175" s="237" t="s">
        <v>201</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140</v>
      </c>
      <c r="AU175" s="18" t="s">
        <v>87</v>
      </c>
    </row>
    <row r="176" s="13" customFormat="1">
      <c r="A176" s="13"/>
      <c r="B176" s="238"/>
      <c r="C176" s="239"/>
      <c r="D176" s="232" t="s">
        <v>142</v>
      </c>
      <c r="E176" s="240" t="s">
        <v>1</v>
      </c>
      <c r="F176" s="241" t="s">
        <v>202</v>
      </c>
      <c r="G176" s="239"/>
      <c r="H176" s="240" t="s">
        <v>1</v>
      </c>
      <c r="I176" s="242"/>
      <c r="J176" s="239"/>
      <c r="K176" s="239"/>
      <c r="L176" s="243"/>
      <c r="M176" s="244"/>
      <c r="N176" s="245"/>
      <c r="O176" s="245"/>
      <c r="P176" s="245"/>
      <c r="Q176" s="245"/>
      <c r="R176" s="245"/>
      <c r="S176" s="245"/>
      <c r="T176" s="246"/>
      <c r="U176" s="13"/>
      <c r="V176" s="13"/>
      <c r="W176" s="13"/>
      <c r="X176" s="13"/>
      <c r="Y176" s="13"/>
      <c r="Z176" s="13"/>
      <c r="AA176" s="13"/>
      <c r="AB176" s="13"/>
      <c r="AC176" s="13"/>
      <c r="AD176" s="13"/>
      <c r="AE176" s="13"/>
      <c r="AT176" s="247" t="s">
        <v>142</v>
      </c>
      <c r="AU176" s="247" t="s">
        <v>87</v>
      </c>
      <c r="AV176" s="13" t="s">
        <v>21</v>
      </c>
      <c r="AW176" s="13" t="s">
        <v>35</v>
      </c>
      <c r="AX176" s="13" t="s">
        <v>78</v>
      </c>
      <c r="AY176" s="247" t="s">
        <v>129</v>
      </c>
    </row>
    <row r="177" s="14" customFormat="1">
      <c r="A177" s="14"/>
      <c r="B177" s="248"/>
      <c r="C177" s="249"/>
      <c r="D177" s="232" t="s">
        <v>142</v>
      </c>
      <c r="E177" s="250" t="s">
        <v>1</v>
      </c>
      <c r="F177" s="251" t="s">
        <v>203</v>
      </c>
      <c r="G177" s="249"/>
      <c r="H177" s="252">
        <v>33</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142</v>
      </c>
      <c r="AU177" s="258" t="s">
        <v>87</v>
      </c>
      <c r="AV177" s="14" t="s">
        <v>87</v>
      </c>
      <c r="AW177" s="14" t="s">
        <v>35</v>
      </c>
      <c r="AX177" s="14" t="s">
        <v>21</v>
      </c>
      <c r="AY177" s="258" t="s">
        <v>129</v>
      </c>
    </row>
    <row r="178" s="2" customFormat="1" ht="16.5" customHeight="1">
      <c r="A178" s="39"/>
      <c r="B178" s="40"/>
      <c r="C178" s="219" t="s">
        <v>204</v>
      </c>
      <c r="D178" s="219" t="s">
        <v>132</v>
      </c>
      <c r="E178" s="220" t="s">
        <v>205</v>
      </c>
      <c r="F178" s="221" t="s">
        <v>206</v>
      </c>
      <c r="G178" s="222" t="s">
        <v>135</v>
      </c>
      <c r="H178" s="223">
        <v>33</v>
      </c>
      <c r="I178" s="224"/>
      <c r="J178" s="225">
        <f>ROUND(I178*H178,2)</f>
        <v>0</v>
      </c>
      <c r="K178" s="221" t="s">
        <v>1</v>
      </c>
      <c r="L178" s="45"/>
      <c r="M178" s="226" t="s">
        <v>1</v>
      </c>
      <c r="N178" s="227" t="s">
        <v>43</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136</v>
      </c>
      <c r="AT178" s="230" t="s">
        <v>132</v>
      </c>
      <c r="AU178" s="230" t="s">
        <v>87</v>
      </c>
      <c r="AY178" s="18" t="s">
        <v>129</v>
      </c>
      <c r="BE178" s="231">
        <f>IF(N178="základní",J178,0)</f>
        <v>0</v>
      </c>
      <c r="BF178" s="231">
        <f>IF(N178="snížená",J178,0)</f>
        <v>0</v>
      </c>
      <c r="BG178" s="231">
        <f>IF(N178="zákl. přenesená",J178,0)</f>
        <v>0</v>
      </c>
      <c r="BH178" s="231">
        <f>IF(N178="sníž. přenesená",J178,0)</f>
        <v>0</v>
      </c>
      <c r="BI178" s="231">
        <f>IF(N178="nulová",J178,0)</f>
        <v>0</v>
      </c>
      <c r="BJ178" s="18" t="s">
        <v>21</v>
      </c>
      <c r="BK178" s="231">
        <f>ROUND(I178*H178,2)</f>
        <v>0</v>
      </c>
      <c r="BL178" s="18" t="s">
        <v>136</v>
      </c>
      <c r="BM178" s="230" t="s">
        <v>207</v>
      </c>
    </row>
    <row r="179" s="2" customFormat="1">
      <c r="A179" s="39"/>
      <c r="B179" s="40"/>
      <c r="C179" s="41"/>
      <c r="D179" s="232" t="s">
        <v>138</v>
      </c>
      <c r="E179" s="41"/>
      <c r="F179" s="233" t="s">
        <v>206</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138</v>
      </c>
      <c r="AU179" s="18" t="s">
        <v>87</v>
      </c>
    </row>
    <row r="180" s="2" customFormat="1">
      <c r="A180" s="39"/>
      <c r="B180" s="40"/>
      <c r="C180" s="41"/>
      <c r="D180" s="232" t="s">
        <v>140</v>
      </c>
      <c r="E180" s="41"/>
      <c r="F180" s="237" t="s">
        <v>201</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140</v>
      </c>
      <c r="AU180" s="18" t="s">
        <v>87</v>
      </c>
    </row>
    <row r="181" s="13" customFormat="1">
      <c r="A181" s="13"/>
      <c r="B181" s="238"/>
      <c r="C181" s="239"/>
      <c r="D181" s="232" t="s">
        <v>142</v>
      </c>
      <c r="E181" s="240" t="s">
        <v>1</v>
      </c>
      <c r="F181" s="241" t="s">
        <v>202</v>
      </c>
      <c r="G181" s="239"/>
      <c r="H181" s="240" t="s">
        <v>1</v>
      </c>
      <c r="I181" s="242"/>
      <c r="J181" s="239"/>
      <c r="K181" s="239"/>
      <c r="L181" s="243"/>
      <c r="M181" s="244"/>
      <c r="N181" s="245"/>
      <c r="O181" s="245"/>
      <c r="P181" s="245"/>
      <c r="Q181" s="245"/>
      <c r="R181" s="245"/>
      <c r="S181" s="245"/>
      <c r="T181" s="246"/>
      <c r="U181" s="13"/>
      <c r="V181" s="13"/>
      <c r="W181" s="13"/>
      <c r="X181" s="13"/>
      <c r="Y181" s="13"/>
      <c r="Z181" s="13"/>
      <c r="AA181" s="13"/>
      <c r="AB181" s="13"/>
      <c r="AC181" s="13"/>
      <c r="AD181" s="13"/>
      <c r="AE181" s="13"/>
      <c r="AT181" s="247" t="s">
        <v>142</v>
      </c>
      <c r="AU181" s="247" t="s">
        <v>87</v>
      </c>
      <c r="AV181" s="13" t="s">
        <v>21</v>
      </c>
      <c r="AW181" s="13" t="s">
        <v>35</v>
      </c>
      <c r="AX181" s="13" t="s">
        <v>78</v>
      </c>
      <c r="AY181" s="247" t="s">
        <v>129</v>
      </c>
    </row>
    <row r="182" s="14" customFormat="1">
      <c r="A182" s="14"/>
      <c r="B182" s="248"/>
      <c r="C182" s="249"/>
      <c r="D182" s="232" t="s">
        <v>142</v>
      </c>
      <c r="E182" s="250" t="s">
        <v>1</v>
      </c>
      <c r="F182" s="251" t="s">
        <v>203</v>
      </c>
      <c r="G182" s="249"/>
      <c r="H182" s="252">
        <v>33</v>
      </c>
      <c r="I182" s="253"/>
      <c r="J182" s="249"/>
      <c r="K182" s="249"/>
      <c r="L182" s="254"/>
      <c r="M182" s="255"/>
      <c r="N182" s="256"/>
      <c r="O182" s="256"/>
      <c r="P182" s="256"/>
      <c r="Q182" s="256"/>
      <c r="R182" s="256"/>
      <c r="S182" s="256"/>
      <c r="T182" s="257"/>
      <c r="U182" s="14"/>
      <c r="V182" s="14"/>
      <c r="W182" s="14"/>
      <c r="X182" s="14"/>
      <c r="Y182" s="14"/>
      <c r="Z182" s="14"/>
      <c r="AA182" s="14"/>
      <c r="AB182" s="14"/>
      <c r="AC182" s="14"/>
      <c r="AD182" s="14"/>
      <c r="AE182" s="14"/>
      <c r="AT182" s="258" t="s">
        <v>142</v>
      </c>
      <c r="AU182" s="258" t="s">
        <v>87</v>
      </c>
      <c r="AV182" s="14" t="s">
        <v>87</v>
      </c>
      <c r="AW182" s="14" t="s">
        <v>35</v>
      </c>
      <c r="AX182" s="14" t="s">
        <v>21</v>
      </c>
      <c r="AY182" s="258" t="s">
        <v>129</v>
      </c>
    </row>
    <row r="183" s="2" customFormat="1" ht="16.5" customHeight="1">
      <c r="A183" s="39"/>
      <c r="B183" s="40"/>
      <c r="C183" s="219" t="s">
        <v>26</v>
      </c>
      <c r="D183" s="219" t="s">
        <v>132</v>
      </c>
      <c r="E183" s="220" t="s">
        <v>208</v>
      </c>
      <c r="F183" s="221" t="s">
        <v>209</v>
      </c>
      <c r="G183" s="222" t="s">
        <v>135</v>
      </c>
      <c r="H183" s="223">
        <v>25</v>
      </c>
      <c r="I183" s="224"/>
      <c r="J183" s="225">
        <f>ROUND(I183*H183,2)</f>
        <v>0</v>
      </c>
      <c r="K183" s="221" t="s">
        <v>1</v>
      </c>
      <c r="L183" s="45"/>
      <c r="M183" s="226" t="s">
        <v>1</v>
      </c>
      <c r="N183" s="227" t="s">
        <v>43</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136</v>
      </c>
      <c r="AT183" s="230" t="s">
        <v>132</v>
      </c>
      <c r="AU183" s="230" t="s">
        <v>87</v>
      </c>
      <c r="AY183" s="18" t="s">
        <v>129</v>
      </c>
      <c r="BE183" s="231">
        <f>IF(N183="základní",J183,0)</f>
        <v>0</v>
      </c>
      <c r="BF183" s="231">
        <f>IF(N183="snížená",J183,0)</f>
        <v>0</v>
      </c>
      <c r="BG183" s="231">
        <f>IF(N183="zákl. přenesená",J183,0)</f>
        <v>0</v>
      </c>
      <c r="BH183" s="231">
        <f>IF(N183="sníž. přenesená",J183,0)</f>
        <v>0</v>
      </c>
      <c r="BI183" s="231">
        <f>IF(N183="nulová",J183,0)</f>
        <v>0</v>
      </c>
      <c r="BJ183" s="18" t="s">
        <v>21</v>
      </c>
      <c r="BK183" s="231">
        <f>ROUND(I183*H183,2)</f>
        <v>0</v>
      </c>
      <c r="BL183" s="18" t="s">
        <v>136</v>
      </c>
      <c r="BM183" s="230" t="s">
        <v>210</v>
      </c>
    </row>
    <row r="184" s="2" customFormat="1">
      <c r="A184" s="39"/>
      <c r="B184" s="40"/>
      <c r="C184" s="41"/>
      <c r="D184" s="232" t="s">
        <v>138</v>
      </c>
      <c r="E184" s="41"/>
      <c r="F184" s="233" t="s">
        <v>209</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138</v>
      </c>
      <c r="AU184" s="18" t="s">
        <v>87</v>
      </c>
    </row>
    <row r="185" s="13" customFormat="1">
      <c r="A185" s="13"/>
      <c r="B185" s="238"/>
      <c r="C185" s="239"/>
      <c r="D185" s="232" t="s">
        <v>142</v>
      </c>
      <c r="E185" s="240" t="s">
        <v>1</v>
      </c>
      <c r="F185" s="241" t="s">
        <v>202</v>
      </c>
      <c r="G185" s="239"/>
      <c r="H185" s="240" t="s">
        <v>1</v>
      </c>
      <c r="I185" s="242"/>
      <c r="J185" s="239"/>
      <c r="K185" s="239"/>
      <c r="L185" s="243"/>
      <c r="M185" s="244"/>
      <c r="N185" s="245"/>
      <c r="O185" s="245"/>
      <c r="P185" s="245"/>
      <c r="Q185" s="245"/>
      <c r="R185" s="245"/>
      <c r="S185" s="245"/>
      <c r="T185" s="246"/>
      <c r="U185" s="13"/>
      <c r="V185" s="13"/>
      <c r="W185" s="13"/>
      <c r="X185" s="13"/>
      <c r="Y185" s="13"/>
      <c r="Z185" s="13"/>
      <c r="AA185" s="13"/>
      <c r="AB185" s="13"/>
      <c r="AC185" s="13"/>
      <c r="AD185" s="13"/>
      <c r="AE185" s="13"/>
      <c r="AT185" s="247" t="s">
        <v>142</v>
      </c>
      <c r="AU185" s="247" t="s">
        <v>87</v>
      </c>
      <c r="AV185" s="13" t="s">
        <v>21</v>
      </c>
      <c r="AW185" s="13" t="s">
        <v>35</v>
      </c>
      <c r="AX185" s="13" t="s">
        <v>78</v>
      </c>
      <c r="AY185" s="247" t="s">
        <v>129</v>
      </c>
    </row>
    <row r="186" s="14" customFormat="1">
      <c r="A186" s="14"/>
      <c r="B186" s="248"/>
      <c r="C186" s="249"/>
      <c r="D186" s="232" t="s">
        <v>142</v>
      </c>
      <c r="E186" s="250" t="s">
        <v>1</v>
      </c>
      <c r="F186" s="251" t="s">
        <v>211</v>
      </c>
      <c r="G186" s="249"/>
      <c r="H186" s="252">
        <v>25</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142</v>
      </c>
      <c r="AU186" s="258" t="s">
        <v>87</v>
      </c>
      <c r="AV186" s="14" t="s">
        <v>87</v>
      </c>
      <c r="AW186" s="14" t="s">
        <v>35</v>
      </c>
      <c r="AX186" s="14" t="s">
        <v>21</v>
      </c>
      <c r="AY186" s="258" t="s">
        <v>129</v>
      </c>
    </row>
    <row r="187" s="2" customFormat="1" ht="16.5" customHeight="1">
      <c r="A187" s="39"/>
      <c r="B187" s="40"/>
      <c r="C187" s="219" t="s">
        <v>212</v>
      </c>
      <c r="D187" s="219" t="s">
        <v>132</v>
      </c>
      <c r="E187" s="220" t="s">
        <v>213</v>
      </c>
      <c r="F187" s="221" t="s">
        <v>214</v>
      </c>
      <c r="G187" s="222" t="s">
        <v>135</v>
      </c>
      <c r="H187" s="223">
        <v>101.976</v>
      </c>
      <c r="I187" s="224"/>
      <c r="J187" s="225">
        <f>ROUND(I187*H187,2)</f>
        <v>0</v>
      </c>
      <c r="K187" s="221" t="s">
        <v>1</v>
      </c>
      <c r="L187" s="45"/>
      <c r="M187" s="226" t="s">
        <v>1</v>
      </c>
      <c r="N187" s="227" t="s">
        <v>43</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136</v>
      </c>
      <c r="AT187" s="230" t="s">
        <v>132</v>
      </c>
      <c r="AU187" s="230" t="s">
        <v>87</v>
      </c>
      <c r="AY187" s="18" t="s">
        <v>129</v>
      </c>
      <c r="BE187" s="231">
        <f>IF(N187="základní",J187,0)</f>
        <v>0</v>
      </c>
      <c r="BF187" s="231">
        <f>IF(N187="snížená",J187,0)</f>
        <v>0</v>
      </c>
      <c r="BG187" s="231">
        <f>IF(N187="zákl. přenesená",J187,0)</f>
        <v>0</v>
      </c>
      <c r="BH187" s="231">
        <f>IF(N187="sníž. přenesená",J187,0)</f>
        <v>0</v>
      </c>
      <c r="BI187" s="231">
        <f>IF(N187="nulová",J187,0)</f>
        <v>0</v>
      </c>
      <c r="BJ187" s="18" t="s">
        <v>21</v>
      </c>
      <c r="BK187" s="231">
        <f>ROUND(I187*H187,2)</f>
        <v>0</v>
      </c>
      <c r="BL187" s="18" t="s">
        <v>136</v>
      </c>
      <c r="BM187" s="230" t="s">
        <v>215</v>
      </c>
    </row>
    <row r="188" s="2" customFormat="1">
      <c r="A188" s="39"/>
      <c r="B188" s="40"/>
      <c r="C188" s="41"/>
      <c r="D188" s="232" t="s">
        <v>138</v>
      </c>
      <c r="E188" s="41"/>
      <c r="F188" s="233" t="s">
        <v>216</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138</v>
      </c>
      <c r="AU188" s="18" t="s">
        <v>87</v>
      </c>
    </row>
    <row r="189" s="2" customFormat="1">
      <c r="A189" s="39"/>
      <c r="B189" s="40"/>
      <c r="C189" s="41"/>
      <c r="D189" s="232" t="s">
        <v>140</v>
      </c>
      <c r="E189" s="41"/>
      <c r="F189" s="237" t="s">
        <v>217</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140</v>
      </c>
      <c r="AU189" s="18" t="s">
        <v>87</v>
      </c>
    </row>
    <row r="190" s="13" customFormat="1">
      <c r="A190" s="13"/>
      <c r="B190" s="238"/>
      <c r="C190" s="239"/>
      <c r="D190" s="232" t="s">
        <v>142</v>
      </c>
      <c r="E190" s="240" t="s">
        <v>1</v>
      </c>
      <c r="F190" s="241" t="s">
        <v>218</v>
      </c>
      <c r="G190" s="239"/>
      <c r="H190" s="240" t="s">
        <v>1</v>
      </c>
      <c r="I190" s="242"/>
      <c r="J190" s="239"/>
      <c r="K190" s="239"/>
      <c r="L190" s="243"/>
      <c r="M190" s="244"/>
      <c r="N190" s="245"/>
      <c r="O190" s="245"/>
      <c r="P190" s="245"/>
      <c r="Q190" s="245"/>
      <c r="R190" s="245"/>
      <c r="S190" s="245"/>
      <c r="T190" s="246"/>
      <c r="U190" s="13"/>
      <c r="V190" s="13"/>
      <c r="W190" s="13"/>
      <c r="X190" s="13"/>
      <c r="Y190" s="13"/>
      <c r="Z190" s="13"/>
      <c r="AA190" s="13"/>
      <c r="AB190" s="13"/>
      <c r="AC190" s="13"/>
      <c r="AD190" s="13"/>
      <c r="AE190" s="13"/>
      <c r="AT190" s="247" t="s">
        <v>142</v>
      </c>
      <c r="AU190" s="247" t="s">
        <v>87</v>
      </c>
      <c r="AV190" s="13" t="s">
        <v>21</v>
      </c>
      <c r="AW190" s="13" t="s">
        <v>35</v>
      </c>
      <c r="AX190" s="13" t="s">
        <v>78</v>
      </c>
      <c r="AY190" s="247" t="s">
        <v>129</v>
      </c>
    </row>
    <row r="191" s="14" customFormat="1">
      <c r="A191" s="14"/>
      <c r="B191" s="248"/>
      <c r="C191" s="249"/>
      <c r="D191" s="232" t="s">
        <v>142</v>
      </c>
      <c r="E191" s="250" t="s">
        <v>1</v>
      </c>
      <c r="F191" s="251" t="s">
        <v>219</v>
      </c>
      <c r="G191" s="249"/>
      <c r="H191" s="252">
        <v>101.976</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142</v>
      </c>
      <c r="AU191" s="258" t="s">
        <v>87</v>
      </c>
      <c r="AV191" s="14" t="s">
        <v>87</v>
      </c>
      <c r="AW191" s="14" t="s">
        <v>35</v>
      </c>
      <c r="AX191" s="14" t="s">
        <v>21</v>
      </c>
      <c r="AY191" s="258" t="s">
        <v>129</v>
      </c>
    </row>
    <row r="192" s="2" customFormat="1" ht="16.5" customHeight="1">
      <c r="A192" s="39"/>
      <c r="B192" s="40"/>
      <c r="C192" s="219" t="s">
        <v>220</v>
      </c>
      <c r="D192" s="219" t="s">
        <v>132</v>
      </c>
      <c r="E192" s="220" t="s">
        <v>221</v>
      </c>
      <c r="F192" s="221" t="s">
        <v>222</v>
      </c>
      <c r="G192" s="222" t="s">
        <v>135</v>
      </c>
      <c r="H192" s="223">
        <v>50</v>
      </c>
      <c r="I192" s="224"/>
      <c r="J192" s="225">
        <f>ROUND(I192*H192,2)</f>
        <v>0</v>
      </c>
      <c r="K192" s="221" t="s">
        <v>1</v>
      </c>
      <c r="L192" s="45"/>
      <c r="M192" s="226" t="s">
        <v>1</v>
      </c>
      <c r="N192" s="227" t="s">
        <v>43</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136</v>
      </c>
      <c r="AT192" s="230" t="s">
        <v>132</v>
      </c>
      <c r="AU192" s="230" t="s">
        <v>87</v>
      </c>
      <c r="AY192" s="18" t="s">
        <v>129</v>
      </c>
      <c r="BE192" s="231">
        <f>IF(N192="základní",J192,0)</f>
        <v>0</v>
      </c>
      <c r="BF192" s="231">
        <f>IF(N192="snížená",J192,0)</f>
        <v>0</v>
      </c>
      <c r="BG192" s="231">
        <f>IF(N192="zákl. přenesená",J192,0)</f>
        <v>0</v>
      </c>
      <c r="BH192" s="231">
        <f>IF(N192="sníž. přenesená",J192,0)</f>
        <v>0</v>
      </c>
      <c r="BI192" s="231">
        <f>IF(N192="nulová",J192,0)</f>
        <v>0</v>
      </c>
      <c r="BJ192" s="18" t="s">
        <v>21</v>
      </c>
      <c r="BK192" s="231">
        <f>ROUND(I192*H192,2)</f>
        <v>0</v>
      </c>
      <c r="BL192" s="18" t="s">
        <v>136</v>
      </c>
      <c r="BM192" s="230" t="s">
        <v>223</v>
      </c>
    </row>
    <row r="193" s="2" customFormat="1">
      <c r="A193" s="39"/>
      <c r="B193" s="40"/>
      <c r="C193" s="41"/>
      <c r="D193" s="232" t="s">
        <v>138</v>
      </c>
      <c r="E193" s="41"/>
      <c r="F193" s="233" t="s">
        <v>222</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138</v>
      </c>
      <c r="AU193" s="18" t="s">
        <v>87</v>
      </c>
    </row>
    <row r="194" s="2" customFormat="1">
      <c r="A194" s="39"/>
      <c r="B194" s="40"/>
      <c r="C194" s="41"/>
      <c r="D194" s="232" t="s">
        <v>140</v>
      </c>
      <c r="E194" s="41"/>
      <c r="F194" s="237" t="s">
        <v>224</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140</v>
      </c>
      <c r="AU194" s="18" t="s">
        <v>87</v>
      </c>
    </row>
    <row r="195" s="13" customFormat="1">
      <c r="A195" s="13"/>
      <c r="B195" s="238"/>
      <c r="C195" s="239"/>
      <c r="D195" s="232" t="s">
        <v>142</v>
      </c>
      <c r="E195" s="240" t="s">
        <v>1</v>
      </c>
      <c r="F195" s="241" t="s">
        <v>202</v>
      </c>
      <c r="G195" s="239"/>
      <c r="H195" s="240" t="s">
        <v>1</v>
      </c>
      <c r="I195" s="242"/>
      <c r="J195" s="239"/>
      <c r="K195" s="239"/>
      <c r="L195" s="243"/>
      <c r="M195" s="244"/>
      <c r="N195" s="245"/>
      <c r="O195" s="245"/>
      <c r="P195" s="245"/>
      <c r="Q195" s="245"/>
      <c r="R195" s="245"/>
      <c r="S195" s="245"/>
      <c r="T195" s="246"/>
      <c r="U195" s="13"/>
      <c r="V195" s="13"/>
      <c r="W195" s="13"/>
      <c r="X195" s="13"/>
      <c r="Y195" s="13"/>
      <c r="Z195" s="13"/>
      <c r="AA195" s="13"/>
      <c r="AB195" s="13"/>
      <c r="AC195" s="13"/>
      <c r="AD195" s="13"/>
      <c r="AE195" s="13"/>
      <c r="AT195" s="247" t="s">
        <v>142</v>
      </c>
      <c r="AU195" s="247" t="s">
        <v>87</v>
      </c>
      <c r="AV195" s="13" t="s">
        <v>21</v>
      </c>
      <c r="AW195" s="13" t="s">
        <v>35</v>
      </c>
      <c r="AX195" s="13" t="s">
        <v>78</v>
      </c>
      <c r="AY195" s="247" t="s">
        <v>129</v>
      </c>
    </row>
    <row r="196" s="14" customFormat="1">
      <c r="A196" s="14"/>
      <c r="B196" s="248"/>
      <c r="C196" s="249"/>
      <c r="D196" s="232" t="s">
        <v>142</v>
      </c>
      <c r="E196" s="250" t="s">
        <v>1</v>
      </c>
      <c r="F196" s="251" t="s">
        <v>225</v>
      </c>
      <c r="G196" s="249"/>
      <c r="H196" s="252">
        <v>50</v>
      </c>
      <c r="I196" s="253"/>
      <c r="J196" s="249"/>
      <c r="K196" s="249"/>
      <c r="L196" s="254"/>
      <c r="M196" s="255"/>
      <c r="N196" s="256"/>
      <c r="O196" s="256"/>
      <c r="P196" s="256"/>
      <c r="Q196" s="256"/>
      <c r="R196" s="256"/>
      <c r="S196" s="256"/>
      <c r="T196" s="257"/>
      <c r="U196" s="14"/>
      <c r="V196" s="14"/>
      <c r="W196" s="14"/>
      <c r="X196" s="14"/>
      <c r="Y196" s="14"/>
      <c r="Z196" s="14"/>
      <c r="AA196" s="14"/>
      <c r="AB196" s="14"/>
      <c r="AC196" s="14"/>
      <c r="AD196" s="14"/>
      <c r="AE196" s="14"/>
      <c r="AT196" s="258" t="s">
        <v>142</v>
      </c>
      <c r="AU196" s="258" t="s">
        <v>87</v>
      </c>
      <c r="AV196" s="14" t="s">
        <v>87</v>
      </c>
      <c r="AW196" s="14" t="s">
        <v>35</v>
      </c>
      <c r="AX196" s="14" t="s">
        <v>21</v>
      </c>
      <c r="AY196" s="258" t="s">
        <v>129</v>
      </c>
    </row>
    <row r="197" s="2" customFormat="1" ht="16.5" customHeight="1">
      <c r="A197" s="39"/>
      <c r="B197" s="40"/>
      <c r="C197" s="219" t="s">
        <v>226</v>
      </c>
      <c r="D197" s="219" t="s">
        <v>132</v>
      </c>
      <c r="E197" s="220" t="s">
        <v>227</v>
      </c>
      <c r="F197" s="221" t="s">
        <v>216</v>
      </c>
      <c r="G197" s="222" t="s">
        <v>228</v>
      </c>
      <c r="H197" s="223">
        <v>1</v>
      </c>
      <c r="I197" s="224"/>
      <c r="J197" s="225">
        <f>ROUND(I197*H197,2)</f>
        <v>0</v>
      </c>
      <c r="K197" s="221" t="s">
        <v>1</v>
      </c>
      <c r="L197" s="45"/>
      <c r="M197" s="226" t="s">
        <v>1</v>
      </c>
      <c r="N197" s="227" t="s">
        <v>43</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136</v>
      </c>
      <c r="AT197" s="230" t="s">
        <v>132</v>
      </c>
      <c r="AU197" s="230" t="s">
        <v>87</v>
      </c>
      <c r="AY197" s="18" t="s">
        <v>129</v>
      </c>
      <c r="BE197" s="231">
        <f>IF(N197="základní",J197,0)</f>
        <v>0</v>
      </c>
      <c r="BF197" s="231">
        <f>IF(N197="snížená",J197,0)</f>
        <v>0</v>
      </c>
      <c r="BG197" s="231">
        <f>IF(N197="zákl. přenesená",J197,0)</f>
        <v>0</v>
      </c>
      <c r="BH197" s="231">
        <f>IF(N197="sníž. přenesená",J197,0)</f>
        <v>0</v>
      </c>
      <c r="BI197" s="231">
        <f>IF(N197="nulová",J197,0)</f>
        <v>0</v>
      </c>
      <c r="BJ197" s="18" t="s">
        <v>21</v>
      </c>
      <c r="BK197" s="231">
        <f>ROUND(I197*H197,2)</f>
        <v>0</v>
      </c>
      <c r="BL197" s="18" t="s">
        <v>136</v>
      </c>
      <c r="BM197" s="230" t="s">
        <v>229</v>
      </c>
    </row>
    <row r="198" s="2" customFormat="1">
      <c r="A198" s="39"/>
      <c r="B198" s="40"/>
      <c r="C198" s="41"/>
      <c r="D198" s="232" t="s">
        <v>138</v>
      </c>
      <c r="E198" s="41"/>
      <c r="F198" s="233" t="s">
        <v>216</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138</v>
      </c>
      <c r="AU198" s="18" t="s">
        <v>87</v>
      </c>
    </row>
    <row r="199" s="2" customFormat="1">
      <c r="A199" s="39"/>
      <c r="B199" s="40"/>
      <c r="C199" s="41"/>
      <c r="D199" s="232" t="s">
        <v>140</v>
      </c>
      <c r="E199" s="41"/>
      <c r="F199" s="237" t="s">
        <v>230</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140</v>
      </c>
      <c r="AU199" s="18" t="s">
        <v>87</v>
      </c>
    </row>
    <row r="200" s="12" customFormat="1" ht="22.8" customHeight="1">
      <c r="A200" s="12"/>
      <c r="B200" s="203"/>
      <c r="C200" s="204"/>
      <c r="D200" s="205" t="s">
        <v>77</v>
      </c>
      <c r="E200" s="217" t="s">
        <v>204</v>
      </c>
      <c r="F200" s="217" t="s">
        <v>231</v>
      </c>
      <c r="G200" s="204"/>
      <c r="H200" s="204"/>
      <c r="I200" s="207"/>
      <c r="J200" s="218">
        <f>BK200</f>
        <v>0</v>
      </c>
      <c r="K200" s="204"/>
      <c r="L200" s="209"/>
      <c r="M200" s="210"/>
      <c r="N200" s="211"/>
      <c r="O200" s="211"/>
      <c r="P200" s="212">
        <f>SUM(P201:P253)</f>
        <v>0</v>
      </c>
      <c r="Q200" s="211"/>
      <c r="R200" s="212">
        <f>SUM(R201:R253)</f>
        <v>0</v>
      </c>
      <c r="S200" s="211"/>
      <c r="T200" s="213">
        <f>SUM(T201:T253)</f>
        <v>7.3752699999999995</v>
      </c>
      <c r="U200" s="12"/>
      <c r="V200" s="12"/>
      <c r="W200" s="12"/>
      <c r="X200" s="12"/>
      <c r="Y200" s="12"/>
      <c r="Z200" s="12"/>
      <c r="AA200" s="12"/>
      <c r="AB200" s="12"/>
      <c r="AC200" s="12"/>
      <c r="AD200" s="12"/>
      <c r="AE200" s="12"/>
      <c r="AR200" s="214" t="s">
        <v>21</v>
      </c>
      <c r="AT200" s="215" t="s">
        <v>77</v>
      </c>
      <c r="AU200" s="215" t="s">
        <v>21</v>
      </c>
      <c r="AY200" s="214" t="s">
        <v>129</v>
      </c>
      <c r="BK200" s="216">
        <f>SUM(BK201:BK253)</f>
        <v>0</v>
      </c>
    </row>
    <row r="201" s="2" customFormat="1" ht="33" customHeight="1">
      <c r="A201" s="39"/>
      <c r="B201" s="40"/>
      <c r="C201" s="219" t="s">
        <v>232</v>
      </c>
      <c r="D201" s="219" t="s">
        <v>132</v>
      </c>
      <c r="E201" s="220" t="s">
        <v>233</v>
      </c>
      <c r="F201" s="221" t="s">
        <v>234</v>
      </c>
      <c r="G201" s="222" t="s">
        <v>135</v>
      </c>
      <c r="H201" s="223">
        <v>356.69999999999999</v>
      </c>
      <c r="I201" s="224"/>
      <c r="J201" s="225">
        <f>ROUND(I201*H201,2)</f>
        <v>0</v>
      </c>
      <c r="K201" s="221" t="s">
        <v>154</v>
      </c>
      <c r="L201" s="45"/>
      <c r="M201" s="226" t="s">
        <v>1</v>
      </c>
      <c r="N201" s="227" t="s">
        <v>43</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136</v>
      </c>
      <c r="AT201" s="230" t="s">
        <v>132</v>
      </c>
      <c r="AU201" s="230" t="s">
        <v>87</v>
      </c>
      <c r="AY201" s="18" t="s">
        <v>129</v>
      </c>
      <c r="BE201" s="231">
        <f>IF(N201="základní",J201,0)</f>
        <v>0</v>
      </c>
      <c r="BF201" s="231">
        <f>IF(N201="snížená",J201,0)</f>
        <v>0</v>
      </c>
      <c r="BG201" s="231">
        <f>IF(N201="zákl. přenesená",J201,0)</f>
        <v>0</v>
      </c>
      <c r="BH201" s="231">
        <f>IF(N201="sníž. přenesená",J201,0)</f>
        <v>0</v>
      </c>
      <c r="BI201" s="231">
        <f>IF(N201="nulová",J201,0)</f>
        <v>0</v>
      </c>
      <c r="BJ201" s="18" t="s">
        <v>21</v>
      </c>
      <c r="BK201" s="231">
        <f>ROUND(I201*H201,2)</f>
        <v>0</v>
      </c>
      <c r="BL201" s="18" t="s">
        <v>136</v>
      </c>
      <c r="BM201" s="230" t="s">
        <v>235</v>
      </c>
    </row>
    <row r="202" s="2" customFormat="1">
      <c r="A202" s="39"/>
      <c r="B202" s="40"/>
      <c r="C202" s="41"/>
      <c r="D202" s="232" t="s">
        <v>138</v>
      </c>
      <c r="E202" s="41"/>
      <c r="F202" s="233" t="s">
        <v>234</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138</v>
      </c>
      <c r="AU202" s="18" t="s">
        <v>87</v>
      </c>
    </row>
    <row r="203" s="2" customFormat="1">
      <c r="A203" s="39"/>
      <c r="B203" s="40"/>
      <c r="C203" s="41"/>
      <c r="D203" s="270" t="s">
        <v>157</v>
      </c>
      <c r="E203" s="41"/>
      <c r="F203" s="271" t="s">
        <v>236</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157</v>
      </c>
      <c r="AU203" s="18" t="s">
        <v>87</v>
      </c>
    </row>
    <row r="204" s="2" customFormat="1">
      <c r="A204" s="39"/>
      <c r="B204" s="40"/>
      <c r="C204" s="41"/>
      <c r="D204" s="232" t="s">
        <v>159</v>
      </c>
      <c r="E204" s="41"/>
      <c r="F204" s="237" t="s">
        <v>237</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159</v>
      </c>
      <c r="AU204" s="18" t="s">
        <v>87</v>
      </c>
    </row>
    <row r="205" s="14" customFormat="1">
      <c r="A205" s="14"/>
      <c r="B205" s="248"/>
      <c r="C205" s="249"/>
      <c r="D205" s="232" t="s">
        <v>142</v>
      </c>
      <c r="E205" s="250" t="s">
        <v>1</v>
      </c>
      <c r="F205" s="251" t="s">
        <v>238</v>
      </c>
      <c r="G205" s="249"/>
      <c r="H205" s="252">
        <v>326.69999999999999</v>
      </c>
      <c r="I205" s="253"/>
      <c r="J205" s="249"/>
      <c r="K205" s="249"/>
      <c r="L205" s="254"/>
      <c r="M205" s="255"/>
      <c r="N205" s="256"/>
      <c r="O205" s="256"/>
      <c r="P205" s="256"/>
      <c r="Q205" s="256"/>
      <c r="R205" s="256"/>
      <c r="S205" s="256"/>
      <c r="T205" s="257"/>
      <c r="U205" s="14"/>
      <c r="V205" s="14"/>
      <c r="W205" s="14"/>
      <c r="X205" s="14"/>
      <c r="Y205" s="14"/>
      <c r="Z205" s="14"/>
      <c r="AA205" s="14"/>
      <c r="AB205" s="14"/>
      <c r="AC205" s="14"/>
      <c r="AD205" s="14"/>
      <c r="AE205" s="14"/>
      <c r="AT205" s="258" t="s">
        <v>142</v>
      </c>
      <c r="AU205" s="258" t="s">
        <v>87</v>
      </c>
      <c r="AV205" s="14" t="s">
        <v>87</v>
      </c>
      <c r="AW205" s="14" t="s">
        <v>35</v>
      </c>
      <c r="AX205" s="14" t="s">
        <v>78</v>
      </c>
      <c r="AY205" s="258" t="s">
        <v>129</v>
      </c>
    </row>
    <row r="206" s="14" customFormat="1">
      <c r="A206" s="14"/>
      <c r="B206" s="248"/>
      <c r="C206" s="249"/>
      <c r="D206" s="232" t="s">
        <v>142</v>
      </c>
      <c r="E206" s="250" t="s">
        <v>1</v>
      </c>
      <c r="F206" s="251" t="s">
        <v>239</v>
      </c>
      <c r="G206" s="249"/>
      <c r="H206" s="252">
        <v>30</v>
      </c>
      <c r="I206" s="253"/>
      <c r="J206" s="249"/>
      <c r="K206" s="249"/>
      <c r="L206" s="254"/>
      <c r="M206" s="255"/>
      <c r="N206" s="256"/>
      <c r="O206" s="256"/>
      <c r="P206" s="256"/>
      <c r="Q206" s="256"/>
      <c r="R206" s="256"/>
      <c r="S206" s="256"/>
      <c r="T206" s="257"/>
      <c r="U206" s="14"/>
      <c r="V206" s="14"/>
      <c r="W206" s="14"/>
      <c r="X206" s="14"/>
      <c r="Y206" s="14"/>
      <c r="Z206" s="14"/>
      <c r="AA206" s="14"/>
      <c r="AB206" s="14"/>
      <c r="AC206" s="14"/>
      <c r="AD206" s="14"/>
      <c r="AE206" s="14"/>
      <c r="AT206" s="258" t="s">
        <v>142</v>
      </c>
      <c r="AU206" s="258" t="s">
        <v>87</v>
      </c>
      <c r="AV206" s="14" t="s">
        <v>87</v>
      </c>
      <c r="AW206" s="14" t="s">
        <v>35</v>
      </c>
      <c r="AX206" s="14" t="s">
        <v>78</v>
      </c>
      <c r="AY206" s="258" t="s">
        <v>129</v>
      </c>
    </row>
    <row r="207" s="15" customFormat="1">
      <c r="A207" s="15"/>
      <c r="B207" s="259"/>
      <c r="C207" s="260"/>
      <c r="D207" s="232" t="s">
        <v>142</v>
      </c>
      <c r="E207" s="261" t="s">
        <v>1</v>
      </c>
      <c r="F207" s="262" t="s">
        <v>150</v>
      </c>
      <c r="G207" s="260"/>
      <c r="H207" s="263">
        <v>356.69999999999999</v>
      </c>
      <c r="I207" s="264"/>
      <c r="J207" s="260"/>
      <c r="K207" s="260"/>
      <c r="L207" s="265"/>
      <c r="M207" s="266"/>
      <c r="N207" s="267"/>
      <c r="O207" s="267"/>
      <c r="P207" s="267"/>
      <c r="Q207" s="267"/>
      <c r="R207" s="267"/>
      <c r="S207" s="267"/>
      <c r="T207" s="268"/>
      <c r="U207" s="15"/>
      <c r="V207" s="15"/>
      <c r="W207" s="15"/>
      <c r="X207" s="15"/>
      <c r="Y207" s="15"/>
      <c r="Z207" s="15"/>
      <c r="AA207" s="15"/>
      <c r="AB207" s="15"/>
      <c r="AC207" s="15"/>
      <c r="AD207" s="15"/>
      <c r="AE207" s="15"/>
      <c r="AT207" s="269" t="s">
        <v>142</v>
      </c>
      <c r="AU207" s="269" t="s">
        <v>87</v>
      </c>
      <c r="AV207" s="15" t="s">
        <v>136</v>
      </c>
      <c r="AW207" s="15" t="s">
        <v>35</v>
      </c>
      <c r="AX207" s="15" t="s">
        <v>21</v>
      </c>
      <c r="AY207" s="269" t="s">
        <v>129</v>
      </c>
    </row>
    <row r="208" s="2" customFormat="1" ht="33" customHeight="1">
      <c r="A208" s="39"/>
      <c r="B208" s="40"/>
      <c r="C208" s="219" t="s">
        <v>8</v>
      </c>
      <c r="D208" s="219" t="s">
        <v>132</v>
      </c>
      <c r="E208" s="220" t="s">
        <v>240</v>
      </c>
      <c r="F208" s="221" t="s">
        <v>241</v>
      </c>
      <c r="G208" s="222" t="s">
        <v>135</v>
      </c>
      <c r="H208" s="223">
        <v>42804</v>
      </c>
      <c r="I208" s="224"/>
      <c r="J208" s="225">
        <f>ROUND(I208*H208,2)</f>
        <v>0</v>
      </c>
      <c r="K208" s="221" t="s">
        <v>154</v>
      </c>
      <c r="L208" s="45"/>
      <c r="M208" s="226" t="s">
        <v>1</v>
      </c>
      <c r="N208" s="227" t="s">
        <v>43</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136</v>
      </c>
      <c r="AT208" s="230" t="s">
        <v>132</v>
      </c>
      <c r="AU208" s="230" t="s">
        <v>87</v>
      </c>
      <c r="AY208" s="18" t="s">
        <v>129</v>
      </c>
      <c r="BE208" s="231">
        <f>IF(N208="základní",J208,0)</f>
        <v>0</v>
      </c>
      <c r="BF208" s="231">
        <f>IF(N208="snížená",J208,0)</f>
        <v>0</v>
      </c>
      <c r="BG208" s="231">
        <f>IF(N208="zákl. přenesená",J208,0)</f>
        <v>0</v>
      </c>
      <c r="BH208" s="231">
        <f>IF(N208="sníž. přenesená",J208,0)</f>
        <v>0</v>
      </c>
      <c r="BI208" s="231">
        <f>IF(N208="nulová",J208,0)</f>
        <v>0</v>
      </c>
      <c r="BJ208" s="18" t="s">
        <v>21</v>
      </c>
      <c r="BK208" s="231">
        <f>ROUND(I208*H208,2)</f>
        <v>0</v>
      </c>
      <c r="BL208" s="18" t="s">
        <v>136</v>
      </c>
      <c r="BM208" s="230" t="s">
        <v>242</v>
      </c>
    </row>
    <row r="209" s="2" customFormat="1">
      <c r="A209" s="39"/>
      <c r="B209" s="40"/>
      <c r="C209" s="41"/>
      <c r="D209" s="232" t="s">
        <v>138</v>
      </c>
      <c r="E209" s="41"/>
      <c r="F209" s="233" t="s">
        <v>241</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138</v>
      </c>
      <c r="AU209" s="18" t="s">
        <v>87</v>
      </c>
    </row>
    <row r="210" s="2" customFormat="1">
      <c r="A210" s="39"/>
      <c r="B210" s="40"/>
      <c r="C210" s="41"/>
      <c r="D210" s="270" t="s">
        <v>157</v>
      </c>
      <c r="E210" s="41"/>
      <c r="F210" s="271" t="s">
        <v>243</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157</v>
      </c>
      <c r="AU210" s="18" t="s">
        <v>87</v>
      </c>
    </row>
    <row r="211" s="2" customFormat="1">
      <c r="A211" s="39"/>
      <c r="B211" s="40"/>
      <c r="C211" s="41"/>
      <c r="D211" s="232" t="s">
        <v>159</v>
      </c>
      <c r="E211" s="41"/>
      <c r="F211" s="237" t="s">
        <v>237</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159</v>
      </c>
      <c r="AU211" s="18" t="s">
        <v>87</v>
      </c>
    </row>
    <row r="212" s="14" customFormat="1">
      <c r="A212" s="14"/>
      <c r="B212" s="248"/>
      <c r="C212" s="249"/>
      <c r="D212" s="232" t="s">
        <v>142</v>
      </c>
      <c r="E212" s="250" t="s">
        <v>1</v>
      </c>
      <c r="F212" s="251" t="s">
        <v>244</v>
      </c>
      <c r="G212" s="249"/>
      <c r="H212" s="252">
        <v>42804</v>
      </c>
      <c r="I212" s="253"/>
      <c r="J212" s="249"/>
      <c r="K212" s="249"/>
      <c r="L212" s="254"/>
      <c r="M212" s="255"/>
      <c r="N212" s="256"/>
      <c r="O212" s="256"/>
      <c r="P212" s="256"/>
      <c r="Q212" s="256"/>
      <c r="R212" s="256"/>
      <c r="S212" s="256"/>
      <c r="T212" s="257"/>
      <c r="U212" s="14"/>
      <c r="V212" s="14"/>
      <c r="W212" s="14"/>
      <c r="X212" s="14"/>
      <c r="Y212" s="14"/>
      <c r="Z212" s="14"/>
      <c r="AA212" s="14"/>
      <c r="AB212" s="14"/>
      <c r="AC212" s="14"/>
      <c r="AD212" s="14"/>
      <c r="AE212" s="14"/>
      <c r="AT212" s="258" t="s">
        <v>142</v>
      </c>
      <c r="AU212" s="258" t="s">
        <v>87</v>
      </c>
      <c r="AV212" s="14" t="s">
        <v>87</v>
      </c>
      <c r="AW212" s="14" t="s">
        <v>35</v>
      </c>
      <c r="AX212" s="14" t="s">
        <v>21</v>
      </c>
      <c r="AY212" s="258" t="s">
        <v>129</v>
      </c>
    </row>
    <row r="213" s="2" customFormat="1" ht="33" customHeight="1">
      <c r="A213" s="39"/>
      <c r="B213" s="40"/>
      <c r="C213" s="219" t="s">
        <v>245</v>
      </c>
      <c r="D213" s="219" t="s">
        <v>132</v>
      </c>
      <c r="E213" s="220" t="s">
        <v>246</v>
      </c>
      <c r="F213" s="221" t="s">
        <v>247</v>
      </c>
      <c r="G213" s="222" t="s">
        <v>135</v>
      </c>
      <c r="H213" s="223">
        <v>356.69999999999999</v>
      </c>
      <c r="I213" s="224"/>
      <c r="J213" s="225">
        <f>ROUND(I213*H213,2)</f>
        <v>0</v>
      </c>
      <c r="K213" s="221" t="s">
        <v>154</v>
      </c>
      <c r="L213" s="45"/>
      <c r="M213" s="226" t="s">
        <v>1</v>
      </c>
      <c r="N213" s="227" t="s">
        <v>43</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136</v>
      </c>
      <c r="AT213" s="230" t="s">
        <v>132</v>
      </c>
      <c r="AU213" s="230" t="s">
        <v>87</v>
      </c>
      <c r="AY213" s="18" t="s">
        <v>129</v>
      </c>
      <c r="BE213" s="231">
        <f>IF(N213="základní",J213,0)</f>
        <v>0</v>
      </c>
      <c r="BF213" s="231">
        <f>IF(N213="snížená",J213,0)</f>
        <v>0</v>
      </c>
      <c r="BG213" s="231">
        <f>IF(N213="zákl. přenesená",J213,0)</f>
        <v>0</v>
      </c>
      <c r="BH213" s="231">
        <f>IF(N213="sníž. přenesená",J213,0)</f>
        <v>0</v>
      </c>
      <c r="BI213" s="231">
        <f>IF(N213="nulová",J213,0)</f>
        <v>0</v>
      </c>
      <c r="BJ213" s="18" t="s">
        <v>21</v>
      </c>
      <c r="BK213" s="231">
        <f>ROUND(I213*H213,2)</f>
        <v>0</v>
      </c>
      <c r="BL213" s="18" t="s">
        <v>136</v>
      </c>
      <c r="BM213" s="230" t="s">
        <v>248</v>
      </c>
    </row>
    <row r="214" s="2" customFormat="1">
      <c r="A214" s="39"/>
      <c r="B214" s="40"/>
      <c r="C214" s="41"/>
      <c r="D214" s="232" t="s">
        <v>138</v>
      </c>
      <c r="E214" s="41"/>
      <c r="F214" s="233" t="s">
        <v>249</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138</v>
      </c>
      <c r="AU214" s="18" t="s">
        <v>87</v>
      </c>
    </row>
    <row r="215" s="2" customFormat="1">
      <c r="A215" s="39"/>
      <c r="B215" s="40"/>
      <c r="C215" s="41"/>
      <c r="D215" s="270" t="s">
        <v>157</v>
      </c>
      <c r="E215" s="41"/>
      <c r="F215" s="271" t="s">
        <v>250</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157</v>
      </c>
      <c r="AU215" s="18" t="s">
        <v>87</v>
      </c>
    </row>
    <row r="216" s="2" customFormat="1" ht="16.5" customHeight="1">
      <c r="A216" s="39"/>
      <c r="B216" s="40"/>
      <c r="C216" s="219" t="s">
        <v>251</v>
      </c>
      <c r="D216" s="219" t="s">
        <v>132</v>
      </c>
      <c r="E216" s="220" t="s">
        <v>252</v>
      </c>
      <c r="F216" s="221" t="s">
        <v>253</v>
      </c>
      <c r="G216" s="222" t="s">
        <v>135</v>
      </c>
      <c r="H216" s="223">
        <v>356.69999999999999</v>
      </c>
      <c r="I216" s="224"/>
      <c r="J216" s="225">
        <f>ROUND(I216*H216,2)</f>
        <v>0</v>
      </c>
      <c r="K216" s="221" t="s">
        <v>154</v>
      </c>
      <c r="L216" s="45"/>
      <c r="M216" s="226" t="s">
        <v>1</v>
      </c>
      <c r="N216" s="227" t="s">
        <v>43</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136</v>
      </c>
      <c r="AT216" s="230" t="s">
        <v>132</v>
      </c>
      <c r="AU216" s="230" t="s">
        <v>87</v>
      </c>
      <c r="AY216" s="18" t="s">
        <v>129</v>
      </c>
      <c r="BE216" s="231">
        <f>IF(N216="základní",J216,0)</f>
        <v>0</v>
      </c>
      <c r="BF216" s="231">
        <f>IF(N216="snížená",J216,0)</f>
        <v>0</v>
      </c>
      <c r="BG216" s="231">
        <f>IF(N216="zákl. přenesená",J216,0)</f>
        <v>0</v>
      </c>
      <c r="BH216" s="231">
        <f>IF(N216="sníž. přenesená",J216,0)</f>
        <v>0</v>
      </c>
      <c r="BI216" s="231">
        <f>IF(N216="nulová",J216,0)</f>
        <v>0</v>
      </c>
      <c r="BJ216" s="18" t="s">
        <v>21</v>
      </c>
      <c r="BK216" s="231">
        <f>ROUND(I216*H216,2)</f>
        <v>0</v>
      </c>
      <c r="BL216" s="18" t="s">
        <v>136</v>
      </c>
      <c r="BM216" s="230" t="s">
        <v>254</v>
      </c>
    </row>
    <row r="217" s="2" customFormat="1">
      <c r="A217" s="39"/>
      <c r="B217" s="40"/>
      <c r="C217" s="41"/>
      <c r="D217" s="232" t="s">
        <v>138</v>
      </c>
      <c r="E217" s="41"/>
      <c r="F217" s="233" t="s">
        <v>253</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138</v>
      </c>
      <c r="AU217" s="18" t="s">
        <v>87</v>
      </c>
    </row>
    <row r="218" s="2" customFormat="1">
      <c r="A218" s="39"/>
      <c r="B218" s="40"/>
      <c r="C218" s="41"/>
      <c r="D218" s="270" t="s">
        <v>157</v>
      </c>
      <c r="E218" s="41"/>
      <c r="F218" s="271" t="s">
        <v>255</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157</v>
      </c>
      <c r="AU218" s="18" t="s">
        <v>87</v>
      </c>
    </row>
    <row r="219" s="2" customFormat="1">
      <c r="A219" s="39"/>
      <c r="B219" s="40"/>
      <c r="C219" s="41"/>
      <c r="D219" s="232" t="s">
        <v>159</v>
      </c>
      <c r="E219" s="41"/>
      <c r="F219" s="237" t="s">
        <v>256</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159</v>
      </c>
      <c r="AU219" s="18" t="s">
        <v>87</v>
      </c>
    </row>
    <row r="220" s="14" customFormat="1">
      <c r="A220" s="14"/>
      <c r="B220" s="248"/>
      <c r="C220" s="249"/>
      <c r="D220" s="232" t="s">
        <v>142</v>
      </c>
      <c r="E220" s="250" t="s">
        <v>1</v>
      </c>
      <c r="F220" s="251" t="s">
        <v>238</v>
      </c>
      <c r="G220" s="249"/>
      <c r="H220" s="252">
        <v>326.69999999999999</v>
      </c>
      <c r="I220" s="253"/>
      <c r="J220" s="249"/>
      <c r="K220" s="249"/>
      <c r="L220" s="254"/>
      <c r="M220" s="255"/>
      <c r="N220" s="256"/>
      <c r="O220" s="256"/>
      <c r="P220" s="256"/>
      <c r="Q220" s="256"/>
      <c r="R220" s="256"/>
      <c r="S220" s="256"/>
      <c r="T220" s="257"/>
      <c r="U220" s="14"/>
      <c r="V220" s="14"/>
      <c r="W220" s="14"/>
      <c r="X220" s="14"/>
      <c r="Y220" s="14"/>
      <c r="Z220" s="14"/>
      <c r="AA220" s="14"/>
      <c r="AB220" s="14"/>
      <c r="AC220" s="14"/>
      <c r="AD220" s="14"/>
      <c r="AE220" s="14"/>
      <c r="AT220" s="258" t="s">
        <v>142</v>
      </c>
      <c r="AU220" s="258" t="s">
        <v>87</v>
      </c>
      <c r="AV220" s="14" t="s">
        <v>87</v>
      </c>
      <c r="AW220" s="14" t="s">
        <v>35</v>
      </c>
      <c r="AX220" s="14" t="s">
        <v>78</v>
      </c>
      <c r="AY220" s="258" t="s">
        <v>129</v>
      </c>
    </row>
    <row r="221" s="14" customFormat="1">
      <c r="A221" s="14"/>
      <c r="B221" s="248"/>
      <c r="C221" s="249"/>
      <c r="D221" s="232" t="s">
        <v>142</v>
      </c>
      <c r="E221" s="250" t="s">
        <v>1</v>
      </c>
      <c r="F221" s="251" t="s">
        <v>239</v>
      </c>
      <c r="G221" s="249"/>
      <c r="H221" s="252">
        <v>30</v>
      </c>
      <c r="I221" s="253"/>
      <c r="J221" s="249"/>
      <c r="K221" s="249"/>
      <c r="L221" s="254"/>
      <c r="M221" s="255"/>
      <c r="N221" s="256"/>
      <c r="O221" s="256"/>
      <c r="P221" s="256"/>
      <c r="Q221" s="256"/>
      <c r="R221" s="256"/>
      <c r="S221" s="256"/>
      <c r="T221" s="257"/>
      <c r="U221" s="14"/>
      <c r="V221" s="14"/>
      <c r="W221" s="14"/>
      <c r="X221" s="14"/>
      <c r="Y221" s="14"/>
      <c r="Z221" s="14"/>
      <c r="AA221" s="14"/>
      <c r="AB221" s="14"/>
      <c r="AC221" s="14"/>
      <c r="AD221" s="14"/>
      <c r="AE221" s="14"/>
      <c r="AT221" s="258" t="s">
        <v>142</v>
      </c>
      <c r="AU221" s="258" t="s">
        <v>87</v>
      </c>
      <c r="AV221" s="14" t="s">
        <v>87</v>
      </c>
      <c r="AW221" s="14" t="s">
        <v>35</v>
      </c>
      <c r="AX221" s="14" t="s">
        <v>78</v>
      </c>
      <c r="AY221" s="258" t="s">
        <v>129</v>
      </c>
    </row>
    <row r="222" s="15" customFormat="1">
      <c r="A222" s="15"/>
      <c r="B222" s="259"/>
      <c r="C222" s="260"/>
      <c r="D222" s="232" t="s">
        <v>142</v>
      </c>
      <c r="E222" s="261" t="s">
        <v>1</v>
      </c>
      <c r="F222" s="262" t="s">
        <v>150</v>
      </c>
      <c r="G222" s="260"/>
      <c r="H222" s="263">
        <v>356.69999999999999</v>
      </c>
      <c r="I222" s="264"/>
      <c r="J222" s="260"/>
      <c r="K222" s="260"/>
      <c r="L222" s="265"/>
      <c r="M222" s="266"/>
      <c r="N222" s="267"/>
      <c r="O222" s="267"/>
      <c r="P222" s="267"/>
      <c r="Q222" s="267"/>
      <c r="R222" s="267"/>
      <c r="S222" s="267"/>
      <c r="T222" s="268"/>
      <c r="U222" s="15"/>
      <c r="V222" s="15"/>
      <c r="W222" s="15"/>
      <c r="X222" s="15"/>
      <c r="Y222" s="15"/>
      <c r="Z222" s="15"/>
      <c r="AA222" s="15"/>
      <c r="AB222" s="15"/>
      <c r="AC222" s="15"/>
      <c r="AD222" s="15"/>
      <c r="AE222" s="15"/>
      <c r="AT222" s="269" t="s">
        <v>142</v>
      </c>
      <c r="AU222" s="269" t="s">
        <v>87</v>
      </c>
      <c r="AV222" s="15" t="s">
        <v>136</v>
      </c>
      <c r="AW222" s="15" t="s">
        <v>35</v>
      </c>
      <c r="AX222" s="15" t="s">
        <v>21</v>
      </c>
      <c r="AY222" s="269" t="s">
        <v>129</v>
      </c>
    </row>
    <row r="223" s="2" customFormat="1" ht="21.75" customHeight="1">
      <c r="A223" s="39"/>
      <c r="B223" s="40"/>
      <c r="C223" s="219" t="s">
        <v>257</v>
      </c>
      <c r="D223" s="219" t="s">
        <v>132</v>
      </c>
      <c r="E223" s="220" t="s">
        <v>258</v>
      </c>
      <c r="F223" s="221" t="s">
        <v>259</v>
      </c>
      <c r="G223" s="222" t="s">
        <v>135</v>
      </c>
      <c r="H223" s="223">
        <v>42804</v>
      </c>
      <c r="I223" s="224"/>
      <c r="J223" s="225">
        <f>ROUND(I223*H223,2)</f>
        <v>0</v>
      </c>
      <c r="K223" s="221" t="s">
        <v>154</v>
      </c>
      <c r="L223" s="45"/>
      <c r="M223" s="226" t="s">
        <v>1</v>
      </c>
      <c r="N223" s="227" t="s">
        <v>43</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136</v>
      </c>
      <c r="AT223" s="230" t="s">
        <v>132</v>
      </c>
      <c r="AU223" s="230" t="s">
        <v>87</v>
      </c>
      <c r="AY223" s="18" t="s">
        <v>129</v>
      </c>
      <c r="BE223" s="231">
        <f>IF(N223="základní",J223,0)</f>
        <v>0</v>
      </c>
      <c r="BF223" s="231">
        <f>IF(N223="snížená",J223,0)</f>
        <v>0</v>
      </c>
      <c r="BG223" s="231">
        <f>IF(N223="zákl. přenesená",J223,0)</f>
        <v>0</v>
      </c>
      <c r="BH223" s="231">
        <f>IF(N223="sníž. přenesená",J223,0)</f>
        <v>0</v>
      </c>
      <c r="BI223" s="231">
        <f>IF(N223="nulová",J223,0)</f>
        <v>0</v>
      </c>
      <c r="BJ223" s="18" t="s">
        <v>21</v>
      </c>
      <c r="BK223" s="231">
        <f>ROUND(I223*H223,2)</f>
        <v>0</v>
      </c>
      <c r="BL223" s="18" t="s">
        <v>136</v>
      </c>
      <c r="BM223" s="230" t="s">
        <v>260</v>
      </c>
    </row>
    <row r="224" s="2" customFormat="1">
      <c r="A224" s="39"/>
      <c r="B224" s="40"/>
      <c r="C224" s="41"/>
      <c r="D224" s="232" t="s">
        <v>138</v>
      </c>
      <c r="E224" s="41"/>
      <c r="F224" s="233" t="s">
        <v>259</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138</v>
      </c>
      <c r="AU224" s="18" t="s">
        <v>87</v>
      </c>
    </row>
    <row r="225" s="2" customFormat="1">
      <c r="A225" s="39"/>
      <c r="B225" s="40"/>
      <c r="C225" s="41"/>
      <c r="D225" s="270" t="s">
        <v>157</v>
      </c>
      <c r="E225" s="41"/>
      <c r="F225" s="271" t="s">
        <v>261</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157</v>
      </c>
      <c r="AU225" s="18" t="s">
        <v>87</v>
      </c>
    </row>
    <row r="226" s="2" customFormat="1">
      <c r="A226" s="39"/>
      <c r="B226" s="40"/>
      <c r="C226" s="41"/>
      <c r="D226" s="232" t="s">
        <v>159</v>
      </c>
      <c r="E226" s="41"/>
      <c r="F226" s="237" t="s">
        <v>256</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159</v>
      </c>
      <c r="AU226" s="18" t="s">
        <v>87</v>
      </c>
    </row>
    <row r="227" s="14" customFormat="1">
      <c r="A227" s="14"/>
      <c r="B227" s="248"/>
      <c r="C227" s="249"/>
      <c r="D227" s="232" t="s">
        <v>142</v>
      </c>
      <c r="E227" s="250" t="s">
        <v>1</v>
      </c>
      <c r="F227" s="251" t="s">
        <v>244</v>
      </c>
      <c r="G227" s="249"/>
      <c r="H227" s="252">
        <v>42804</v>
      </c>
      <c r="I227" s="253"/>
      <c r="J227" s="249"/>
      <c r="K227" s="249"/>
      <c r="L227" s="254"/>
      <c r="M227" s="255"/>
      <c r="N227" s="256"/>
      <c r="O227" s="256"/>
      <c r="P227" s="256"/>
      <c r="Q227" s="256"/>
      <c r="R227" s="256"/>
      <c r="S227" s="256"/>
      <c r="T227" s="257"/>
      <c r="U227" s="14"/>
      <c r="V227" s="14"/>
      <c r="W227" s="14"/>
      <c r="X227" s="14"/>
      <c r="Y227" s="14"/>
      <c r="Z227" s="14"/>
      <c r="AA227" s="14"/>
      <c r="AB227" s="14"/>
      <c r="AC227" s="14"/>
      <c r="AD227" s="14"/>
      <c r="AE227" s="14"/>
      <c r="AT227" s="258" t="s">
        <v>142</v>
      </c>
      <c r="AU227" s="258" t="s">
        <v>87</v>
      </c>
      <c r="AV227" s="14" t="s">
        <v>87</v>
      </c>
      <c r="AW227" s="14" t="s">
        <v>35</v>
      </c>
      <c r="AX227" s="14" t="s">
        <v>21</v>
      </c>
      <c r="AY227" s="258" t="s">
        <v>129</v>
      </c>
    </row>
    <row r="228" s="2" customFormat="1" ht="21.75" customHeight="1">
      <c r="A228" s="39"/>
      <c r="B228" s="40"/>
      <c r="C228" s="219" t="s">
        <v>262</v>
      </c>
      <c r="D228" s="219" t="s">
        <v>132</v>
      </c>
      <c r="E228" s="220" t="s">
        <v>263</v>
      </c>
      <c r="F228" s="221" t="s">
        <v>264</v>
      </c>
      <c r="G228" s="222" t="s">
        <v>135</v>
      </c>
      <c r="H228" s="223">
        <v>356.69999999999999</v>
      </c>
      <c r="I228" s="224"/>
      <c r="J228" s="225">
        <f>ROUND(I228*H228,2)</f>
        <v>0</v>
      </c>
      <c r="K228" s="221" t="s">
        <v>154</v>
      </c>
      <c r="L228" s="45"/>
      <c r="M228" s="226" t="s">
        <v>1</v>
      </c>
      <c r="N228" s="227" t="s">
        <v>43</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136</v>
      </c>
      <c r="AT228" s="230" t="s">
        <v>132</v>
      </c>
      <c r="AU228" s="230" t="s">
        <v>87</v>
      </c>
      <c r="AY228" s="18" t="s">
        <v>129</v>
      </c>
      <c r="BE228" s="231">
        <f>IF(N228="základní",J228,0)</f>
        <v>0</v>
      </c>
      <c r="BF228" s="231">
        <f>IF(N228="snížená",J228,0)</f>
        <v>0</v>
      </c>
      <c r="BG228" s="231">
        <f>IF(N228="zákl. přenesená",J228,0)</f>
        <v>0</v>
      </c>
      <c r="BH228" s="231">
        <f>IF(N228="sníž. přenesená",J228,0)</f>
        <v>0</v>
      </c>
      <c r="BI228" s="231">
        <f>IF(N228="nulová",J228,0)</f>
        <v>0</v>
      </c>
      <c r="BJ228" s="18" t="s">
        <v>21</v>
      </c>
      <c r="BK228" s="231">
        <f>ROUND(I228*H228,2)</f>
        <v>0</v>
      </c>
      <c r="BL228" s="18" t="s">
        <v>136</v>
      </c>
      <c r="BM228" s="230" t="s">
        <v>265</v>
      </c>
    </row>
    <row r="229" s="2" customFormat="1">
      <c r="A229" s="39"/>
      <c r="B229" s="40"/>
      <c r="C229" s="41"/>
      <c r="D229" s="232" t="s">
        <v>138</v>
      </c>
      <c r="E229" s="41"/>
      <c r="F229" s="233" t="s">
        <v>266</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138</v>
      </c>
      <c r="AU229" s="18" t="s">
        <v>87</v>
      </c>
    </row>
    <row r="230" s="2" customFormat="1">
      <c r="A230" s="39"/>
      <c r="B230" s="40"/>
      <c r="C230" s="41"/>
      <c r="D230" s="270" t="s">
        <v>157</v>
      </c>
      <c r="E230" s="41"/>
      <c r="F230" s="271" t="s">
        <v>267</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157</v>
      </c>
      <c r="AU230" s="18" t="s">
        <v>87</v>
      </c>
    </row>
    <row r="231" s="2" customFormat="1" ht="16.5" customHeight="1">
      <c r="A231" s="39"/>
      <c r="B231" s="40"/>
      <c r="C231" s="219" t="s">
        <v>268</v>
      </c>
      <c r="D231" s="219" t="s">
        <v>132</v>
      </c>
      <c r="E231" s="220" t="s">
        <v>269</v>
      </c>
      <c r="F231" s="221" t="s">
        <v>270</v>
      </c>
      <c r="G231" s="222" t="s">
        <v>271</v>
      </c>
      <c r="H231" s="223">
        <v>4</v>
      </c>
      <c r="I231" s="224"/>
      <c r="J231" s="225">
        <f>ROUND(I231*H231,2)</f>
        <v>0</v>
      </c>
      <c r="K231" s="221" t="s">
        <v>154</v>
      </c>
      <c r="L231" s="45"/>
      <c r="M231" s="226" t="s">
        <v>1</v>
      </c>
      <c r="N231" s="227" t="s">
        <v>43</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136</v>
      </c>
      <c r="AT231" s="230" t="s">
        <v>132</v>
      </c>
      <c r="AU231" s="230" t="s">
        <v>87</v>
      </c>
      <c r="AY231" s="18" t="s">
        <v>129</v>
      </c>
      <c r="BE231" s="231">
        <f>IF(N231="základní",J231,0)</f>
        <v>0</v>
      </c>
      <c r="BF231" s="231">
        <f>IF(N231="snížená",J231,0)</f>
        <v>0</v>
      </c>
      <c r="BG231" s="231">
        <f>IF(N231="zákl. přenesená",J231,0)</f>
        <v>0</v>
      </c>
      <c r="BH231" s="231">
        <f>IF(N231="sníž. přenesená",J231,0)</f>
        <v>0</v>
      </c>
      <c r="BI231" s="231">
        <f>IF(N231="nulová",J231,0)</f>
        <v>0</v>
      </c>
      <c r="BJ231" s="18" t="s">
        <v>21</v>
      </c>
      <c r="BK231" s="231">
        <f>ROUND(I231*H231,2)</f>
        <v>0</v>
      </c>
      <c r="BL231" s="18" t="s">
        <v>136</v>
      </c>
      <c r="BM231" s="230" t="s">
        <v>272</v>
      </c>
    </row>
    <row r="232" s="2" customFormat="1">
      <c r="A232" s="39"/>
      <c r="B232" s="40"/>
      <c r="C232" s="41"/>
      <c r="D232" s="232" t="s">
        <v>138</v>
      </c>
      <c r="E232" s="41"/>
      <c r="F232" s="233" t="s">
        <v>270</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138</v>
      </c>
      <c r="AU232" s="18" t="s">
        <v>87</v>
      </c>
    </row>
    <row r="233" s="2" customFormat="1">
      <c r="A233" s="39"/>
      <c r="B233" s="40"/>
      <c r="C233" s="41"/>
      <c r="D233" s="270" t="s">
        <v>157</v>
      </c>
      <c r="E233" s="41"/>
      <c r="F233" s="271" t="s">
        <v>273</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157</v>
      </c>
      <c r="AU233" s="18" t="s">
        <v>87</v>
      </c>
    </row>
    <row r="234" s="2" customFormat="1">
      <c r="A234" s="39"/>
      <c r="B234" s="40"/>
      <c r="C234" s="41"/>
      <c r="D234" s="232" t="s">
        <v>159</v>
      </c>
      <c r="E234" s="41"/>
      <c r="F234" s="237" t="s">
        <v>274</v>
      </c>
      <c r="G234" s="41"/>
      <c r="H234" s="41"/>
      <c r="I234" s="234"/>
      <c r="J234" s="41"/>
      <c r="K234" s="41"/>
      <c r="L234" s="45"/>
      <c r="M234" s="235"/>
      <c r="N234" s="236"/>
      <c r="O234" s="92"/>
      <c r="P234" s="92"/>
      <c r="Q234" s="92"/>
      <c r="R234" s="92"/>
      <c r="S234" s="92"/>
      <c r="T234" s="93"/>
      <c r="U234" s="39"/>
      <c r="V234" s="39"/>
      <c r="W234" s="39"/>
      <c r="X234" s="39"/>
      <c r="Y234" s="39"/>
      <c r="Z234" s="39"/>
      <c r="AA234" s="39"/>
      <c r="AB234" s="39"/>
      <c r="AC234" s="39"/>
      <c r="AD234" s="39"/>
      <c r="AE234" s="39"/>
      <c r="AT234" s="18" t="s">
        <v>159</v>
      </c>
      <c r="AU234" s="18" t="s">
        <v>87</v>
      </c>
    </row>
    <row r="235" s="14" customFormat="1">
      <c r="A235" s="14"/>
      <c r="B235" s="248"/>
      <c r="C235" s="249"/>
      <c r="D235" s="232" t="s">
        <v>142</v>
      </c>
      <c r="E235" s="250" t="s">
        <v>1</v>
      </c>
      <c r="F235" s="251" t="s">
        <v>275</v>
      </c>
      <c r="G235" s="249"/>
      <c r="H235" s="252">
        <v>4</v>
      </c>
      <c r="I235" s="253"/>
      <c r="J235" s="249"/>
      <c r="K235" s="249"/>
      <c r="L235" s="254"/>
      <c r="M235" s="255"/>
      <c r="N235" s="256"/>
      <c r="O235" s="256"/>
      <c r="P235" s="256"/>
      <c r="Q235" s="256"/>
      <c r="R235" s="256"/>
      <c r="S235" s="256"/>
      <c r="T235" s="257"/>
      <c r="U235" s="14"/>
      <c r="V235" s="14"/>
      <c r="W235" s="14"/>
      <c r="X235" s="14"/>
      <c r="Y235" s="14"/>
      <c r="Z235" s="14"/>
      <c r="AA235" s="14"/>
      <c r="AB235" s="14"/>
      <c r="AC235" s="14"/>
      <c r="AD235" s="14"/>
      <c r="AE235" s="14"/>
      <c r="AT235" s="258" t="s">
        <v>142</v>
      </c>
      <c r="AU235" s="258" t="s">
        <v>87</v>
      </c>
      <c r="AV235" s="14" t="s">
        <v>87</v>
      </c>
      <c r="AW235" s="14" t="s">
        <v>35</v>
      </c>
      <c r="AX235" s="14" t="s">
        <v>21</v>
      </c>
      <c r="AY235" s="258" t="s">
        <v>129</v>
      </c>
    </row>
    <row r="236" s="2" customFormat="1" ht="24.15" customHeight="1">
      <c r="A236" s="39"/>
      <c r="B236" s="40"/>
      <c r="C236" s="219" t="s">
        <v>7</v>
      </c>
      <c r="D236" s="219" t="s">
        <v>132</v>
      </c>
      <c r="E236" s="220" t="s">
        <v>276</v>
      </c>
      <c r="F236" s="221" t="s">
        <v>277</v>
      </c>
      <c r="G236" s="222" t="s">
        <v>271</v>
      </c>
      <c r="H236" s="223">
        <v>480</v>
      </c>
      <c r="I236" s="224"/>
      <c r="J236" s="225">
        <f>ROUND(I236*H236,2)</f>
        <v>0</v>
      </c>
      <c r="K236" s="221" t="s">
        <v>154</v>
      </c>
      <c r="L236" s="45"/>
      <c r="M236" s="226" t="s">
        <v>1</v>
      </c>
      <c r="N236" s="227" t="s">
        <v>43</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136</v>
      </c>
      <c r="AT236" s="230" t="s">
        <v>132</v>
      </c>
      <c r="AU236" s="230" t="s">
        <v>87</v>
      </c>
      <c r="AY236" s="18" t="s">
        <v>129</v>
      </c>
      <c r="BE236" s="231">
        <f>IF(N236="základní",J236,0)</f>
        <v>0</v>
      </c>
      <c r="BF236" s="231">
        <f>IF(N236="snížená",J236,0)</f>
        <v>0</v>
      </c>
      <c r="BG236" s="231">
        <f>IF(N236="zákl. přenesená",J236,0)</f>
        <v>0</v>
      </c>
      <c r="BH236" s="231">
        <f>IF(N236="sníž. přenesená",J236,0)</f>
        <v>0</v>
      </c>
      <c r="BI236" s="231">
        <f>IF(N236="nulová",J236,0)</f>
        <v>0</v>
      </c>
      <c r="BJ236" s="18" t="s">
        <v>21</v>
      </c>
      <c r="BK236" s="231">
        <f>ROUND(I236*H236,2)</f>
        <v>0</v>
      </c>
      <c r="BL236" s="18" t="s">
        <v>136</v>
      </c>
      <c r="BM236" s="230" t="s">
        <v>278</v>
      </c>
    </row>
    <row r="237" s="2" customFormat="1">
      <c r="A237" s="39"/>
      <c r="B237" s="40"/>
      <c r="C237" s="41"/>
      <c r="D237" s="232" t="s">
        <v>138</v>
      </c>
      <c r="E237" s="41"/>
      <c r="F237" s="233" t="s">
        <v>277</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138</v>
      </c>
      <c r="AU237" s="18" t="s">
        <v>87</v>
      </c>
    </row>
    <row r="238" s="2" customFormat="1">
      <c r="A238" s="39"/>
      <c r="B238" s="40"/>
      <c r="C238" s="41"/>
      <c r="D238" s="270" t="s">
        <v>157</v>
      </c>
      <c r="E238" s="41"/>
      <c r="F238" s="271" t="s">
        <v>279</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157</v>
      </c>
      <c r="AU238" s="18" t="s">
        <v>87</v>
      </c>
    </row>
    <row r="239" s="2" customFormat="1">
      <c r="A239" s="39"/>
      <c r="B239" s="40"/>
      <c r="C239" s="41"/>
      <c r="D239" s="232" t="s">
        <v>159</v>
      </c>
      <c r="E239" s="41"/>
      <c r="F239" s="237" t="s">
        <v>274</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159</v>
      </c>
      <c r="AU239" s="18" t="s">
        <v>87</v>
      </c>
    </row>
    <row r="240" s="14" customFormat="1">
      <c r="A240" s="14"/>
      <c r="B240" s="248"/>
      <c r="C240" s="249"/>
      <c r="D240" s="232" t="s">
        <v>142</v>
      </c>
      <c r="E240" s="250" t="s">
        <v>1</v>
      </c>
      <c r="F240" s="251" t="s">
        <v>280</v>
      </c>
      <c r="G240" s="249"/>
      <c r="H240" s="252">
        <v>480</v>
      </c>
      <c r="I240" s="253"/>
      <c r="J240" s="249"/>
      <c r="K240" s="249"/>
      <c r="L240" s="254"/>
      <c r="M240" s="255"/>
      <c r="N240" s="256"/>
      <c r="O240" s="256"/>
      <c r="P240" s="256"/>
      <c r="Q240" s="256"/>
      <c r="R240" s="256"/>
      <c r="S240" s="256"/>
      <c r="T240" s="257"/>
      <c r="U240" s="14"/>
      <c r="V240" s="14"/>
      <c r="W240" s="14"/>
      <c r="X240" s="14"/>
      <c r="Y240" s="14"/>
      <c r="Z240" s="14"/>
      <c r="AA240" s="14"/>
      <c r="AB240" s="14"/>
      <c r="AC240" s="14"/>
      <c r="AD240" s="14"/>
      <c r="AE240" s="14"/>
      <c r="AT240" s="258" t="s">
        <v>142</v>
      </c>
      <c r="AU240" s="258" t="s">
        <v>87</v>
      </c>
      <c r="AV240" s="14" t="s">
        <v>87</v>
      </c>
      <c r="AW240" s="14" t="s">
        <v>35</v>
      </c>
      <c r="AX240" s="14" t="s">
        <v>21</v>
      </c>
      <c r="AY240" s="258" t="s">
        <v>129</v>
      </c>
    </row>
    <row r="241" s="2" customFormat="1" ht="16.5" customHeight="1">
      <c r="A241" s="39"/>
      <c r="B241" s="40"/>
      <c r="C241" s="219" t="s">
        <v>281</v>
      </c>
      <c r="D241" s="219" t="s">
        <v>132</v>
      </c>
      <c r="E241" s="220" t="s">
        <v>282</v>
      </c>
      <c r="F241" s="221" t="s">
        <v>283</v>
      </c>
      <c r="G241" s="222" t="s">
        <v>271</v>
      </c>
      <c r="H241" s="223">
        <v>4</v>
      </c>
      <c r="I241" s="224"/>
      <c r="J241" s="225">
        <f>ROUND(I241*H241,2)</f>
        <v>0</v>
      </c>
      <c r="K241" s="221" t="s">
        <v>154</v>
      </c>
      <c r="L241" s="45"/>
      <c r="M241" s="226" t="s">
        <v>1</v>
      </c>
      <c r="N241" s="227" t="s">
        <v>43</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136</v>
      </c>
      <c r="AT241" s="230" t="s">
        <v>132</v>
      </c>
      <c r="AU241" s="230" t="s">
        <v>87</v>
      </c>
      <c r="AY241" s="18" t="s">
        <v>129</v>
      </c>
      <c r="BE241" s="231">
        <f>IF(N241="základní",J241,0)</f>
        <v>0</v>
      </c>
      <c r="BF241" s="231">
        <f>IF(N241="snížená",J241,0)</f>
        <v>0</v>
      </c>
      <c r="BG241" s="231">
        <f>IF(N241="zákl. přenesená",J241,0)</f>
        <v>0</v>
      </c>
      <c r="BH241" s="231">
        <f>IF(N241="sníž. přenesená",J241,0)</f>
        <v>0</v>
      </c>
      <c r="BI241" s="231">
        <f>IF(N241="nulová",J241,0)</f>
        <v>0</v>
      </c>
      <c r="BJ241" s="18" t="s">
        <v>21</v>
      </c>
      <c r="BK241" s="231">
        <f>ROUND(I241*H241,2)</f>
        <v>0</v>
      </c>
      <c r="BL241" s="18" t="s">
        <v>136</v>
      </c>
      <c r="BM241" s="230" t="s">
        <v>284</v>
      </c>
    </row>
    <row r="242" s="2" customFormat="1">
      <c r="A242" s="39"/>
      <c r="B242" s="40"/>
      <c r="C242" s="41"/>
      <c r="D242" s="232" t="s">
        <v>138</v>
      </c>
      <c r="E242" s="41"/>
      <c r="F242" s="233" t="s">
        <v>283</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138</v>
      </c>
      <c r="AU242" s="18" t="s">
        <v>87</v>
      </c>
    </row>
    <row r="243" s="2" customFormat="1">
      <c r="A243" s="39"/>
      <c r="B243" s="40"/>
      <c r="C243" s="41"/>
      <c r="D243" s="270" t="s">
        <v>157</v>
      </c>
      <c r="E243" s="41"/>
      <c r="F243" s="271" t="s">
        <v>285</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157</v>
      </c>
      <c r="AU243" s="18" t="s">
        <v>87</v>
      </c>
    </row>
    <row r="244" s="2" customFormat="1">
      <c r="A244" s="39"/>
      <c r="B244" s="40"/>
      <c r="C244" s="41"/>
      <c r="D244" s="232" t="s">
        <v>159</v>
      </c>
      <c r="E244" s="41"/>
      <c r="F244" s="237" t="s">
        <v>286</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159</v>
      </c>
      <c r="AU244" s="18" t="s">
        <v>87</v>
      </c>
    </row>
    <row r="245" s="2" customFormat="1" ht="37.8" customHeight="1">
      <c r="A245" s="39"/>
      <c r="B245" s="40"/>
      <c r="C245" s="219" t="s">
        <v>287</v>
      </c>
      <c r="D245" s="219" t="s">
        <v>132</v>
      </c>
      <c r="E245" s="220" t="s">
        <v>288</v>
      </c>
      <c r="F245" s="221" t="s">
        <v>289</v>
      </c>
      <c r="G245" s="222" t="s">
        <v>135</v>
      </c>
      <c r="H245" s="223">
        <v>9.4499999999999993</v>
      </c>
      <c r="I245" s="224"/>
      <c r="J245" s="225">
        <f>ROUND(I245*H245,2)</f>
        <v>0</v>
      </c>
      <c r="K245" s="221" t="s">
        <v>154</v>
      </c>
      <c r="L245" s="45"/>
      <c r="M245" s="226" t="s">
        <v>1</v>
      </c>
      <c r="N245" s="227" t="s">
        <v>43</v>
      </c>
      <c r="O245" s="92"/>
      <c r="P245" s="228">
        <f>O245*H245</f>
        <v>0</v>
      </c>
      <c r="Q245" s="228">
        <v>0</v>
      </c>
      <c r="R245" s="228">
        <f>Q245*H245</f>
        <v>0</v>
      </c>
      <c r="S245" s="228">
        <v>0.023</v>
      </c>
      <c r="T245" s="229">
        <f>S245*H245</f>
        <v>0.21734999999999999</v>
      </c>
      <c r="U245" s="39"/>
      <c r="V245" s="39"/>
      <c r="W245" s="39"/>
      <c r="X245" s="39"/>
      <c r="Y245" s="39"/>
      <c r="Z245" s="39"/>
      <c r="AA245" s="39"/>
      <c r="AB245" s="39"/>
      <c r="AC245" s="39"/>
      <c r="AD245" s="39"/>
      <c r="AE245" s="39"/>
      <c r="AR245" s="230" t="s">
        <v>136</v>
      </c>
      <c r="AT245" s="230" t="s">
        <v>132</v>
      </c>
      <c r="AU245" s="230" t="s">
        <v>87</v>
      </c>
      <c r="AY245" s="18" t="s">
        <v>129</v>
      </c>
      <c r="BE245" s="231">
        <f>IF(N245="základní",J245,0)</f>
        <v>0</v>
      </c>
      <c r="BF245" s="231">
        <f>IF(N245="snížená",J245,0)</f>
        <v>0</v>
      </c>
      <c r="BG245" s="231">
        <f>IF(N245="zákl. přenesená",J245,0)</f>
        <v>0</v>
      </c>
      <c r="BH245" s="231">
        <f>IF(N245="sníž. přenesená",J245,0)</f>
        <v>0</v>
      </c>
      <c r="BI245" s="231">
        <f>IF(N245="nulová",J245,0)</f>
        <v>0</v>
      </c>
      <c r="BJ245" s="18" t="s">
        <v>21</v>
      </c>
      <c r="BK245" s="231">
        <f>ROUND(I245*H245,2)</f>
        <v>0</v>
      </c>
      <c r="BL245" s="18" t="s">
        <v>136</v>
      </c>
      <c r="BM245" s="230" t="s">
        <v>290</v>
      </c>
    </row>
    <row r="246" s="2" customFormat="1">
      <c r="A246" s="39"/>
      <c r="B246" s="40"/>
      <c r="C246" s="41"/>
      <c r="D246" s="232" t="s">
        <v>138</v>
      </c>
      <c r="E246" s="41"/>
      <c r="F246" s="233" t="s">
        <v>291</v>
      </c>
      <c r="G246" s="41"/>
      <c r="H246" s="41"/>
      <c r="I246" s="234"/>
      <c r="J246" s="41"/>
      <c r="K246" s="41"/>
      <c r="L246" s="45"/>
      <c r="M246" s="235"/>
      <c r="N246" s="236"/>
      <c r="O246" s="92"/>
      <c r="P246" s="92"/>
      <c r="Q246" s="92"/>
      <c r="R246" s="92"/>
      <c r="S246" s="92"/>
      <c r="T246" s="93"/>
      <c r="U246" s="39"/>
      <c r="V246" s="39"/>
      <c r="W246" s="39"/>
      <c r="X246" s="39"/>
      <c r="Y246" s="39"/>
      <c r="Z246" s="39"/>
      <c r="AA246" s="39"/>
      <c r="AB246" s="39"/>
      <c r="AC246" s="39"/>
      <c r="AD246" s="39"/>
      <c r="AE246" s="39"/>
      <c r="AT246" s="18" t="s">
        <v>138</v>
      </c>
      <c r="AU246" s="18" t="s">
        <v>87</v>
      </c>
    </row>
    <row r="247" s="2" customFormat="1">
      <c r="A247" s="39"/>
      <c r="B247" s="40"/>
      <c r="C247" s="41"/>
      <c r="D247" s="270" t="s">
        <v>157</v>
      </c>
      <c r="E247" s="41"/>
      <c r="F247" s="271" t="s">
        <v>292</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157</v>
      </c>
      <c r="AU247" s="18" t="s">
        <v>87</v>
      </c>
    </row>
    <row r="248" s="13" customFormat="1">
      <c r="A248" s="13"/>
      <c r="B248" s="238"/>
      <c r="C248" s="239"/>
      <c r="D248" s="232" t="s">
        <v>142</v>
      </c>
      <c r="E248" s="240" t="s">
        <v>1</v>
      </c>
      <c r="F248" s="241" t="s">
        <v>143</v>
      </c>
      <c r="G248" s="239"/>
      <c r="H248" s="240" t="s">
        <v>1</v>
      </c>
      <c r="I248" s="242"/>
      <c r="J248" s="239"/>
      <c r="K248" s="239"/>
      <c r="L248" s="243"/>
      <c r="M248" s="244"/>
      <c r="N248" s="245"/>
      <c r="O248" s="245"/>
      <c r="P248" s="245"/>
      <c r="Q248" s="245"/>
      <c r="R248" s="245"/>
      <c r="S248" s="245"/>
      <c r="T248" s="246"/>
      <c r="U248" s="13"/>
      <c r="V248" s="13"/>
      <c r="W248" s="13"/>
      <c r="X248" s="13"/>
      <c r="Y248" s="13"/>
      <c r="Z248" s="13"/>
      <c r="AA248" s="13"/>
      <c r="AB248" s="13"/>
      <c r="AC248" s="13"/>
      <c r="AD248" s="13"/>
      <c r="AE248" s="13"/>
      <c r="AT248" s="247" t="s">
        <v>142</v>
      </c>
      <c r="AU248" s="247" t="s">
        <v>87</v>
      </c>
      <c r="AV248" s="13" t="s">
        <v>21</v>
      </c>
      <c r="AW248" s="13" t="s">
        <v>35</v>
      </c>
      <c r="AX248" s="13" t="s">
        <v>78</v>
      </c>
      <c r="AY248" s="247" t="s">
        <v>129</v>
      </c>
    </row>
    <row r="249" s="14" customFormat="1">
      <c r="A249" s="14"/>
      <c r="B249" s="248"/>
      <c r="C249" s="249"/>
      <c r="D249" s="232" t="s">
        <v>142</v>
      </c>
      <c r="E249" s="250" t="s">
        <v>1</v>
      </c>
      <c r="F249" s="251" t="s">
        <v>144</v>
      </c>
      <c r="G249" s="249"/>
      <c r="H249" s="252">
        <v>9.4499999999999993</v>
      </c>
      <c r="I249" s="253"/>
      <c r="J249" s="249"/>
      <c r="K249" s="249"/>
      <c r="L249" s="254"/>
      <c r="M249" s="255"/>
      <c r="N249" s="256"/>
      <c r="O249" s="256"/>
      <c r="P249" s="256"/>
      <c r="Q249" s="256"/>
      <c r="R249" s="256"/>
      <c r="S249" s="256"/>
      <c r="T249" s="257"/>
      <c r="U249" s="14"/>
      <c r="V249" s="14"/>
      <c r="W249" s="14"/>
      <c r="X249" s="14"/>
      <c r="Y249" s="14"/>
      <c r="Z249" s="14"/>
      <c r="AA249" s="14"/>
      <c r="AB249" s="14"/>
      <c r="AC249" s="14"/>
      <c r="AD249" s="14"/>
      <c r="AE249" s="14"/>
      <c r="AT249" s="258" t="s">
        <v>142</v>
      </c>
      <c r="AU249" s="258" t="s">
        <v>87</v>
      </c>
      <c r="AV249" s="14" t="s">
        <v>87</v>
      </c>
      <c r="AW249" s="14" t="s">
        <v>35</v>
      </c>
      <c r="AX249" s="14" t="s">
        <v>21</v>
      </c>
      <c r="AY249" s="258" t="s">
        <v>129</v>
      </c>
    </row>
    <row r="250" s="2" customFormat="1" ht="37.8" customHeight="1">
      <c r="A250" s="39"/>
      <c r="B250" s="40"/>
      <c r="C250" s="219" t="s">
        <v>293</v>
      </c>
      <c r="D250" s="219" t="s">
        <v>132</v>
      </c>
      <c r="E250" s="220" t="s">
        <v>294</v>
      </c>
      <c r="F250" s="221" t="s">
        <v>295</v>
      </c>
      <c r="G250" s="222" t="s">
        <v>135</v>
      </c>
      <c r="H250" s="223">
        <v>255.63999999999999</v>
      </c>
      <c r="I250" s="224"/>
      <c r="J250" s="225">
        <f>ROUND(I250*H250,2)</f>
        <v>0</v>
      </c>
      <c r="K250" s="221" t="s">
        <v>154</v>
      </c>
      <c r="L250" s="45"/>
      <c r="M250" s="226" t="s">
        <v>1</v>
      </c>
      <c r="N250" s="227" t="s">
        <v>43</v>
      </c>
      <c r="O250" s="92"/>
      <c r="P250" s="228">
        <f>O250*H250</f>
        <v>0</v>
      </c>
      <c r="Q250" s="228">
        <v>0</v>
      </c>
      <c r="R250" s="228">
        <f>Q250*H250</f>
        <v>0</v>
      </c>
      <c r="S250" s="228">
        <v>0.028000000000000001</v>
      </c>
      <c r="T250" s="229">
        <f>S250*H250</f>
        <v>7.1579199999999998</v>
      </c>
      <c r="U250" s="39"/>
      <c r="V250" s="39"/>
      <c r="W250" s="39"/>
      <c r="X250" s="39"/>
      <c r="Y250" s="39"/>
      <c r="Z250" s="39"/>
      <c r="AA250" s="39"/>
      <c r="AB250" s="39"/>
      <c r="AC250" s="39"/>
      <c r="AD250" s="39"/>
      <c r="AE250" s="39"/>
      <c r="AR250" s="230" t="s">
        <v>136</v>
      </c>
      <c r="AT250" s="230" t="s">
        <v>132</v>
      </c>
      <c r="AU250" s="230" t="s">
        <v>87</v>
      </c>
      <c r="AY250" s="18" t="s">
        <v>129</v>
      </c>
      <c r="BE250" s="231">
        <f>IF(N250="základní",J250,0)</f>
        <v>0</v>
      </c>
      <c r="BF250" s="231">
        <f>IF(N250="snížená",J250,0)</f>
        <v>0</v>
      </c>
      <c r="BG250" s="231">
        <f>IF(N250="zákl. přenesená",J250,0)</f>
        <v>0</v>
      </c>
      <c r="BH250" s="231">
        <f>IF(N250="sníž. přenesená",J250,0)</f>
        <v>0</v>
      </c>
      <c r="BI250" s="231">
        <f>IF(N250="nulová",J250,0)</f>
        <v>0</v>
      </c>
      <c r="BJ250" s="18" t="s">
        <v>21</v>
      </c>
      <c r="BK250" s="231">
        <f>ROUND(I250*H250,2)</f>
        <v>0</v>
      </c>
      <c r="BL250" s="18" t="s">
        <v>136</v>
      </c>
      <c r="BM250" s="230" t="s">
        <v>296</v>
      </c>
    </row>
    <row r="251" s="2" customFormat="1">
      <c r="A251" s="39"/>
      <c r="B251" s="40"/>
      <c r="C251" s="41"/>
      <c r="D251" s="232" t="s">
        <v>138</v>
      </c>
      <c r="E251" s="41"/>
      <c r="F251" s="233" t="s">
        <v>297</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138</v>
      </c>
      <c r="AU251" s="18" t="s">
        <v>87</v>
      </c>
    </row>
    <row r="252" s="2" customFormat="1">
      <c r="A252" s="39"/>
      <c r="B252" s="40"/>
      <c r="C252" s="41"/>
      <c r="D252" s="270" t="s">
        <v>157</v>
      </c>
      <c r="E252" s="41"/>
      <c r="F252" s="271" t="s">
        <v>298</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157</v>
      </c>
      <c r="AU252" s="18" t="s">
        <v>87</v>
      </c>
    </row>
    <row r="253" s="14" customFormat="1">
      <c r="A253" s="14"/>
      <c r="B253" s="248"/>
      <c r="C253" s="249"/>
      <c r="D253" s="232" t="s">
        <v>142</v>
      </c>
      <c r="E253" s="250" t="s">
        <v>1</v>
      </c>
      <c r="F253" s="251" t="s">
        <v>148</v>
      </c>
      <c r="G253" s="249"/>
      <c r="H253" s="252">
        <v>255.63999999999999</v>
      </c>
      <c r="I253" s="253"/>
      <c r="J253" s="249"/>
      <c r="K253" s="249"/>
      <c r="L253" s="254"/>
      <c r="M253" s="255"/>
      <c r="N253" s="256"/>
      <c r="O253" s="256"/>
      <c r="P253" s="256"/>
      <c r="Q253" s="256"/>
      <c r="R253" s="256"/>
      <c r="S253" s="256"/>
      <c r="T253" s="257"/>
      <c r="U253" s="14"/>
      <c r="V253" s="14"/>
      <c r="W253" s="14"/>
      <c r="X253" s="14"/>
      <c r="Y253" s="14"/>
      <c r="Z253" s="14"/>
      <c r="AA253" s="14"/>
      <c r="AB253" s="14"/>
      <c r="AC253" s="14"/>
      <c r="AD253" s="14"/>
      <c r="AE253" s="14"/>
      <c r="AT253" s="258" t="s">
        <v>142</v>
      </c>
      <c r="AU253" s="258" t="s">
        <v>87</v>
      </c>
      <c r="AV253" s="14" t="s">
        <v>87</v>
      </c>
      <c r="AW253" s="14" t="s">
        <v>35</v>
      </c>
      <c r="AX253" s="14" t="s">
        <v>21</v>
      </c>
      <c r="AY253" s="258" t="s">
        <v>129</v>
      </c>
    </row>
    <row r="254" s="12" customFormat="1" ht="22.8" customHeight="1">
      <c r="A254" s="12"/>
      <c r="B254" s="203"/>
      <c r="C254" s="204"/>
      <c r="D254" s="205" t="s">
        <v>77</v>
      </c>
      <c r="E254" s="217" t="s">
        <v>299</v>
      </c>
      <c r="F254" s="217" t="s">
        <v>300</v>
      </c>
      <c r="G254" s="204"/>
      <c r="H254" s="204"/>
      <c r="I254" s="207"/>
      <c r="J254" s="218">
        <f>BK254</f>
        <v>0</v>
      </c>
      <c r="K254" s="204"/>
      <c r="L254" s="209"/>
      <c r="M254" s="210"/>
      <c r="N254" s="211"/>
      <c r="O254" s="211"/>
      <c r="P254" s="212">
        <f>SUM(P255:P272)</f>
        <v>0</v>
      </c>
      <c r="Q254" s="211"/>
      <c r="R254" s="212">
        <f>SUM(R255:R272)</f>
        <v>0</v>
      </c>
      <c r="S254" s="211"/>
      <c r="T254" s="213">
        <f>SUM(T255:T272)</f>
        <v>0</v>
      </c>
      <c r="U254" s="12"/>
      <c r="V254" s="12"/>
      <c r="W254" s="12"/>
      <c r="X254" s="12"/>
      <c r="Y254" s="12"/>
      <c r="Z254" s="12"/>
      <c r="AA254" s="12"/>
      <c r="AB254" s="12"/>
      <c r="AC254" s="12"/>
      <c r="AD254" s="12"/>
      <c r="AE254" s="12"/>
      <c r="AR254" s="214" t="s">
        <v>21</v>
      </c>
      <c r="AT254" s="215" t="s">
        <v>77</v>
      </c>
      <c r="AU254" s="215" t="s">
        <v>21</v>
      </c>
      <c r="AY254" s="214" t="s">
        <v>129</v>
      </c>
      <c r="BK254" s="216">
        <f>SUM(BK255:BK272)</f>
        <v>0</v>
      </c>
    </row>
    <row r="255" s="2" customFormat="1" ht="33" customHeight="1">
      <c r="A255" s="39"/>
      <c r="B255" s="40"/>
      <c r="C255" s="219" t="s">
        <v>301</v>
      </c>
      <c r="D255" s="219" t="s">
        <v>132</v>
      </c>
      <c r="E255" s="220" t="s">
        <v>302</v>
      </c>
      <c r="F255" s="221" t="s">
        <v>303</v>
      </c>
      <c r="G255" s="222" t="s">
        <v>304</v>
      </c>
      <c r="H255" s="223">
        <v>7.444</v>
      </c>
      <c r="I255" s="224"/>
      <c r="J255" s="225">
        <f>ROUND(I255*H255,2)</f>
        <v>0</v>
      </c>
      <c r="K255" s="221" t="s">
        <v>154</v>
      </c>
      <c r="L255" s="45"/>
      <c r="M255" s="226" t="s">
        <v>1</v>
      </c>
      <c r="N255" s="227" t="s">
        <v>43</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136</v>
      </c>
      <c r="AT255" s="230" t="s">
        <v>132</v>
      </c>
      <c r="AU255" s="230" t="s">
        <v>87</v>
      </c>
      <c r="AY255" s="18" t="s">
        <v>129</v>
      </c>
      <c r="BE255" s="231">
        <f>IF(N255="základní",J255,0)</f>
        <v>0</v>
      </c>
      <c r="BF255" s="231">
        <f>IF(N255="snížená",J255,0)</f>
        <v>0</v>
      </c>
      <c r="BG255" s="231">
        <f>IF(N255="zákl. přenesená",J255,0)</f>
        <v>0</v>
      </c>
      <c r="BH255" s="231">
        <f>IF(N255="sníž. přenesená",J255,0)</f>
        <v>0</v>
      </c>
      <c r="BI255" s="231">
        <f>IF(N255="nulová",J255,0)</f>
        <v>0</v>
      </c>
      <c r="BJ255" s="18" t="s">
        <v>21</v>
      </c>
      <c r="BK255" s="231">
        <f>ROUND(I255*H255,2)</f>
        <v>0</v>
      </c>
      <c r="BL255" s="18" t="s">
        <v>136</v>
      </c>
      <c r="BM255" s="230" t="s">
        <v>305</v>
      </c>
    </row>
    <row r="256" s="2" customFormat="1">
      <c r="A256" s="39"/>
      <c r="B256" s="40"/>
      <c r="C256" s="41"/>
      <c r="D256" s="232" t="s">
        <v>138</v>
      </c>
      <c r="E256" s="41"/>
      <c r="F256" s="233" t="s">
        <v>306</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138</v>
      </c>
      <c r="AU256" s="18" t="s">
        <v>87</v>
      </c>
    </row>
    <row r="257" s="2" customFormat="1">
      <c r="A257" s="39"/>
      <c r="B257" s="40"/>
      <c r="C257" s="41"/>
      <c r="D257" s="270" t="s">
        <v>157</v>
      </c>
      <c r="E257" s="41"/>
      <c r="F257" s="271" t="s">
        <v>307</v>
      </c>
      <c r="G257" s="41"/>
      <c r="H257" s="41"/>
      <c r="I257" s="234"/>
      <c r="J257" s="41"/>
      <c r="K257" s="41"/>
      <c r="L257" s="45"/>
      <c r="M257" s="235"/>
      <c r="N257" s="236"/>
      <c r="O257" s="92"/>
      <c r="P257" s="92"/>
      <c r="Q257" s="92"/>
      <c r="R257" s="92"/>
      <c r="S257" s="92"/>
      <c r="T257" s="93"/>
      <c r="U257" s="39"/>
      <c r="V257" s="39"/>
      <c r="W257" s="39"/>
      <c r="X257" s="39"/>
      <c r="Y257" s="39"/>
      <c r="Z257" s="39"/>
      <c r="AA257" s="39"/>
      <c r="AB257" s="39"/>
      <c r="AC257" s="39"/>
      <c r="AD257" s="39"/>
      <c r="AE257" s="39"/>
      <c r="AT257" s="18" t="s">
        <v>157</v>
      </c>
      <c r="AU257" s="18" t="s">
        <v>87</v>
      </c>
    </row>
    <row r="258" s="2" customFormat="1" ht="16.5" customHeight="1">
      <c r="A258" s="39"/>
      <c r="B258" s="40"/>
      <c r="C258" s="219" t="s">
        <v>308</v>
      </c>
      <c r="D258" s="219" t="s">
        <v>132</v>
      </c>
      <c r="E258" s="220" t="s">
        <v>309</v>
      </c>
      <c r="F258" s="221" t="s">
        <v>310</v>
      </c>
      <c r="G258" s="222" t="s">
        <v>271</v>
      </c>
      <c r="H258" s="223">
        <v>17</v>
      </c>
      <c r="I258" s="224"/>
      <c r="J258" s="225">
        <f>ROUND(I258*H258,2)</f>
        <v>0</v>
      </c>
      <c r="K258" s="221" t="s">
        <v>154</v>
      </c>
      <c r="L258" s="45"/>
      <c r="M258" s="226" t="s">
        <v>1</v>
      </c>
      <c r="N258" s="227" t="s">
        <v>43</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136</v>
      </c>
      <c r="AT258" s="230" t="s">
        <v>132</v>
      </c>
      <c r="AU258" s="230" t="s">
        <v>87</v>
      </c>
      <c r="AY258" s="18" t="s">
        <v>129</v>
      </c>
      <c r="BE258" s="231">
        <f>IF(N258="základní",J258,0)</f>
        <v>0</v>
      </c>
      <c r="BF258" s="231">
        <f>IF(N258="snížená",J258,0)</f>
        <v>0</v>
      </c>
      <c r="BG258" s="231">
        <f>IF(N258="zákl. přenesená",J258,0)</f>
        <v>0</v>
      </c>
      <c r="BH258" s="231">
        <f>IF(N258="sníž. přenesená",J258,0)</f>
        <v>0</v>
      </c>
      <c r="BI258" s="231">
        <f>IF(N258="nulová",J258,0)</f>
        <v>0</v>
      </c>
      <c r="BJ258" s="18" t="s">
        <v>21</v>
      </c>
      <c r="BK258" s="231">
        <f>ROUND(I258*H258,2)</f>
        <v>0</v>
      </c>
      <c r="BL258" s="18" t="s">
        <v>136</v>
      </c>
      <c r="BM258" s="230" t="s">
        <v>311</v>
      </c>
    </row>
    <row r="259" s="2" customFormat="1">
      <c r="A259" s="39"/>
      <c r="B259" s="40"/>
      <c r="C259" s="41"/>
      <c r="D259" s="232" t="s">
        <v>138</v>
      </c>
      <c r="E259" s="41"/>
      <c r="F259" s="233" t="s">
        <v>312</v>
      </c>
      <c r="G259" s="41"/>
      <c r="H259" s="41"/>
      <c r="I259" s="234"/>
      <c r="J259" s="41"/>
      <c r="K259" s="41"/>
      <c r="L259" s="45"/>
      <c r="M259" s="235"/>
      <c r="N259" s="236"/>
      <c r="O259" s="92"/>
      <c r="P259" s="92"/>
      <c r="Q259" s="92"/>
      <c r="R259" s="92"/>
      <c r="S259" s="92"/>
      <c r="T259" s="93"/>
      <c r="U259" s="39"/>
      <c r="V259" s="39"/>
      <c r="W259" s="39"/>
      <c r="X259" s="39"/>
      <c r="Y259" s="39"/>
      <c r="Z259" s="39"/>
      <c r="AA259" s="39"/>
      <c r="AB259" s="39"/>
      <c r="AC259" s="39"/>
      <c r="AD259" s="39"/>
      <c r="AE259" s="39"/>
      <c r="AT259" s="18" t="s">
        <v>138</v>
      </c>
      <c r="AU259" s="18" t="s">
        <v>87</v>
      </c>
    </row>
    <row r="260" s="2" customFormat="1">
      <c r="A260" s="39"/>
      <c r="B260" s="40"/>
      <c r="C260" s="41"/>
      <c r="D260" s="270" t="s">
        <v>157</v>
      </c>
      <c r="E260" s="41"/>
      <c r="F260" s="271" t="s">
        <v>313</v>
      </c>
      <c r="G260" s="41"/>
      <c r="H260" s="41"/>
      <c r="I260" s="234"/>
      <c r="J260" s="41"/>
      <c r="K260" s="41"/>
      <c r="L260" s="45"/>
      <c r="M260" s="235"/>
      <c r="N260" s="236"/>
      <c r="O260" s="92"/>
      <c r="P260" s="92"/>
      <c r="Q260" s="92"/>
      <c r="R260" s="92"/>
      <c r="S260" s="92"/>
      <c r="T260" s="93"/>
      <c r="U260" s="39"/>
      <c r="V260" s="39"/>
      <c r="W260" s="39"/>
      <c r="X260" s="39"/>
      <c r="Y260" s="39"/>
      <c r="Z260" s="39"/>
      <c r="AA260" s="39"/>
      <c r="AB260" s="39"/>
      <c r="AC260" s="39"/>
      <c r="AD260" s="39"/>
      <c r="AE260" s="39"/>
      <c r="AT260" s="18" t="s">
        <v>157</v>
      </c>
      <c r="AU260" s="18" t="s">
        <v>87</v>
      </c>
    </row>
    <row r="261" s="2" customFormat="1">
      <c r="A261" s="39"/>
      <c r="B261" s="40"/>
      <c r="C261" s="41"/>
      <c r="D261" s="232" t="s">
        <v>159</v>
      </c>
      <c r="E261" s="41"/>
      <c r="F261" s="237" t="s">
        <v>314</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159</v>
      </c>
      <c r="AU261" s="18" t="s">
        <v>87</v>
      </c>
    </row>
    <row r="262" s="2" customFormat="1" ht="24.15" customHeight="1">
      <c r="A262" s="39"/>
      <c r="B262" s="40"/>
      <c r="C262" s="219" t="s">
        <v>315</v>
      </c>
      <c r="D262" s="219" t="s">
        <v>132</v>
      </c>
      <c r="E262" s="220" t="s">
        <v>316</v>
      </c>
      <c r="F262" s="221" t="s">
        <v>317</v>
      </c>
      <c r="G262" s="222" t="s">
        <v>271</v>
      </c>
      <c r="H262" s="223">
        <v>510</v>
      </c>
      <c r="I262" s="224"/>
      <c r="J262" s="225">
        <f>ROUND(I262*H262,2)</f>
        <v>0</v>
      </c>
      <c r="K262" s="221" t="s">
        <v>154</v>
      </c>
      <c r="L262" s="45"/>
      <c r="M262" s="226" t="s">
        <v>1</v>
      </c>
      <c r="N262" s="227" t="s">
        <v>43</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136</v>
      </c>
      <c r="AT262" s="230" t="s">
        <v>132</v>
      </c>
      <c r="AU262" s="230" t="s">
        <v>87</v>
      </c>
      <c r="AY262" s="18" t="s">
        <v>129</v>
      </c>
      <c r="BE262" s="231">
        <f>IF(N262="základní",J262,0)</f>
        <v>0</v>
      </c>
      <c r="BF262" s="231">
        <f>IF(N262="snížená",J262,0)</f>
        <v>0</v>
      </c>
      <c r="BG262" s="231">
        <f>IF(N262="zákl. přenesená",J262,0)</f>
        <v>0</v>
      </c>
      <c r="BH262" s="231">
        <f>IF(N262="sníž. přenesená",J262,0)</f>
        <v>0</v>
      </c>
      <c r="BI262" s="231">
        <f>IF(N262="nulová",J262,0)</f>
        <v>0</v>
      </c>
      <c r="BJ262" s="18" t="s">
        <v>21</v>
      </c>
      <c r="BK262" s="231">
        <f>ROUND(I262*H262,2)</f>
        <v>0</v>
      </c>
      <c r="BL262" s="18" t="s">
        <v>136</v>
      </c>
      <c r="BM262" s="230" t="s">
        <v>318</v>
      </c>
    </row>
    <row r="263" s="2" customFormat="1">
      <c r="A263" s="39"/>
      <c r="B263" s="40"/>
      <c r="C263" s="41"/>
      <c r="D263" s="232" t="s">
        <v>138</v>
      </c>
      <c r="E263" s="41"/>
      <c r="F263" s="233" t="s">
        <v>319</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138</v>
      </c>
      <c r="AU263" s="18" t="s">
        <v>87</v>
      </c>
    </row>
    <row r="264" s="2" customFormat="1">
      <c r="A264" s="39"/>
      <c r="B264" s="40"/>
      <c r="C264" s="41"/>
      <c r="D264" s="270" t="s">
        <v>157</v>
      </c>
      <c r="E264" s="41"/>
      <c r="F264" s="271" t="s">
        <v>320</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157</v>
      </c>
      <c r="AU264" s="18" t="s">
        <v>87</v>
      </c>
    </row>
    <row r="265" s="2" customFormat="1">
      <c r="A265" s="39"/>
      <c r="B265" s="40"/>
      <c r="C265" s="41"/>
      <c r="D265" s="232" t="s">
        <v>159</v>
      </c>
      <c r="E265" s="41"/>
      <c r="F265" s="237" t="s">
        <v>314</v>
      </c>
      <c r="G265" s="41"/>
      <c r="H265" s="41"/>
      <c r="I265" s="234"/>
      <c r="J265" s="41"/>
      <c r="K265" s="41"/>
      <c r="L265" s="45"/>
      <c r="M265" s="235"/>
      <c r="N265" s="236"/>
      <c r="O265" s="92"/>
      <c r="P265" s="92"/>
      <c r="Q265" s="92"/>
      <c r="R265" s="92"/>
      <c r="S265" s="92"/>
      <c r="T265" s="93"/>
      <c r="U265" s="39"/>
      <c r="V265" s="39"/>
      <c r="W265" s="39"/>
      <c r="X265" s="39"/>
      <c r="Y265" s="39"/>
      <c r="Z265" s="39"/>
      <c r="AA265" s="39"/>
      <c r="AB265" s="39"/>
      <c r="AC265" s="39"/>
      <c r="AD265" s="39"/>
      <c r="AE265" s="39"/>
      <c r="AT265" s="18" t="s">
        <v>159</v>
      </c>
      <c r="AU265" s="18" t="s">
        <v>87</v>
      </c>
    </row>
    <row r="266" s="14" customFormat="1">
      <c r="A266" s="14"/>
      <c r="B266" s="248"/>
      <c r="C266" s="249"/>
      <c r="D266" s="232" t="s">
        <v>142</v>
      </c>
      <c r="E266" s="250" t="s">
        <v>1</v>
      </c>
      <c r="F266" s="251" t="s">
        <v>321</v>
      </c>
      <c r="G266" s="249"/>
      <c r="H266" s="252">
        <v>510</v>
      </c>
      <c r="I266" s="253"/>
      <c r="J266" s="249"/>
      <c r="K266" s="249"/>
      <c r="L266" s="254"/>
      <c r="M266" s="255"/>
      <c r="N266" s="256"/>
      <c r="O266" s="256"/>
      <c r="P266" s="256"/>
      <c r="Q266" s="256"/>
      <c r="R266" s="256"/>
      <c r="S266" s="256"/>
      <c r="T266" s="257"/>
      <c r="U266" s="14"/>
      <c r="V266" s="14"/>
      <c r="W266" s="14"/>
      <c r="X266" s="14"/>
      <c r="Y266" s="14"/>
      <c r="Z266" s="14"/>
      <c r="AA266" s="14"/>
      <c r="AB266" s="14"/>
      <c r="AC266" s="14"/>
      <c r="AD266" s="14"/>
      <c r="AE266" s="14"/>
      <c r="AT266" s="258" t="s">
        <v>142</v>
      </c>
      <c r="AU266" s="258" t="s">
        <v>87</v>
      </c>
      <c r="AV266" s="14" t="s">
        <v>87</v>
      </c>
      <c r="AW266" s="14" t="s">
        <v>35</v>
      </c>
      <c r="AX266" s="14" t="s">
        <v>21</v>
      </c>
      <c r="AY266" s="258" t="s">
        <v>129</v>
      </c>
    </row>
    <row r="267" s="2" customFormat="1" ht="24.15" customHeight="1">
      <c r="A267" s="39"/>
      <c r="B267" s="40"/>
      <c r="C267" s="219" t="s">
        <v>322</v>
      </c>
      <c r="D267" s="219" t="s">
        <v>132</v>
      </c>
      <c r="E267" s="220" t="s">
        <v>323</v>
      </c>
      <c r="F267" s="221" t="s">
        <v>324</v>
      </c>
      <c r="G267" s="222" t="s">
        <v>304</v>
      </c>
      <c r="H267" s="223">
        <v>7.444</v>
      </c>
      <c r="I267" s="224"/>
      <c r="J267" s="225">
        <f>ROUND(I267*H267,2)</f>
        <v>0</v>
      </c>
      <c r="K267" s="221" t="s">
        <v>1</v>
      </c>
      <c r="L267" s="45"/>
      <c r="M267" s="226" t="s">
        <v>1</v>
      </c>
      <c r="N267" s="227" t="s">
        <v>43</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136</v>
      </c>
      <c r="AT267" s="230" t="s">
        <v>132</v>
      </c>
      <c r="AU267" s="230" t="s">
        <v>87</v>
      </c>
      <c r="AY267" s="18" t="s">
        <v>129</v>
      </c>
      <c r="BE267" s="231">
        <f>IF(N267="základní",J267,0)</f>
        <v>0</v>
      </c>
      <c r="BF267" s="231">
        <f>IF(N267="snížená",J267,0)</f>
        <v>0</v>
      </c>
      <c r="BG267" s="231">
        <f>IF(N267="zákl. přenesená",J267,0)</f>
        <v>0</v>
      </c>
      <c r="BH267" s="231">
        <f>IF(N267="sníž. přenesená",J267,0)</f>
        <v>0</v>
      </c>
      <c r="BI267" s="231">
        <f>IF(N267="nulová",J267,0)</f>
        <v>0</v>
      </c>
      <c r="BJ267" s="18" t="s">
        <v>21</v>
      </c>
      <c r="BK267" s="231">
        <f>ROUND(I267*H267,2)</f>
        <v>0</v>
      </c>
      <c r="BL267" s="18" t="s">
        <v>136</v>
      </c>
      <c r="BM267" s="230" t="s">
        <v>325</v>
      </c>
    </row>
    <row r="268" s="2" customFormat="1">
      <c r="A268" s="39"/>
      <c r="B268" s="40"/>
      <c r="C268" s="41"/>
      <c r="D268" s="232" t="s">
        <v>138</v>
      </c>
      <c r="E268" s="41"/>
      <c r="F268" s="233" t="s">
        <v>324</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138</v>
      </c>
      <c r="AU268" s="18" t="s">
        <v>87</v>
      </c>
    </row>
    <row r="269" s="2" customFormat="1" ht="33" customHeight="1">
      <c r="A269" s="39"/>
      <c r="B269" s="40"/>
      <c r="C269" s="219" t="s">
        <v>326</v>
      </c>
      <c r="D269" s="219" t="s">
        <v>132</v>
      </c>
      <c r="E269" s="220" t="s">
        <v>327</v>
      </c>
      <c r="F269" s="221" t="s">
        <v>328</v>
      </c>
      <c r="G269" s="222" t="s">
        <v>304</v>
      </c>
      <c r="H269" s="223">
        <v>7.444</v>
      </c>
      <c r="I269" s="224"/>
      <c r="J269" s="225">
        <f>ROUND(I269*H269,2)</f>
        <v>0</v>
      </c>
      <c r="K269" s="221" t="s">
        <v>154</v>
      </c>
      <c r="L269" s="45"/>
      <c r="M269" s="226" t="s">
        <v>1</v>
      </c>
      <c r="N269" s="227" t="s">
        <v>43</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136</v>
      </c>
      <c r="AT269" s="230" t="s">
        <v>132</v>
      </c>
      <c r="AU269" s="230" t="s">
        <v>87</v>
      </c>
      <c r="AY269" s="18" t="s">
        <v>129</v>
      </c>
      <c r="BE269" s="231">
        <f>IF(N269="základní",J269,0)</f>
        <v>0</v>
      </c>
      <c r="BF269" s="231">
        <f>IF(N269="snížená",J269,0)</f>
        <v>0</v>
      </c>
      <c r="BG269" s="231">
        <f>IF(N269="zákl. přenesená",J269,0)</f>
        <v>0</v>
      </c>
      <c r="BH269" s="231">
        <f>IF(N269="sníž. přenesená",J269,0)</f>
        <v>0</v>
      </c>
      <c r="BI269" s="231">
        <f>IF(N269="nulová",J269,0)</f>
        <v>0</v>
      </c>
      <c r="BJ269" s="18" t="s">
        <v>21</v>
      </c>
      <c r="BK269" s="231">
        <f>ROUND(I269*H269,2)</f>
        <v>0</v>
      </c>
      <c r="BL269" s="18" t="s">
        <v>136</v>
      </c>
      <c r="BM269" s="230" t="s">
        <v>329</v>
      </c>
    </row>
    <row r="270" s="2" customFormat="1">
      <c r="A270" s="39"/>
      <c r="B270" s="40"/>
      <c r="C270" s="41"/>
      <c r="D270" s="232" t="s">
        <v>138</v>
      </c>
      <c r="E270" s="41"/>
      <c r="F270" s="233" t="s">
        <v>330</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138</v>
      </c>
      <c r="AU270" s="18" t="s">
        <v>87</v>
      </c>
    </row>
    <row r="271" s="2" customFormat="1">
      <c r="A271" s="39"/>
      <c r="B271" s="40"/>
      <c r="C271" s="41"/>
      <c r="D271" s="270" t="s">
        <v>157</v>
      </c>
      <c r="E271" s="41"/>
      <c r="F271" s="271" t="s">
        <v>331</v>
      </c>
      <c r="G271" s="41"/>
      <c r="H271" s="41"/>
      <c r="I271" s="234"/>
      <c r="J271" s="41"/>
      <c r="K271" s="41"/>
      <c r="L271" s="45"/>
      <c r="M271" s="235"/>
      <c r="N271" s="236"/>
      <c r="O271" s="92"/>
      <c r="P271" s="92"/>
      <c r="Q271" s="92"/>
      <c r="R271" s="92"/>
      <c r="S271" s="92"/>
      <c r="T271" s="93"/>
      <c r="U271" s="39"/>
      <c r="V271" s="39"/>
      <c r="W271" s="39"/>
      <c r="X271" s="39"/>
      <c r="Y271" s="39"/>
      <c r="Z271" s="39"/>
      <c r="AA271" s="39"/>
      <c r="AB271" s="39"/>
      <c r="AC271" s="39"/>
      <c r="AD271" s="39"/>
      <c r="AE271" s="39"/>
      <c r="AT271" s="18" t="s">
        <v>157</v>
      </c>
      <c r="AU271" s="18" t="s">
        <v>87</v>
      </c>
    </row>
    <row r="272" s="2" customFormat="1">
      <c r="A272" s="39"/>
      <c r="B272" s="40"/>
      <c r="C272" s="41"/>
      <c r="D272" s="232" t="s">
        <v>159</v>
      </c>
      <c r="E272" s="41"/>
      <c r="F272" s="237" t="s">
        <v>332</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159</v>
      </c>
      <c r="AU272" s="18" t="s">
        <v>87</v>
      </c>
    </row>
    <row r="273" s="12" customFormat="1" ht="22.8" customHeight="1">
      <c r="A273" s="12"/>
      <c r="B273" s="203"/>
      <c r="C273" s="204"/>
      <c r="D273" s="205" t="s">
        <v>77</v>
      </c>
      <c r="E273" s="217" t="s">
        <v>333</v>
      </c>
      <c r="F273" s="217" t="s">
        <v>334</v>
      </c>
      <c r="G273" s="204"/>
      <c r="H273" s="204"/>
      <c r="I273" s="207"/>
      <c r="J273" s="218">
        <f>BK273</f>
        <v>0</v>
      </c>
      <c r="K273" s="204"/>
      <c r="L273" s="209"/>
      <c r="M273" s="210"/>
      <c r="N273" s="211"/>
      <c r="O273" s="211"/>
      <c r="P273" s="212">
        <f>SUM(P274:P277)</f>
        <v>0</v>
      </c>
      <c r="Q273" s="211"/>
      <c r="R273" s="212">
        <f>SUM(R274:R277)</f>
        <v>0</v>
      </c>
      <c r="S273" s="211"/>
      <c r="T273" s="213">
        <f>SUM(T274:T277)</f>
        <v>0</v>
      </c>
      <c r="U273" s="12"/>
      <c r="V273" s="12"/>
      <c r="W273" s="12"/>
      <c r="X273" s="12"/>
      <c r="Y273" s="12"/>
      <c r="Z273" s="12"/>
      <c r="AA273" s="12"/>
      <c r="AB273" s="12"/>
      <c r="AC273" s="12"/>
      <c r="AD273" s="12"/>
      <c r="AE273" s="12"/>
      <c r="AR273" s="214" t="s">
        <v>21</v>
      </c>
      <c r="AT273" s="215" t="s">
        <v>77</v>
      </c>
      <c r="AU273" s="215" t="s">
        <v>21</v>
      </c>
      <c r="AY273" s="214" t="s">
        <v>129</v>
      </c>
      <c r="BK273" s="216">
        <f>SUM(BK274:BK277)</f>
        <v>0</v>
      </c>
    </row>
    <row r="274" s="2" customFormat="1" ht="24.15" customHeight="1">
      <c r="A274" s="39"/>
      <c r="B274" s="40"/>
      <c r="C274" s="219" t="s">
        <v>335</v>
      </c>
      <c r="D274" s="219" t="s">
        <v>132</v>
      </c>
      <c r="E274" s="220" t="s">
        <v>336</v>
      </c>
      <c r="F274" s="221" t="s">
        <v>337</v>
      </c>
      <c r="G274" s="222" t="s">
        <v>304</v>
      </c>
      <c r="H274" s="223">
        <v>7.3280000000000003</v>
      </c>
      <c r="I274" s="224"/>
      <c r="J274" s="225">
        <f>ROUND(I274*H274,2)</f>
        <v>0</v>
      </c>
      <c r="K274" s="221" t="s">
        <v>154</v>
      </c>
      <c r="L274" s="45"/>
      <c r="M274" s="226" t="s">
        <v>1</v>
      </c>
      <c r="N274" s="227" t="s">
        <v>43</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136</v>
      </c>
      <c r="AT274" s="230" t="s">
        <v>132</v>
      </c>
      <c r="AU274" s="230" t="s">
        <v>87</v>
      </c>
      <c r="AY274" s="18" t="s">
        <v>129</v>
      </c>
      <c r="BE274" s="231">
        <f>IF(N274="základní",J274,0)</f>
        <v>0</v>
      </c>
      <c r="BF274" s="231">
        <f>IF(N274="snížená",J274,0)</f>
        <v>0</v>
      </c>
      <c r="BG274" s="231">
        <f>IF(N274="zákl. přenesená",J274,0)</f>
        <v>0</v>
      </c>
      <c r="BH274" s="231">
        <f>IF(N274="sníž. přenesená",J274,0)</f>
        <v>0</v>
      </c>
      <c r="BI274" s="231">
        <f>IF(N274="nulová",J274,0)</f>
        <v>0</v>
      </c>
      <c r="BJ274" s="18" t="s">
        <v>21</v>
      </c>
      <c r="BK274" s="231">
        <f>ROUND(I274*H274,2)</f>
        <v>0</v>
      </c>
      <c r="BL274" s="18" t="s">
        <v>136</v>
      </c>
      <c r="BM274" s="230" t="s">
        <v>338</v>
      </c>
    </row>
    <row r="275" s="2" customFormat="1">
      <c r="A275" s="39"/>
      <c r="B275" s="40"/>
      <c r="C275" s="41"/>
      <c r="D275" s="232" t="s">
        <v>138</v>
      </c>
      <c r="E275" s="41"/>
      <c r="F275" s="233" t="s">
        <v>337</v>
      </c>
      <c r="G275" s="41"/>
      <c r="H275" s="41"/>
      <c r="I275" s="234"/>
      <c r="J275" s="41"/>
      <c r="K275" s="41"/>
      <c r="L275" s="45"/>
      <c r="M275" s="235"/>
      <c r="N275" s="236"/>
      <c r="O275" s="92"/>
      <c r="P275" s="92"/>
      <c r="Q275" s="92"/>
      <c r="R275" s="92"/>
      <c r="S275" s="92"/>
      <c r="T275" s="93"/>
      <c r="U275" s="39"/>
      <c r="V275" s="39"/>
      <c r="W275" s="39"/>
      <c r="X275" s="39"/>
      <c r="Y275" s="39"/>
      <c r="Z275" s="39"/>
      <c r="AA275" s="39"/>
      <c r="AB275" s="39"/>
      <c r="AC275" s="39"/>
      <c r="AD275" s="39"/>
      <c r="AE275" s="39"/>
      <c r="AT275" s="18" t="s">
        <v>138</v>
      </c>
      <c r="AU275" s="18" t="s">
        <v>87</v>
      </c>
    </row>
    <row r="276" s="2" customFormat="1">
      <c r="A276" s="39"/>
      <c r="B276" s="40"/>
      <c r="C276" s="41"/>
      <c r="D276" s="270" t="s">
        <v>157</v>
      </c>
      <c r="E276" s="41"/>
      <c r="F276" s="271" t="s">
        <v>339</v>
      </c>
      <c r="G276" s="41"/>
      <c r="H276" s="41"/>
      <c r="I276" s="234"/>
      <c r="J276" s="41"/>
      <c r="K276" s="41"/>
      <c r="L276" s="45"/>
      <c r="M276" s="235"/>
      <c r="N276" s="236"/>
      <c r="O276" s="92"/>
      <c r="P276" s="92"/>
      <c r="Q276" s="92"/>
      <c r="R276" s="92"/>
      <c r="S276" s="92"/>
      <c r="T276" s="93"/>
      <c r="U276" s="39"/>
      <c r="V276" s="39"/>
      <c r="W276" s="39"/>
      <c r="X276" s="39"/>
      <c r="Y276" s="39"/>
      <c r="Z276" s="39"/>
      <c r="AA276" s="39"/>
      <c r="AB276" s="39"/>
      <c r="AC276" s="39"/>
      <c r="AD276" s="39"/>
      <c r="AE276" s="39"/>
      <c r="AT276" s="18" t="s">
        <v>157</v>
      </c>
      <c r="AU276" s="18" t="s">
        <v>87</v>
      </c>
    </row>
    <row r="277" s="2" customFormat="1">
      <c r="A277" s="39"/>
      <c r="B277" s="40"/>
      <c r="C277" s="41"/>
      <c r="D277" s="232" t="s">
        <v>159</v>
      </c>
      <c r="E277" s="41"/>
      <c r="F277" s="237" t="s">
        <v>340</v>
      </c>
      <c r="G277" s="41"/>
      <c r="H277" s="41"/>
      <c r="I277" s="234"/>
      <c r="J277" s="41"/>
      <c r="K277" s="41"/>
      <c r="L277" s="45"/>
      <c r="M277" s="235"/>
      <c r="N277" s="236"/>
      <c r="O277" s="92"/>
      <c r="P277" s="92"/>
      <c r="Q277" s="92"/>
      <c r="R277" s="92"/>
      <c r="S277" s="92"/>
      <c r="T277" s="93"/>
      <c r="U277" s="39"/>
      <c r="V277" s="39"/>
      <c r="W277" s="39"/>
      <c r="X277" s="39"/>
      <c r="Y277" s="39"/>
      <c r="Z277" s="39"/>
      <c r="AA277" s="39"/>
      <c r="AB277" s="39"/>
      <c r="AC277" s="39"/>
      <c r="AD277" s="39"/>
      <c r="AE277" s="39"/>
      <c r="AT277" s="18" t="s">
        <v>159</v>
      </c>
      <c r="AU277" s="18" t="s">
        <v>87</v>
      </c>
    </row>
    <row r="278" s="12" customFormat="1" ht="25.92" customHeight="1">
      <c r="A278" s="12"/>
      <c r="B278" s="203"/>
      <c r="C278" s="204"/>
      <c r="D278" s="205" t="s">
        <v>77</v>
      </c>
      <c r="E278" s="206" t="s">
        <v>341</v>
      </c>
      <c r="F278" s="206" t="s">
        <v>342</v>
      </c>
      <c r="G278" s="204"/>
      <c r="H278" s="204"/>
      <c r="I278" s="207"/>
      <c r="J278" s="208">
        <f>BK278</f>
        <v>0</v>
      </c>
      <c r="K278" s="204"/>
      <c r="L278" s="209"/>
      <c r="M278" s="210"/>
      <c r="N278" s="211"/>
      <c r="O278" s="211"/>
      <c r="P278" s="212">
        <f>P279+P298+P345</f>
        <v>0</v>
      </c>
      <c r="Q278" s="211"/>
      <c r="R278" s="212">
        <f>R279+R298+R345</f>
        <v>0.34345143429999997</v>
      </c>
      <c r="S278" s="211"/>
      <c r="T278" s="213">
        <f>T279+T298+T345</f>
        <v>0.068949999999999997</v>
      </c>
      <c r="U278" s="12"/>
      <c r="V278" s="12"/>
      <c r="W278" s="12"/>
      <c r="X278" s="12"/>
      <c r="Y278" s="12"/>
      <c r="Z278" s="12"/>
      <c r="AA278" s="12"/>
      <c r="AB278" s="12"/>
      <c r="AC278" s="12"/>
      <c r="AD278" s="12"/>
      <c r="AE278" s="12"/>
      <c r="AR278" s="214" t="s">
        <v>87</v>
      </c>
      <c r="AT278" s="215" t="s">
        <v>77</v>
      </c>
      <c r="AU278" s="215" t="s">
        <v>78</v>
      </c>
      <c r="AY278" s="214" t="s">
        <v>129</v>
      </c>
      <c r="BK278" s="216">
        <f>BK279+BK298+BK345</f>
        <v>0</v>
      </c>
    </row>
    <row r="279" s="12" customFormat="1" ht="22.8" customHeight="1">
      <c r="A279" s="12"/>
      <c r="B279" s="203"/>
      <c r="C279" s="204"/>
      <c r="D279" s="205" t="s">
        <v>77</v>
      </c>
      <c r="E279" s="217" t="s">
        <v>343</v>
      </c>
      <c r="F279" s="217" t="s">
        <v>344</v>
      </c>
      <c r="G279" s="204"/>
      <c r="H279" s="204"/>
      <c r="I279" s="207"/>
      <c r="J279" s="218">
        <f>BK279</f>
        <v>0</v>
      </c>
      <c r="K279" s="204"/>
      <c r="L279" s="209"/>
      <c r="M279" s="210"/>
      <c r="N279" s="211"/>
      <c r="O279" s="211"/>
      <c r="P279" s="212">
        <f>SUM(P280:P297)</f>
        <v>0</v>
      </c>
      <c r="Q279" s="211"/>
      <c r="R279" s="212">
        <f>SUM(R280:R297)</f>
        <v>0</v>
      </c>
      <c r="S279" s="211"/>
      <c r="T279" s="213">
        <f>SUM(T280:T297)</f>
        <v>0.068949999999999997</v>
      </c>
      <c r="U279" s="12"/>
      <c r="V279" s="12"/>
      <c r="W279" s="12"/>
      <c r="X279" s="12"/>
      <c r="Y279" s="12"/>
      <c r="Z279" s="12"/>
      <c r="AA279" s="12"/>
      <c r="AB279" s="12"/>
      <c r="AC279" s="12"/>
      <c r="AD279" s="12"/>
      <c r="AE279" s="12"/>
      <c r="AR279" s="214" t="s">
        <v>87</v>
      </c>
      <c r="AT279" s="215" t="s">
        <v>77</v>
      </c>
      <c r="AU279" s="215" t="s">
        <v>21</v>
      </c>
      <c r="AY279" s="214" t="s">
        <v>129</v>
      </c>
      <c r="BK279" s="216">
        <f>SUM(BK280:BK297)</f>
        <v>0</v>
      </c>
    </row>
    <row r="280" s="2" customFormat="1" ht="24.15" customHeight="1">
      <c r="A280" s="39"/>
      <c r="B280" s="40"/>
      <c r="C280" s="219" t="s">
        <v>345</v>
      </c>
      <c r="D280" s="219" t="s">
        <v>132</v>
      </c>
      <c r="E280" s="220" t="s">
        <v>346</v>
      </c>
      <c r="F280" s="221" t="s">
        <v>347</v>
      </c>
      <c r="G280" s="222" t="s">
        <v>348</v>
      </c>
      <c r="H280" s="223">
        <v>1</v>
      </c>
      <c r="I280" s="224"/>
      <c r="J280" s="225">
        <f>ROUND(I280*H280,2)</f>
        <v>0</v>
      </c>
      <c r="K280" s="221" t="s">
        <v>154</v>
      </c>
      <c r="L280" s="45"/>
      <c r="M280" s="226" t="s">
        <v>1</v>
      </c>
      <c r="N280" s="227" t="s">
        <v>43</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245</v>
      </c>
      <c r="AT280" s="230" t="s">
        <v>132</v>
      </c>
      <c r="AU280" s="230" t="s">
        <v>87</v>
      </c>
      <c r="AY280" s="18" t="s">
        <v>129</v>
      </c>
      <c r="BE280" s="231">
        <f>IF(N280="základní",J280,0)</f>
        <v>0</v>
      </c>
      <c r="BF280" s="231">
        <f>IF(N280="snížená",J280,0)</f>
        <v>0</v>
      </c>
      <c r="BG280" s="231">
        <f>IF(N280="zákl. přenesená",J280,0)</f>
        <v>0</v>
      </c>
      <c r="BH280" s="231">
        <f>IF(N280="sníž. přenesená",J280,0)</f>
        <v>0</v>
      </c>
      <c r="BI280" s="231">
        <f>IF(N280="nulová",J280,0)</f>
        <v>0</v>
      </c>
      <c r="BJ280" s="18" t="s">
        <v>21</v>
      </c>
      <c r="BK280" s="231">
        <f>ROUND(I280*H280,2)</f>
        <v>0</v>
      </c>
      <c r="BL280" s="18" t="s">
        <v>245</v>
      </c>
      <c r="BM280" s="230" t="s">
        <v>349</v>
      </c>
    </row>
    <row r="281" s="2" customFormat="1">
      <c r="A281" s="39"/>
      <c r="B281" s="40"/>
      <c r="C281" s="41"/>
      <c r="D281" s="232" t="s">
        <v>138</v>
      </c>
      <c r="E281" s="41"/>
      <c r="F281" s="233" t="s">
        <v>350</v>
      </c>
      <c r="G281" s="41"/>
      <c r="H281" s="41"/>
      <c r="I281" s="234"/>
      <c r="J281" s="41"/>
      <c r="K281" s="41"/>
      <c r="L281" s="45"/>
      <c r="M281" s="235"/>
      <c r="N281" s="236"/>
      <c r="O281" s="92"/>
      <c r="P281" s="92"/>
      <c r="Q281" s="92"/>
      <c r="R281" s="92"/>
      <c r="S281" s="92"/>
      <c r="T281" s="93"/>
      <c r="U281" s="39"/>
      <c r="V281" s="39"/>
      <c r="W281" s="39"/>
      <c r="X281" s="39"/>
      <c r="Y281" s="39"/>
      <c r="Z281" s="39"/>
      <c r="AA281" s="39"/>
      <c r="AB281" s="39"/>
      <c r="AC281" s="39"/>
      <c r="AD281" s="39"/>
      <c r="AE281" s="39"/>
      <c r="AT281" s="18" t="s">
        <v>138</v>
      </c>
      <c r="AU281" s="18" t="s">
        <v>87</v>
      </c>
    </row>
    <row r="282" s="2" customFormat="1">
      <c r="A282" s="39"/>
      <c r="B282" s="40"/>
      <c r="C282" s="41"/>
      <c r="D282" s="270" t="s">
        <v>157</v>
      </c>
      <c r="E282" s="41"/>
      <c r="F282" s="271" t="s">
        <v>351</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157</v>
      </c>
      <c r="AU282" s="18" t="s">
        <v>87</v>
      </c>
    </row>
    <row r="283" s="2" customFormat="1" ht="16.5" customHeight="1">
      <c r="A283" s="39"/>
      <c r="B283" s="40"/>
      <c r="C283" s="219" t="s">
        <v>352</v>
      </c>
      <c r="D283" s="219" t="s">
        <v>132</v>
      </c>
      <c r="E283" s="220" t="s">
        <v>353</v>
      </c>
      <c r="F283" s="221" t="s">
        <v>354</v>
      </c>
      <c r="G283" s="222" t="s">
        <v>271</v>
      </c>
      <c r="H283" s="223">
        <v>17.5</v>
      </c>
      <c r="I283" s="224"/>
      <c r="J283" s="225">
        <f>ROUND(I283*H283,2)</f>
        <v>0</v>
      </c>
      <c r="K283" s="221" t="s">
        <v>154</v>
      </c>
      <c r="L283" s="45"/>
      <c r="M283" s="226" t="s">
        <v>1</v>
      </c>
      <c r="N283" s="227" t="s">
        <v>43</v>
      </c>
      <c r="O283" s="92"/>
      <c r="P283" s="228">
        <f>O283*H283</f>
        <v>0</v>
      </c>
      <c r="Q283" s="228">
        <v>0</v>
      </c>
      <c r="R283" s="228">
        <f>Q283*H283</f>
        <v>0</v>
      </c>
      <c r="S283" s="228">
        <v>0.0039399999999999999</v>
      </c>
      <c r="T283" s="229">
        <f>S283*H283</f>
        <v>0.068949999999999997</v>
      </c>
      <c r="U283" s="39"/>
      <c r="V283" s="39"/>
      <c r="W283" s="39"/>
      <c r="X283" s="39"/>
      <c r="Y283" s="39"/>
      <c r="Z283" s="39"/>
      <c r="AA283" s="39"/>
      <c r="AB283" s="39"/>
      <c r="AC283" s="39"/>
      <c r="AD283" s="39"/>
      <c r="AE283" s="39"/>
      <c r="AR283" s="230" t="s">
        <v>245</v>
      </c>
      <c r="AT283" s="230" t="s">
        <v>132</v>
      </c>
      <c r="AU283" s="230" t="s">
        <v>87</v>
      </c>
      <c r="AY283" s="18" t="s">
        <v>129</v>
      </c>
      <c r="BE283" s="231">
        <f>IF(N283="základní",J283,0)</f>
        <v>0</v>
      </c>
      <c r="BF283" s="231">
        <f>IF(N283="snížená",J283,0)</f>
        <v>0</v>
      </c>
      <c r="BG283" s="231">
        <f>IF(N283="zákl. přenesená",J283,0)</f>
        <v>0</v>
      </c>
      <c r="BH283" s="231">
        <f>IF(N283="sníž. přenesená",J283,0)</f>
        <v>0</v>
      </c>
      <c r="BI283" s="231">
        <f>IF(N283="nulová",J283,0)</f>
        <v>0</v>
      </c>
      <c r="BJ283" s="18" t="s">
        <v>21</v>
      </c>
      <c r="BK283" s="231">
        <f>ROUND(I283*H283,2)</f>
        <v>0</v>
      </c>
      <c r="BL283" s="18" t="s">
        <v>245</v>
      </c>
      <c r="BM283" s="230" t="s">
        <v>355</v>
      </c>
    </row>
    <row r="284" s="2" customFormat="1">
      <c r="A284" s="39"/>
      <c r="B284" s="40"/>
      <c r="C284" s="41"/>
      <c r="D284" s="232" t="s">
        <v>138</v>
      </c>
      <c r="E284" s="41"/>
      <c r="F284" s="233" t="s">
        <v>356</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138</v>
      </c>
      <c r="AU284" s="18" t="s">
        <v>87</v>
      </c>
    </row>
    <row r="285" s="2" customFormat="1">
      <c r="A285" s="39"/>
      <c r="B285" s="40"/>
      <c r="C285" s="41"/>
      <c r="D285" s="270" t="s">
        <v>157</v>
      </c>
      <c r="E285" s="41"/>
      <c r="F285" s="271" t="s">
        <v>357</v>
      </c>
      <c r="G285" s="41"/>
      <c r="H285" s="41"/>
      <c r="I285" s="234"/>
      <c r="J285" s="41"/>
      <c r="K285" s="41"/>
      <c r="L285" s="45"/>
      <c r="M285" s="235"/>
      <c r="N285" s="236"/>
      <c r="O285" s="92"/>
      <c r="P285" s="92"/>
      <c r="Q285" s="92"/>
      <c r="R285" s="92"/>
      <c r="S285" s="92"/>
      <c r="T285" s="93"/>
      <c r="U285" s="39"/>
      <c r="V285" s="39"/>
      <c r="W285" s="39"/>
      <c r="X285" s="39"/>
      <c r="Y285" s="39"/>
      <c r="Z285" s="39"/>
      <c r="AA285" s="39"/>
      <c r="AB285" s="39"/>
      <c r="AC285" s="39"/>
      <c r="AD285" s="39"/>
      <c r="AE285" s="39"/>
      <c r="AT285" s="18" t="s">
        <v>157</v>
      </c>
      <c r="AU285" s="18" t="s">
        <v>87</v>
      </c>
    </row>
    <row r="286" s="13" customFormat="1">
      <c r="A286" s="13"/>
      <c r="B286" s="238"/>
      <c r="C286" s="239"/>
      <c r="D286" s="232" t="s">
        <v>142</v>
      </c>
      <c r="E286" s="240" t="s">
        <v>1</v>
      </c>
      <c r="F286" s="241" t="s">
        <v>358</v>
      </c>
      <c r="G286" s="239"/>
      <c r="H286" s="240" t="s">
        <v>1</v>
      </c>
      <c r="I286" s="242"/>
      <c r="J286" s="239"/>
      <c r="K286" s="239"/>
      <c r="L286" s="243"/>
      <c r="M286" s="244"/>
      <c r="N286" s="245"/>
      <c r="O286" s="245"/>
      <c r="P286" s="245"/>
      <c r="Q286" s="245"/>
      <c r="R286" s="245"/>
      <c r="S286" s="245"/>
      <c r="T286" s="246"/>
      <c r="U286" s="13"/>
      <c r="V286" s="13"/>
      <c r="W286" s="13"/>
      <c r="X286" s="13"/>
      <c r="Y286" s="13"/>
      <c r="Z286" s="13"/>
      <c r="AA286" s="13"/>
      <c r="AB286" s="13"/>
      <c r="AC286" s="13"/>
      <c r="AD286" s="13"/>
      <c r="AE286" s="13"/>
      <c r="AT286" s="247" t="s">
        <v>142</v>
      </c>
      <c r="AU286" s="247" t="s">
        <v>87</v>
      </c>
      <c r="AV286" s="13" t="s">
        <v>21</v>
      </c>
      <c r="AW286" s="13" t="s">
        <v>35</v>
      </c>
      <c r="AX286" s="13" t="s">
        <v>78</v>
      </c>
      <c r="AY286" s="247" t="s">
        <v>129</v>
      </c>
    </row>
    <row r="287" s="14" customFormat="1">
      <c r="A287" s="14"/>
      <c r="B287" s="248"/>
      <c r="C287" s="249"/>
      <c r="D287" s="232" t="s">
        <v>142</v>
      </c>
      <c r="E287" s="250" t="s">
        <v>1</v>
      </c>
      <c r="F287" s="251" t="s">
        <v>359</v>
      </c>
      <c r="G287" s="249"/>
      <c r="H287" s="252">
        <v>17.5</v>
      </c>
      <c r="I287" s="253"/>
      <c r="J287" s="249"/>
      <c r="K287" s="249"/>
      <c r="L287" s="254"/>
      <c r="M287" s="255"/>
      <c r="N287" s="256"/>
      <c r="O287" s="256"/>
      <c r="P287" s="256"/>
      <c r="Q287" s="256"/>
      <c r="R287" s="256"/>
      <c r="S287" s="256"/>
      <c r="T287" s="257"/>
      <c r="U287" s="14"/>
      <c r="V287" s="14"/>
      <c r="W287" s="14"/>
      <c r="X287" s="14"/>
      <c r="Y287" s="14"/>
      <c r="Z287" s="14"/>
      <c r="AA287" s="14"/>
      <c r="AB287" s="14"/>
      <c r="AC287" s="14"/>
      <c r="AD287" s="14"/>
      <c r="AE287" s="14"/>
      <c r="AT287" s="258" t="s">
        <v>142</v>
      </c>
      <c r="AU287" s="258" t="s">
        <v>87</v>
      </c>
      <c r="AV287" s="14" t="s">
        <v>87</v>
      </c>
      <c r="AW287" s="14" t="s">
        <v>35</v>
      </c>
      <c r="AX287" s="14" t="s">
        <v>78</v>
      </c>
      <c r="AY287" s="258" t="s">
        <v>129</v>
      </c>
    </row>
    <row r="288" s="15" customFormat="1">
      <c r="A288" s="15"/>
      <c r="B288" s="259"/>
      <c r="C288" s="260"/>
      <c r="D288" s="232" t="s">
        <v>142</v>
      </c>
      <c r="E288" s="261" t="s">
        <v>1</v>
      </c>
      <c r="F288" s="262" t="s">
        <v>150</v>
      </c>
      <c r="G288" s="260"/>
      <c r="H288" s="263">
        <v>17.5</v>
      </c>
      <c r="I288" s="264"/>
      <c r="J288" s="260"/>
      <c r="K288" s="260"/>
      <c r="L288" s="265"/>
      <c r="M288" s="266"/>
      <c r="N288" s="267"/>
      <c r="O288" s="267"/>
      <c r="P288" s="267"/>
      <c r="Q288" s="267"/>
      <c r="R288" s="267"/>
      <c r="S288" s="267"/>
      <c r="T288" s="268"/>
      <c r="U288" s="15"/>
      <c r="V288" s="15"/>
      <c r="W288" s="15"/>
      <c r="X288" s="15"/>
      <c r="Y288" s="15"/>
      <c r="Z288" s="15"/>
      <c r="AA288" s="15"/>
      <c r="AB288" s="15"/>
      <c r="AC288" s="15"/>
      <c r="AD288" s="15"/>
      <c r="AE288" s="15"/>
      <c r="AT288" s="269" t="s">
        <v>142</v>
      </c>
      <c r="AU288" s="269" t="s">
        <v>87</v>
      </c>
      <c r="AV288" s="15" t="s">
        <v>136</v>
      </c>
      <c r="AW288" s="15" t="s">
        <v>35</v>
      </c>
      <c r="AX288" s="15" t="s">
        <v>21</v>
      </c>
      <c r="AY288" s="269" t="s">
        <v>129</v>
      </c>
    </row>
    <row r="289" s="2" customFormat="1" ht="21.75" customHeight="1">
      <c r="A289" s="39"/>
      <c r="B289" s="40"/>
      <c r="C289" s="219" t="s">
        <v>360</v>
      </c>
      <c r="D289" s="219" t="s">
        <v>132</v>
      </c>
      <c r="E289" s="220" t="s">
        <v>361</v>
      </c>
      <c r="F289" s="221" t="s">
        <v>362</v>
      </c>
      <c r="G289" s="222" t="s">
        <v>271</v>
      </c>
      <c r="H289" s="223">
        <v>17.5</v>
      </c>
      <c r="I289" s="224"/>
      <c r="J289" s="225">
        <f>ROUND(I289*H289,2)</f>
        <v>0</v>
      </c>
      <c r="K289" s="221" t="s">
        <v>1</v>
      </c>
      <c r="L289" s="45"/>
      <c r="M289" s="226" t="s">
        <v>1</v>
      </c>
      <c r="N289" s="227" t="s">
        <v>43</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245</v>
      </c>
      <c r="AT289" s="230" t="s">
        <v>132</v>
      </c>
      <c r="AU289" s="230" t="s">
        <v>87</v>
      </c>
      <c r="AY289" s="18" t="s">
        <v>129</v>
      </c>
      <c r="BE289" s="231">
        <f>IF(N289="základní",J289,0)</f>
        <v>0</v>
      </c>
      <c r="BF289" s="231">
        <f>IF(N289="snížená",J289,0)</f>
        <v>0</v>
      </c>
      <c r="BG289" s="231">
        <f>IF(N289="zákl. přenesená",J289,0)</f>
        <v>0</v>
      </c>
      <c r="BH289" s="231">
        <f>IF(N289="sníž. přenesená",J289,0)</f>
        <v>0</v>
      </c>
      <c r="BI289" s="231">
        <f>IF(N289="nulová",J289,0)</f>
        <v>0</v>
      </c>
      <c r="BJ289" s="18" t="s">
        <v>21</v>
      </c>
      <c r="BK289" s="231">
        <f>ROUND(I289*H289,2)</f>
        <v>0</v>
      </c>
      <c r="BL289" s="18" t="s">
        <v>245</v>
      </c>
      <c r="BM289" s="230" t="s">
        <v>363</v>
      </c>
    </row>
    <row r="290" s="2" customFormat="1">
      <c r="A290" s="39"/>
      <c r="B290" s="40"/>
      <c r="C290" s="41"/>
      <c r="D290" s="232" t="s">
        <v>138</v>
      </c>
      <c r="E290" s="41"/>
      <c r="F290" s="233" t="s">
        <v>364</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138</v>
      </c>
      <c r="AU290" s="18" t="s">
        <v>87</v>
      </c>
    </row>
    <row r="291" s="13" customFormat="1">
      <c r="A291" s="13"/>
      <c r="B291" s="238"/>
      <c r="C291" s="239"/>
      <c r="D291" s="232" t="s">
        <v>142</v>
      </c>
      <c r="E291" s="240" t="s">
        <v>1</v>
      </c>
      <c r="F291" s="241" t="s">
        <v>358</v>
      </c>
      <c r="G291" s="239"/>
      <c r="H291" s="240" t="s">
        <v>1</v>
      </c>
      <c r="I291" s="242"/>
      <c r="J291" s="239"/>
      <c r="K291" s="239"/>
      <c r="L291" s="243"/>
      <c r="M291" s="244"/>
      <c r="N291" s="245"/>
      <c r="O291" s="245"/>
      <c r="P291" s="245"/>
      <c r="Q291" s="245"/>
      <c r="R291" s="245"/>
      <c r="S291" s="245"/>
      <c r="T291" s="246"/>
      <c r="U291" s="13"/>
      <c r="V291" s="13"/>
      <c r="W291" s="13"/>
      <c r="X291" s="13"/>
      <c r="Y291" s="13"/>
      <c r="Z291" s="13"/>
      <c r="AA291" s="13"/>
      <c r="AB291" s="13"/>
      <c r="AC291" s="13"/>
      <c r="AD291" s="13"/>
      <c r="AE291" s="13"/>
      <c r="AT291" s="247" t="s">
        <v>142</v>
      </c>
      <c r="AU291" s="247" t="s">
        <v>87</v>
      </c>
      <c r="AV291" s="13" t="s">
        <v>21</v>
      </c>
      <c r="AW291" s="13" t="s">
        <v>35</v>
      </c>
      <c r="AX291" s="13" t="s">
        <v>78</v>
      </c>
      <c r="AY291" s="247" t="s">
        <v>129</v>
      </c>
    </row>
    <row r="292" s="14" customFormat="1">
      <c r="A292" s="14"/>
      <c r="B292" s="248"/>
      <c r="C292" s="249"/>
      <c r="D292" s="232" t="s">
        <v>142</v>
      </c>
      <c r="E292" s="250" t="s">
        <v>1</v>
      </c>
      <c r="F292" s="251" t="s">
        <v>359</v>
      </c>
      <c r="G292" s="249"/>
      <c r="H292" s="252">
        <v>17.5</v>
      </c>
      <c r="I292" s="253"/>
      <c r="J292" s="249"/>
      <c r="K292" s="249"/>
      <c r="L292" s="254"/>
      <c r="M292" s="255"/>
      <c r="N292" s="256"/>
      <c r="O292" s="256"/>
      <c r="P292" s="256"/>
      <c r="Q292" s="256"/>
      <c r="R292" s="256"/>
      <c r="S292" s="256"/>
      <c r="T292" s="257"/>
      <c r="U292" s="14"/>
      <c r="V292" s="14"/>
      <c r="W292" s="14"/>
      <c r="X292" s="14"/>
      <c r="Y292" s="14"/>
      <c r="Z292" s="14"/>
      <c r="AA292" s="14"/>
      <c r="AB292" s="14"/>
      <c r="AC292" s="14"/>
      <c r="AD292" s="14"/>
      <c r="AE292" s="14"/>
      <c r="AT292" s="258" t="s">
        <v>142</v>
      </c>
      <c r="AU292" s="258" t="s">
        <v>87</v>
      </c>
      <c r="AV292" s="14" t="s">
        <v>87</v>
      </c>
      <c r="AW292" s="14" t="s">
        <v>35</v>
      </c>
      <c r="AX292" s="14" t="s">
        <v>78</v>
      </c>
      <c r="AY292" s="258" t="s">
        <v>129</v>
      </c>
    </row>
    <row r="293" s="15" customFormat="1">
      <c r="A293" s="15"/>
      <c r="B293" s="259"/>
      <c r="C293" s="260"/>
      <c r="D293" s="232" t="s">
        <v>142</v>
      </c>
      <c r="E293" s="261" t="s">
        <v>1</v>
      </c>
      <c r="F293" s="262" t="s">
        <v>150</v>
      </c>
      <c r="G293" s="260"/>
      <c r="H293" s="263">
        <v>17.5</v>
      </c>
      <c r="I293" s="264"/>
      <c r="J293" s="260"/>
      <c r="K293" s="260"/>
      <c r="L293" s="265"/>
      <c r="M293" s="266"/>
      <c r="N293" s="267"/>
      <c r="O293" s="267"/>
      <c r="P293" s="267"/>
      <c r="Q293" s="267"/>
      <c r="R293" s="267"/>
      <c r="S293" s="267"/>
      <c r="T293" s="268"/>
      <c r="U293" s="15"/>
      <c r="V293" s="15"/>
      <c r="W293" s="15"/>
      <c r="X293" s="15"/>
      <c r="Y293" s="15"/>
      <c r="Z293" s="15"/>
      <c r="AA293" s="15"/>
      <c r="AB293" s="15"/>
      <c r="AC293" s="15"/>
      <c r="AD293" s="15"/>
      <c r="AE293" s="15"/>
      <c r="AT293" s="269" t="s">
        <v>142</v>
      </c>
      <c r="AU293" s="269" t="s">
        <v>87</v>
      </c>
      <c r="AV293" s="15" t="s">
        <v>136</v>
      </c>
      <c r="AW293" s="15" t="s">
        <v>35</v>
      </c>
      <c r="AX293" s="15" t="s">
        <v>21</v>
      </c>
      <c r="AY293" s="269" t="s">
        <v>129</v>
      </c>
    </row>
    <row r="294" s="2" customFormat="1" ht="24.15" customHeight="1">
      <c r="A294" s="39"/>
      <c r="B294" s="40"/>
      <c r="C294" s="219" t="s">
        <v>365</v>
      </c>
      <c r="D294" s="219" t="s">
        <v>132</v>
      </c>
      <c r="E294" s="220" t="s">
        <v>366</v>
      </c>
      <c r="F294" s="221" t="s">
        <v>367</v>
      </c>
      <c r="G294" s="222" t="s">
        <v>368</v>
      </c>
      <c r="H294" s="272"/>
      <c r="I294" s="224"/>
      <c r="J294" s="225">
        <f>ROUND(I294*H294,2)</f>
        <v>0</v>
      </c>
      <c r="K294" s="221" t="s">
        <v>154</v>
      </c>
      <c r="L294" s="45"/>
      <c r="M294" s="226" t="s">
        <v>1</v>
      </c>
      <c r="N294" s="227" t="s">
        <v>43</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245</v>
      </c>
      <c r="AT294" s="230" t="s">
        <v>132</v>
      </c>
      <c r="AU294" s="230" t="s">
        <v>87</v>
      </c>
      <c r="AY294" s="18" t="s">
        <v>129</v>
      </c>
      <c r="BE294" s="231">
        <f>IF(N294="základní",J294,0)</f>
        <v>0</v>
      </c>
      <c r="BF294" s="231">
        <f>IF(N294="snížená",J294,0)</f>
        <v>0</v>
      </c>
      <c r="BG294" s="231">
        <f>IF(N294="zákl. přenesená",J294,0)</f>
        <v>0</v>
      </c>
      <c r="BH294" s="231">
        <f>IF(N294="sníž. přenesená",J294,0)</f>
        <v>0</v>
      </c>
      <c r="BI294" s="231">
        <f>IF(N294="nulová",J294,0)</f>
        <v>0</v>
      </c>
      <c r="BJ294" s="18" t="s">
        <v>21</v>
      </c>
      <c r="BK294" s="231">
        <f>ROUND(I294*H294,2)</f>
        <v>0</v>
      </c>
      <c r="BL294" s="18" t="s">
        <v>245</v>
      </c>
      <c r="BM294" s="230" t="s">
        <v>369</v>
      </c>
    </row>
    <row r="295" s="2" customFormat="1">
      <c r="A295" s="39"/>
      <c r="B295" s="40"/>
      <c r="C295" s="41"/>
      <c r="D295" s="232" t="s">
        <v>138</v>
      </c>
      <c r="E295" s="41"/>
      <c r="F295" s="233" t="s">
        <v>370</v>
      </c>
      <c r="G295" s="41"/>
      <c r="H295" s="41"/>
      <c r="I295" s="234"/>
      <c r="J295" s="41"/>
      <c r="K295" s="41"/>
      <c r="L295" s="45"/>
      <c r="M295" s="235"/>
      <c r="N295" s="236"/>
      <c r="O295" s="92"/>
      <c r="P295" s="92"/>
      <c r="Q295" s="92"/>
      <c r="R295" s="92"/>
      <c r="S295" s="92"/>
      <c r="T295" s="93"/>
      <c r="U295" s="39"/>
      <c r="V295" s="39"/>
      <c r="W295" s="39"/>
      <c r="X295" s="39"/>
      <c r="Y295" s="39"/>
      <c r="Z295" s="39"/>
      <c r="AA295" s="39"/>
      <c r="AB295" s="39"/>
      <c r="AC295" s="39"/>
      <c r="AD295" s="39"/>
      <c r="AE295" s="39"/>
      <c r="AT295" s="18" t="s">
        <v>138</v>
      </c>
      <c r="AU295" s="18" t="s">
        <v>87</v>
      </c>
    </row>
    <row r="296" s="2" customFormat="1">
      <c r="A296" s="39"/>
      <c r="B296" s="40"/>
      <c r="C296" s="41"/>
      <c r="D296" s="270" t="s">
        <v>157</v>
      </c>
      <c r="E296" s="41"/>
      <c r="F296" s="271" t="s">
        <v>371</v>
      </c>
      <c r="G296" s="41"/>
      <c r="H296" s="41"/>
      <c r="I296" s="234"/>
      <c r="J296" s="41"/>
      <c r="K296" s="41"/>
      <c r="L296" s="45"/>
      <c r="M296" s="235"/>
      <c r="N296" s="236"/>
      <c r="O296" s="92"/>
      <c r="P296" s="92"/>
      <c r="Q296" s="92"/>
      <c r="R296" s="92"/>
      <c r="S296" s="92"/>
      <c r="T296" s="93"/>
      <c r="U296" s="39"/>
      <c r="V296" s="39"/>
      <c r="W296" s="39"/>
      <c r="X296" s="39"/>
      <c r="Y296" s="39"/>
      <c r="Z296" s="39"/>
      <c r="AA296" s="39"/>
      <c r="AB296" s="39"/>
      <c r="AC296" s="39"/>
      <c r="AD296" s="39"/>
      <c r="AE296" s="39"/>
      <c r="AT296" s="18" t="s">
        <v>157</v>
      </c>
      <c r="AU296" s="18" t="s">
        <v>87</v>
      </c>
    </row>
    <row r="297" s="2" customFormat="1">
      <c r="A297" s="39"/>
      <c r="B297" s="40"/>
      <c r="C297" s="41"/>
      <c r="D297" s="232" t="s">
        <v>159</v>
      </c>
      <c r="E297" s="41"/>
      <c r="F297" s="237" t="s">
        <v>372</v>
      </c>
      <c r="G297" s="41"/>
      <c r="H297" s="41"/>
      <c r="I297" s="234"/>
      <c r="J297" s="41"/>
      <c r="K297" s="41"/>
      <c r="L297" s="45"/>
      <c r="M297" s="235"/>
      <c r="N297" s="236"/>
      <c r="O297" s="92"/>
      <c r="P297" s="92"/>
      <c r="Q297" s="92"/>
      <c r="R297" s="92"/>
      <c r="S297" s="92"/>
      <c r="T297" s="93"/>
      <c r="U297" s="39"/>
      <c r="V297" s="39"/>
      <c r="W297" s="39"/>
      <c r="X297" s="39"/>
      <c r="Y297" s="39"/>
      <c r="Z297" s="39"/>
      <c r="AA297" s="39"/>
      <c r="AB297" s="39"/>
      <c r="AC297" s="39"/>
      <c r="AD297" s="39"/>
      <c r="AE297" s="39"/>
      <c r="AT297" s="18" t="s">
        <v>159</v>
      </c>
      <c r="AU297" s="18" t="s">
        <v>87</v>
      </c>
    </row>
    <row r="298" s="12" customFormat="1" ht="22.8" customHeight="1">
      <c r="A298" s="12"/>
      <c r="B298" s="203"/>
      <c r="C298" s="204"/>
      <c r="D298" s="205" t="s">
        <v>77</v>
      </c>
      <c r="E298" s="217" t="s">
        <v>373</v>
      </c>
      <c r="F298" s="217" t="s">
        <v>374</v>
      </c>
      <c r="G298" s="204"/>
      <c r="H298" s="204"/>
      <c r="I298" s="207"/>
      <c r="J298" s="218">
        <f>BK298</f>
        <v>0</v>
      </c>
      <c r="K298" s="204"/>
      <c r="L298" s="209"/>
      <c r="M298" s="210"/>
      <c r="N298" s="211"/>
      <c r="O298" s="211"/>
      <c r="P298" s="212">
        <f>SUM(P299:P344)</f>
        <v>0</v>
      </c>
      <c r="Q298" s="211"/>
      <c r="R298" s="212">
        <f>SUM(R299:R344)</f>
        <v>0.31523187429999999</v>
      </c>
      <c r="S298" s="211"/>
      <c r="T298" s="213">
        <f>SUM(T299:T344)</f>
        <v>0</v>
      </c>
      <c r="U298" s="12"/>
      <c r="V298" s="12"/>
      <c r="W298" s="12"/>
      <c r="X298" s="12"/>
      <c r="Y298" s="12"/>
      <c r="Z298" s="12"/>
      <c r="AA298" s="12"/>
      <c r="AB298" s="12"/>
      <c r="AC298" s="12"/>
      <c r="AD298" s="12"/>
      <c r="AE298" s="12"/>
      <c r="AR298" s="214" t="s">
        <v>87</v>
      </c>
      <c r="AT298" s="215" t="s">
        <v>77</v>
      </c>
      <c r="AU298" s="215" t="s">
        <v>21</v>
      </c>
      <c r="AY298" s="214" t="s">
        <v>129</v>
      </c>
      <c r="BK298" s="216">
        <f>SUM(BK299:BK344)</f>
        <v>0</v>
      </c>
    </row>
    <row r="299" s="2" customFormat="1" ht="24.15" customHeight="1">
      <c r="A299" s="39"/>
      <c r="B299" s="40"/>
      <c r="C299" s="219" t="s">
        <v>375</v>
      </c>
      <c r="D299" s="219" t="s">
        <v>132</v>
      </c>
      <c r="E299" s="220" t="s">
        <v>376</v>
      </c>
      <c r="F299" s="221" t="s">
        <v>377</v>
      </c>
      <c r="G299" s="222" t="s">
        <v>135</v>
      </c>
      <c r="H299" s="223">
        <v>9.4499999999999993</v>
      </c>
      <c r="I299" s="224"/>
      <c r="J299" s="225">
        <f>ROUND(I299*H299,2)</f>
        <v>0</v>
      </c>
      <c r="K299" s="221" t="s">
        <v>154</v>
      </c>
      <c r="L299" s="45"/>
      <c r="M299" s="226" t="s">
        <v>1</v>
      </c>
      <c r="N299" s="227" t="s">
        <v>43</v>
      </c>
      <c r="O299" s="92"/>
      <c r="P299" s="228">
        <f>O299*H299</f>
        <v>0</v>
      </c>
      <c r="Q299" s="228">
        <v>0.000105</v>
      </c>
      <c r="R299" s="228">
        <f>Q299*H299</f>
        <v>0.00099224999999999986</v>
      </c>
      <c r="S299" s="228">
        <v>0</v>
      </c>
      <c r="T299" s="229">
        <f>S299*H299</f>
        <v>0</v>
      </c>
      <c r="U299" s="39"/>
      <c r="V299" s="39"/>
      <c r="W299" s="39"/>
      <c r="X299" s="39"/>
      <c r="Y299" s="39"/>
      <c r="Z299" s="39"/>
      <c r="AA299" s="39"/>
      <c r="AB299" s="39"/>
      <c r="AC299" s="39"/>
      <c r="AD299" s="39"/>
      <c r="AE299" s="39"/>
      <c r="AR299" s="230" t="s">
        <v>245</v>
      </c>
      <c r="AT299" s="230" t="s">
        <v>132</v>
      </c>
      <c r="AU299" s="230" t="s">
        <v>87</v>
      </c>
      <c r="AY299" s="18" t="s">
        <v>129</v>
      </c>
      <c r="BE299" s="231">
        <f>IF(N299="základní",J299,0)</f>
        <v>0</v>
      </c>
      <c r="BF299" s="231">
        <f>IF(N299="snížená",J299,0)</f>
        <v>0</v>
      </c>
      <c r="BG299" s="231">
        <f>IF(N299="zákl. přenesená",J299,0)</f>
        <v>0</v>
      </c>
      <c r="BH299" s="231">
        <f>IF(N299="sníž. přenesená",J299,0)</f>
        <v>0</v>
      </c>
      <c r="BI299" s="231">
        <f>IF(N299="nulová",J299,0)</f>
        <v>0</v>
      </c>
      <c r="BJ299" s="18" t="s">
        <v>21</v>
      </c>
      <c r="BK299" s="231">
        <f>ROUND(I299*H299,2)</f>
        <v>0</v>
      </c>
      <c r="BL299" s="18" t="s">
        <v>245</v>
      </c>
      <c r="BM299" s="230" t="s">
        <v>378</v>
      </c>
    </row>
    <row r="300" s="2" customFormat="1">
      <c r="A300" s="39"/>
      <c r="B300" s="40"/>
      <c r="C300" s="41"/>
      <c r="D300" s="232" t="s">
        <v>138</v>
      </c>
      <c r="E300" s="41"/>
      <c r="F300" s="233" t="s">
        <v>379</v>
      </c>
      <c r="G300" s="41"/>
      <c r="H300" s="41"/>
      <c r="I300" s="234"/>
      <c r="J300" s="41"/>
      <c r="K300" s="41"/>
      <c r="L300" s="45"/>
      <c r="M300" s="235"/>
      <c r="N300" s="236"/>
      <c r="O300" s="92"/>
      <c r="P300" s="92"/>
      <c r="Q300" s="92"/>
      <c r="R300" s="92"/>
      <c r="S300" s="92"/>
      <c r="T300" s="93"/>
      <c r="U300" s="39"/>
      <c r="V300" s="39"/>
      <c r="W300" s="39"/>
      <c r="X300" s="39"/>
      <c r="Y300" s="39"/>
      <c r="Z300" s="39"/>
      <c r="AA300" s="39"/>
      <c r="AB300" s="39"/>
      <c r="AC300" s="39"/>
      <c r="AD300" s="39"/>
      <c r="AE300" s="39"/>
      <c r="AT300" s="18" t="s">
        <v>138</v>
      </c>
      <c r="AU300" s="18" t="s">
        <v>87</v>
      </c>
    </row>
    <row r="301" s="2" customFormat="1">
      <c r="A301" s="39"/>
      <c r="B301" s="40"/>
      <c r="C301" s="41"/>
      <c r="D301" s="270" t="s">
        <v>157</v>
      </c>
      <c r="E301" s="41"/>
      <c r="F301" s="271" t="s">
        <v>380</v>
      </c>
      <c r="G301" s="41"/>
      <c r="H301" s="41"/>
      <c r="I301" s="234"/>
      <c r="J301" s="41"/>
      <c r="K301" s="41"/>
      <c r="L301" s="45"/>
      <c r="M301" s="235"/>
      <c r="N301" s="236"/>
      <c r="O301" s="92"/>
      <c r="P301" s="92"/>
      <c r="Q301" s="92"/>
      <c r="R301" s="92"/>
      <c r="S301" s="92"/>
      <c r="T301" s="93"/>
      <c r="U301" s="39"/>
      <c r="V301" s="39"/>
      <c r="W301" s="39"/>
      <c r="X301" s="39"/>
      <c r="Y301" s="39"/>
      <c r="Z301" s="39"/>
      <c r="AA301" s="39"/>
      <c r="AB301" s="39"/>
      <c r="AC301" s="39"/>
      <c r="AD301" s="39"/>
      <c r="AE301" s="39"/>
      <c r="AT301" s="18" t="s">
        <v>157</v>
      </c>
      <c r="AU301" s="18" t="s">
        <v>87</v>
      </c>
    </row>
    <row r="302" s="13" customFormat="1">
      <c r="A302" s="13"/>
      <c r="B302" s="238"/>
      <c r="C302" s="239"/>
      <c r="D302" s="232" t="s">
        <v>142</v>
      </c>
      <c r="E302" s="240" t="s">
        <v>1</v>
      </c>
      <c r="F302" s="241" t="s">
        <v>381</v>
      </c>
      <c r="G302" s="239"/>
      <c r="H302" s="240" t="s">
        <v>1</v>
      </c>
      <c r="I302" s="242"/>
      <c r="J302" s="239"/>
      <c r="K302" s="239"/>
      <c r="L302" s="243"/>
      <c r="M302" s="244"/>
      <c r="N302" s="245"/>
      <c r="O302" s="245"/>
      <c r="P302" s="245"/>
      <c r="Q302" s="245"/>
      <c r="R302" s="245"/>
      <c r="S302" s="245"/>
      <c r="T302" s="246"/>
      <c r="U302" s="13"/>
      <c r="V302" s="13"/>
      <c r="W302" s="13"/>
      <c r="X302" s="13"/>
      <c r="Y302" s="13"/>
      <c r="Z302" s="13"/>
      <c r="AA302" s="13"/>
      <c r="AB302" s="13"/>
      <c r="AC302" s="13"/>
      <c r="AD302" s="13"/>
      <c r="AE302" s="13"/>
      <c r="AT302" s="247" t="s">
        <v>142</v>
      </c>
      <c r="AU302" s="247" t="s">
        <v>87</v>
      </c>
      <c r="AV302" s="13" t="s">
        <v>21</v>
      </c>
      <c r="AW302" s="13" t="s">
        <v>35</v>
      </c>
      <c r="AX302" s="13" t="s">
        <v>78</v>
      </c>
      <c r="AY302" s="247" t="s">
        <v>129</v>
      </c>
    </row>
    <row r="303" s="14" customFormat="1">
      <c r="A303" s="14"/>
      <c r="B303" s="248"/>
      <c r="C303" s="249"/>
      <c r="D303" s="232" t="s">
        <v>142</v>
      </c>
      <c r="E303" s="250" t="s">
        <v>1</v>
      </c>
      <c r="F303" s="251" t="s">
        <v>184</v>
      </c>
      <c r="G303" s="249"/>
      <c r="H303" s="252">
        <v>9.4499999999999993</v>
      </c>
      <c r="I303" s="253"/>
      <c r="J303" s="249"/>
      <c r="K303" s="249"/>
      <c r="L303" s="254"/>
      <c r="M303" s="255"/>
      <c r="N303" s="256"/>
      <c r="O303" s="256"/>
      <c r="P303" s="256"/>
      <c r="Q303" s="256"/>
      <c r="R303" s="256"/>
      <c r="S303" s="256"/>
      <c r="T303" s="257"/>
      <c r="U303" s="14"/>
      <c r="V303" s="14"/>
      <c r="W303" s="14"/>
      <c r="X303" s="14"/>
      <c r="Y303" s="14"/>
      <c r="Z303" s="14"/>
      <c r="AA303" s="14"/>
      <c r="AB303" s="14"/>
      <c r="AC303" s="14"/>
      <c r="AD303" s="14"/>
      <c r="AE303" s="14"/>
      <c r="AT303" s="258" t="s">
        <v>142</v>
      </c>
      <c r="AU303" s="258" t="s">
        <v>87</v>
      </c>
      <c r="AV303" s="14" t="s">
        <v>87</v>
      </c>
      <c r="AW303" s="14" t="s">
        <v>35</v>
      </c>
      <c r="AX303" s="14" t="s">
        <v>21</v>
      </c>
      <c r="AY303" s="258" t="s">
        <v>129</v>
      </c>
    </row>
    <row r="304" s="2" customFormat="1" ht="21.75" customHeight="1">
      <c r="A304" s="39"/>
      <c r="B304" s="40"/>
      <c r="C304" s="219" t="s">
        <v>382</v>
      </c>
      <c r="D304" s="219" t="s">
        <v>132</v>
      </c>
      <c r="E304" s="220" t="s">
        <v>383</v>
      </c>
      <c r="F304" s="221" t="s">
        <v>384</v>
      </c>
      <c r="G304" s="222" t="s">
        <v>135</v>
      </c>
      <c r="H304" s="223">
        <v>255.63999999999999</v>
      </c>
      <c r="I304" s="224"/>
      <c r="J304" s="225">
        <f>ROUND(I304*H304,2)</f>
        <v>0</v>
      </c>
      <c r="K304" s="221" t="s">
        <v>154</v>
      </c>
      <c r="L304" s="45"/>
      <c r="M304" s="226" t="s">
        <v>1</v>
      </c>
      <c r="N304" s="227" t="s">
        <v>43</v>
      </c>
      <c r="O304" s="92"/>
      <c r="P304" s="228">
        <f>O304*H304</f>
        <v>0</v>
      </c>
      <c r="Q304" s="228">
        <v>0.00014962499999999999</v>
      </c>
      <c r="R304" s="228">
        <f>Q304*H304</f>
        <v>0.038250134999999998</v>
      </c>
      <c r="S304" s="228">
        <v>0</v>
      </c>
      <c r="T304" s="229">
        <f>S304*H304</f>
        <v>0</v>
      </c>
      <c r="U304" s="39"/>
      <c r="V304" s="39"/>
      <c r="W304" s="39"/>
      <c r="X304" s="39"/>
      <c r="Y304" s="39"/>
      <c r="Z304" s="39"/>
      <c r="AA304" s="39"/>
      <c r="AB304" s="39"/>
      <c r="AC304" s="39"/>
      <c r="AD304" s="39"/>
      <c r="AE304" s="39"/>
      <c r="AR304" s="230" t="s">
        <v>245</v>
      </c>
      <c r="AT304" s="230" t="s">
        <v>132</v>
      </c>
      <c r="AU304" s="230" t="s">
        <v>87</v>
      </c>
      <c r="AY304" s="18" t="s">
        <v>129</v>
      </c>
      <c r="BE304" s="231">
        <f>IF(N304="základní",J304,0)</f>
        <v>0</v>
      </c>
      <c r="BF304" s="231">
        <f>IF(N304="snížená",J304,0)</f>
        <v>0</v>
      </c>
      <c r="BG304" s="231">
        <f>IF(N304="zákl. přenesená",J304,0)</f>
        <v>0</v>
      </c>
      <c r="BH304" s="231">
        <f>IF(N304="sníž. přenesená",J304,0)</f>
        <v>0</v>
      </c>
      <c r="BI304" s="231">
        <f>IF(N304="nulová",J304,0)</f>
        <v>0</v>
      </c>
      <c r="BJ304" s="18" t="s">
        <v>21</v>
      </c>
      <c r="BK304" s="231">
        <f>ROUND(I304*H304,2)</f>
        <v>0</v>
      </c>
      <c r="BL304" s="18" t="s">
        <v>245</v>
      </c>
      <c r="BM304" s="230" t="s">
        <v>385</v>
      </c>
    </row>
    <row r="305" s="2" customFormat="1">
      <c r="A305" s="39"/>
      <c r="B305" s="40"/>
      <c r="C305" s="41"/>
      <c r="D305" s="232" t="s">
        <v>138</v>
      </c>
      <c r="E305" s="41"/>
      <c r="F305" s="233" t="s">
        <v>386</v>
      </c>
      <c r="G305" s="41"/>
      <c r="H305" s="41"/>
      <c r="I305" s="234"/>
      <c r="J305" s="41"/>
      <c r="K305" s="41"/>
      <c r="L305" s="45"/>
      <c r="M305" s="235"/>
      <c r="N305" s="236"/>
      <c r="O305" s="92"/>
      <c r="P305" s="92"/>
      <c r="Q305" s="92"/>
      <c r="R305" s="92"/>
      <c r="S305" s="92"/>
      <c r="T305" s="93"/>
      <c r="U305" s="39"/>
      <c r="V305" s="39"/>
      <c r="W305" s="39"/>
      <c r="X305" s="39"/>
      <c r="Y305" s="39"/>
      <c r="Z305" s="39"/>
      <c r="AA305" s="39"/>
      <c r="AB305" s="39"/>
      <c r="AC305" s="39"/>
      <c r="AD305" s="39"/>
      <c r="AE305" s="39"/>
      <c r="AT305" s="18" t="s">
        <v>138</v>
      </c>
      <c r="AU305" s="18" t="s">
        <v>87</v>
      </c>
    </row>
    <row r="306" s="2" customFormat="1">
      <c r="A306" s="39"/>
      <c r="B306" s="40"/>
      <c r="C306" s="41"/>
      <c r="D306" s="270" t="s">
        <v>157</v>
      </c>
      <c r="E306" s="41"/>
      <c r="F306" s="271" t="s">
        <v>387</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157</v>
      </c>
      <c r="AU306" s="18" t="s">
        <v>87</v>
      </c>
    </row>
    <row r="307" s="13" customFormat="1">
      <c r="A307" s="13"/>
      <c r="B307" s="238"/>
      <c r="C307" s="239"/>
      <c r="D307" s="232" t="s">
        <v>142</v>
      </c>
      <c r="E307" s="240" t="s">
        <v>1</v>
      </c>
      <c r="F307" s="241" t="s">
        <v>177</v>
      </c>
      <c r="G307" s="239"/>
      <c r="H307" s="240" t="s">
        <v>1</v>
      </c>
      <c r="I307" s="242"/>
      <c r="J307" s="239"/>
      <c r="K307" s="239"/>
      <c r="L307" s="243"/>
      <c r="M307" s="244"/>
      <c r="N307" s="245"/>
      <c r="O307" s="245"/>
      <c r="P307" s="245"/>
      <c r="Q307" s="245"/>
      <c r="R307" s="245"/>
      <c r="S307" s="245"/>
      <c r="T307" s="246"/>
      <c r="U307" s="13"/>
      <c r="V307" s="13"/>
      <c r="W307" s="13"/>
      <c r="X307" s="13"/>
      <c r="Y307" s="13"/>
      <c r="Z307" s="13"/>
      <c r="AA307" s="13"/>
      <c r="AB307" s="13"/>
      <c r="AC307" s="13"/>
      <c r="AD307" s="13"/>
      <c r="AE307" s="13"/>
      <c r="AT307" s="247" t="s">
        <v>142</v>
      </c>
      <c r="AU307" s="247" t="s">
        <v>87</v>
      </c>
      <c r="AV307" s="13" t="s">
        <v>21</v>
      </c>
      <c r="AW307" s="13" t="s">
        <v>35</v>
      </c>
      <c r="AX307" s="13" t="s">
        <v>78</v>
      </c>
      <c r="AY307" s="247" t="s">
        <v>129</v>
      </c>
    </row>
    <row r="308" s="14" customFormat="1">
      <c r="A308" s="14"/>
      <c r="B308" s="248"/>
      <c r="C308" s="249"/>
      <c r="D308" s="232" t="s">
        <v>142</v>
      </c>
      <c r="E308" s="250" t="s">
        <v>1</v>
      </c>
      <c r="F308" s="251" t="s">
        <v>178</v>
      </c>
      <c r="G308" s="249"/>
      <c r="H308" s="252">
        <v>233</v>
      </c>
      <c r="I308" s="253"/>
      <c r="J308" s="249"/>
      <c r="K308" s="249"/>
      <c r="L308" s="254"/>
      <c r="M308" s="255"/>
      <c r="N308" s="256"/>
      <c r="O308" s="256"/>
      <c r="P308" s="256"/>
      <c r="Q308" s="256"/>
      <c r="R308" s="256"/>
      <c r="S308" s="256"/>
      <c r="T308" s="257"/>
      <c r="U308" s="14"/>
      <c r="V308" s="14"/>
      <c r="W308" s="14"/>
      <c r="X308" s="14"/>
      <c r="Y308" s="14"/>
      <c r="Z308" s="14"/>
      <c r="AA308" s="14"/>
      <c r="AB308" s="14"/>
      <c r="AC308" s="14"/>
      <c r="AD308" s="14"/>
      <c r="AE308" s="14"/>
      <c r="AT308" s="258" t="s">
        <v>142</v>
      </c>
      <c r="AU308" s="258" t="s">
        <v>87</v>
      </c>
      <c r="AV308" s="14" t="s">
        <v>87</v>
      </c>
      <c r="AW308" s="14" t="s">
        <v>35</v>
      </c>
      <c r="AX308" s="14" t="s">
        <v>78</v>
      </c>
      <c r="AY308" s="258" t="s">
        <v>129</v>
      </c>
    </row>
    <row r="309" s="13" customFormat="1">
      <c r="A309" s="13"/>
      <c r="B309" s="238"/>
      <c r="C309" s="239"/>
      <c r="D309" s="232" t="s">
        <v>142</v>
      </c>
      <c r="E309" s="240" t="s">
        <v>1</v>
      </c>
      <c r="F309" s="241" t="s">
        <v>181</v>
      </c>
      <c r="G309" s="239"/>
      <c r="H309" s="240" t="s">
        <v>1</v>
      </c>
      <c r="I309" s="242"/>
      <c r="J309" s="239"/>
      <c r="K309" s="239"/>
      <c r="L309" s="243"/>
      <c r="M309" s="244"/>
      <c r="N309" s="245"/>
      <c r="O309" s="245"/>
      <c r="P309" s="245"/>
      <c r="Q309" s="245"/>
      <c r="R309" s="245"/>
      <c r="S309" s="245"/>
      <c r="T309" s="246"/>
      <c r="U309" s="13"/>
      <c r="V309" s="13"/>
      <c r="W309" s="13"/>
      <c r="X309" s="13"/>
      <c r="Y309" s="13"/>
      <c r="Z309" s="13"/>
      <c r="AA309" s="13"/>
      <c r="AB309" s="13"/>
      <c r="AC309" s="13"/>
      <c r="AD309" s="13"/>
      <c r="AE309" s="13"/>
      <c r="AT309" s="247" t="s">
        <v>142</v>
      </c>
      <c r="AU309" s="247" t="s">
        <v>87</v>
      </c>
      <c r="AV309" s="13" t="s">
        <v>21</v>
      </c>
      <c r="AW309" s="13" t="s">
        <v>35</v>
      </c>
      <c r="AX309" s="13" t="s">
        <v>78</v>
      </c>
      <c r="AY309" s="247" t="s">
        <v>129</v>
      </c>
    </row>
    <row r="310" s="14" customFormat="1">
      <c r="A310" s="14"/>
      <c r="B310" s="248"/>
      <c r="C310" s="249"/>
      <c r="D310" s="232" t="s">
        <v>142</v>
      </c>
      <c r="E310" s="250" t="s">
        <v>1</v>
      </c>
      <c r="F310" s="251" t="s">
        <v>182</v>
      </c>
      <c r="G310" s="249"/>
      <c r="H310" s="252">
        <v>12</v>
      </c>
      <c r="I310" s="253"/>
      <c r="J310" s="249"/>
      <c r="K310" s="249"/>
      <c r="L310" s="254"/>
      <c r="M310" s="255"/>
      <c r="N310" s="256"/>
      <c r="O310" s="256"/>
      <c r="P310" s="256"/>
      <c r="Q310" s="256"/>
      <c r="R310" s="256"/>
      <c r="S310" s="256"/>
      <c r="T310" s="257"/>
      <c r="U310" s="14"/>
      <c r="V310" s="14"/>
      <c r="W310" s="14"/>
      <c r="X310" s="14"/>
      <c r="Y310" s="14"/>
      <c r="Z310" s="14"/>
      <c r="AA310" s="14"/>
      <c r="AB310" s="14"/>
      <c r="AC310" s="14"/>
      <c r="AD310" s="14"/>
      <c r="AE310" s="14"/>
      <c r="AT310" s="258" t="s">
        <v>142</v>
      </c>
      <c r="AU310" s="258" t="s">
        <v>87</v>
      </c>
      <c r="AV310" s="14" t="s">
        <v>87</v>
      </c>
      <c r="AW310" s="14" t="s">
        <v>35</v>
      </c>
      <c r="AX310" s="14" t="s">
        <v>78</v>
      </c>
      <c r="AY310" s="258" t="s">
        <v>129</v>
      </c>
    </row>
    <row r="311" s="13" customFormat="1">
      <c r="A311" s="13"/>
      <c r="B311" s="238"/>
      <c r="C311" s="239"/>
      <c r="D311" s="232" t="s">
        <v>142</v>
      </c>
      <c r="E311" s="240" t="s">
        <v>1</v>
      </c>
      <c r="F311" s="241" t="s">
        <v>388</v>
      </c>
      <c r="G311" s="239"/>
      <c r="H311" s="240" t="s">
        <v>1</v>
      </c>
      <c r="I311" s="242"/>
      <c r="J311" s="239"/>
      <c r="K311" s="239"/>
      <c r="L311" s="243"/>
      <c r="M311" s="244"/>
      <c r="N311" s="245"/>
      <c r="O311" s="245"/>
      <c r="P311" s="245"/>
      <c r="Q311" s="245"/>
      <c r="R311" s="245"/>
      <c r="S311" s="245"/>
      <c r="T311" s="246"/>
      <c r="U311" s="13"/>
      <c r="V311" s="13"/>
      <c r="W311" s="13"/>
      <c r="X311" s="13"/>
      <c r="Y311" s="13"/>
      <c r="Z311" s="13"/>
      <c r="AA311" s="13"/>
      <c r="AB311" s="13"/>
      <c r="AC311" s="13"/>
      <c r="AD311" s="13"/>
      <c r="AE311" s="13"/>
      <c r="AT311" s="247" t="s">
        <v>142</v>
      </c>
      <c r="AU311" s="247" t="s">
        <v>87</v>
      </c>
      <c r="AV311" s="13" t="s">
        <v>21</v>
      </c>
      <c r="AW311" s="13" t="s">
        <v>35</v>
      </c>
      <c r="AX311" s="13" t="s">
        <v>78</v>
      </c>
      <c r="AY311" s="247" t="s">
        <v>129</v>
      </c>
    </row>
    <row r="312" s="14" customFormat="1">
      <c r="A312" s="14"/>
      <c r="B312" s="248"/>
      <c r="C312" s="249"/>
      <c r="D312" s="232" t="s">
        <v>142</v>
      </c>
      <c r="E312" s="250" t="s">
        <v>1</v>
      </c>
      <c r="F312" s="251" t="s">
        <v>180</v>
      </c>
      <c r="G312" s="249"/>
      <c r="H312" s="252">
        <v>10.640000000000001</v>
      </c>
      <c r="I312" s="253"/>
      <c r="J312" s="249"/>
      <c r="K312" s="249"/>
      <c r="L312" s="254"/>
      <c r="M312" s="255"/>
      <c r="N312" s="256"/>
      <c r="O312" s="256"/>
      <c r="P312" s="256"/>
      <c r="Q312" s="256"/>
      <c r="R312" s="256"/>
      <c r="S312" s="256"/>
      <c r="T312" s="257"/>
      <c r="U312" s="14"/>
      <c r="V312" s="14"/>
      <c r="W312" s="14"/>
      <c r="X312" s="14"/>
      <c r="Y312" s="14"/>
      <c r="Z312" s="14"/>
      <c r="AA312" s="14"/>
      <c r="AB312" s="14"/>
      <c r="AC312" s="14"/>
      <c r="AD312" s="14"/>
      <c r="AE312" s="14"/>
      <c r="AT312" s="258" t="s">
        <v>142</v>
      </c>
      <c r="AU312" s="258" t="s">
        <v>87</v>
      </c>
      <c r="AV312" s="14" t="s">
        <v>87</v>
      </c>
      <c r="AW312" s="14" t="s">
        <v>35</v>
      </c>
      <c r="AX312" s="14" t="s">
        <v>78</v>
      </c>
      <c r="AY312" s="258" t="s">
        <v>129</v>
      </c>
    </row>
    <row r="313" s="15" customFormat="1">
      <c r="A313" s="15"/>
      <c r="B313" s="259"/>
      <c r="C313" s="260"/>
      <c r="D313" s="232" t="s">
        <v>142</v>
      </c>
      <c r="E313" s="261" t="s">
        <v>1</v>
      </c>
      <c r="F313" s="262" t="s">
        <v>150</v>
      </c>
      <c r="G313" s="260"/>
      <c r="H313" s="263">
        <v>255.63999999999999</v>
      </c>
      <c r="I313" s="264"/>
      <c r="J313" s="260"/>
      <c r="K313" s="260"/>
      <c r="L313" s="265"/>
      <c r="M313" s="266"/>
      <c r="N313" s="267"/>
      <c r="O313" s="267"/>
      <c r="P313" s="267"/>
      <c r="Q313" s="267"/>
      <c r="R313" s="267"/>
      <c r="S313" s="267"/>
      <c r="T313" s="268"/>
      <c r="U313" s="15"/>
      <c r="V313" s="15"/>
      <c r="W313" s="15"/>
      <c r="X313" s="15"/>
      <c r="Y313" s="15"/>
      <c r="Z313" s="15"/>
      <c r="AA313" s="15"/>
      <c r="AB313" s="15"/>
      <c r="AC313" s="15"/>
      <c r="AD313" s="15"/>
      <c r="AE313" s="15"/>
      <c r="AT313" s="269" t="s">
        <v>142</v>
      </c>
      <c r="AU313" s="269" t="s">
        <v>87</v>
      </c>
      <c r="AV313" s="15" t="s">
        <v>136</v>
      </c>
      <c r="AW313" s="15" t="s">
        <v>35</v>
      </c>
      <c r="AX313" s="15" t="s">
        <v>21</v>
      </c>
      <c r="AY313" s="269" t="s">
        <v>129</v>
      </c>
    </row>
    <row r="314" s="2" customFormat="1" ht="24.15" customHeight="1">
      <c r="A314" s="39"/>
      <c r="B314" s="40"/>
      <c r="C314" s="219" t="s">
        <v>389</v>
      </c>
      <c r="D314" s="219" t="s">
        <v>132</v>
      </c>
      <c r="E314" s="220" t="s">
        <v>390</v>
      </c>
      <c r="F314" s="221" t="s">
        <v>391</v>
      </c>
      <c r="G314" s="222" t="s">
        <v>135</v>
      </c>
      <c r="H314" s="223">
        <v>9.4499999999999993</v>
      </c>
      <c r="I314" s="224"/>
      <c r="J314" s="225">
        <f>ROUND(I314*H314,2)</f>
        <v>0</v>
      </c>
      <c r="K314" s="221" t="s">
        <v>154</v>
      </c>
      <c r="L314" s="45"/>
      <c r="M314" s="226" t="s">
        <v>1</v>
      </c>
      <c r="N314" s="227" t="s">
        <v>43</v>
      </c>
      <c r="O314" s="92"/>
      <c r="P314" s="228">
        <f>O314*H314</f>
        <v>0</v>
      </c>
      <c r="Q314" s="228">
        <v>0.00072480000000000005</v>
      </c>
      <c r="R314" s="228">
        <f>Q314*H314</f>
        <v>0.0068493599999999996</v>
      </c>
      <c r="S314" s="228">
        <v>0</v>
      </c>
      <c r="T314" s="229">
        <f>S314*H314</f>
        <v>0</v>
      </c>
      <c r="U314" s="39"/>
      <c r="V314" s="39"/>
      <c r="W314" s="39"/>
      <c r="X314" s="39"/>
      <c r="Y314" s="39"/>
      <c r="Z314" s="39"/>
      <c r="AA314" s="39"/>
      <c r="AB314" s="39"/>
      <c r="AC314" s="39"/>
      <c r="AD314" s="39"/>
      <c r="AE314" s="39"/>
      <c r="AR314" s="230" t="s">
        <v>245</v>
      </c>
      <c r="AT314" s="230" t="s">
        <v>132</v>
      </c>
      <c r="AU314" s="230" t="s">
        <v>87</v>
      </c>
      <c r="AY314" s="18" t="s">
        <v>129</v>
      </c>
      <c r="BE314" s="231">
        <f>IF(N314="základní",J314,0)</f>
        <v>0</v>
      </c>
      <c r="BF314" s="231">
        <f>IF(N314="snížená",J314,0)</f>
        <v>0</v>
      </c>
      <c r="BG314" s="231">
        <f>IF(N314="zákl. přenesená",J314,0)</f>
        <v>0</v>
      </c>
      <c r="BH314" s="231">
        <f>IF(N314="sníž. přenesená",J314,0)</f>
        <v>0</v>
      </c>
      <c r="BI314" s="231">
        <f>IF(N314="nulová",J314,0)</f>
        <v>0</v>
      </c>
      <c r="BJ314" s="18" t="s">
        <v>21</v>
      </c>
      <c r="BK314" s="231">
        <f>ROUND(I314*H314,2)</f>
        <v>0</v>
      </c>
      <c r="BL314" s="18" t="s">
        <v>245</v>
      </c>
      <c r="BM314" s="230" t="s">
        <v>392</v>
      </c>
    </row>
    <row r="315" s="2" customFormat="1">
      <c r="A315" s="39"/>
      <c r="B315" s="40"/>
      <c r="C315" s="41"/>
      <c r="D315" s="232" t="s">
        <v>138</v>
      </c>
      <c r="E315" s="41"/>
      <c r="F315" s="233" t="s">
        <v>393</v>
      </c>
      <c r="G315" s="41"/>
      <c r="H315" s="41"/>
      <c r="I315" s="234"/>
      <c r="J315" s="41"/>
      <c r="K315" s="41"/>
      <c r="L315" s="45"/>
      <c r="M315" s="235"/>
      <c r="N315" s="236"/>
      <c r="O315" s="92"/>
      <c r="P315" s="92"/>
      <c r="Q315" s="92"/>
      <c r="R315" s="92"/>
      <c r="S315" s="92"/>
      <c r="T315" s="93"/>
      <c r="U315" s="39"/>
      <c r="V315" s="39"/>
      <c r="W315" s="39"/>
      <c r="X315" s="39"/>
      <c r="Y315" s="39"/>
      <c r="Z315" s="39"/>
      <c r="AA315" s="39"/>
      <c r="AB315" s="39"/>
      <c r="AC315" s="39"/>
      <c r="AD315" s="39"/>
      <c r="AE315" s="39"/>
      <c r="AT315" s="18" t="s">
        <v>138</v>
      </c>
      <c r="AU315" s="18" t="s">
        <v>87</v>
      </c>
    </row>
    <row r="316" s="2" customFormat="1">
      <c r="A316" s="39"/>
      <c r="B316" s="40"/>
      <c r="C316" s="41"/>
      <c r="D316" s="270" t="s">
        <v>157</v>
      </c>
      <c r="E316" s="41"/>
      <c r="F316" s="271" t="s">
        <v>394</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157</v>
      </c>
      <c r="AU316" s="18" t="s">
        <v>87</v>
      </c>
    </row>
    <row r="317" s="2" customFormat="1">
      <c r="A317" s="39"/>
      <c r="B317" s="40"/>
      <c r="C317" s="41"/>
      <c r="D317" s="232" t="s">
        <v>140</v>
      </c>
      <c r="E317" s="41"/>
      <c r="F317" s="237" t="s">
        <v>395</v>
      </c>
      <c r="G317" s="41"/>
      <c r="H317" s="41"/>
      <c r="I317" s="234"/>
      <c r="J317" s="41"/>
      <c r="K317" s="41"/>
      <c r="L317" s="45"/>
      <c r="M317" s="235"/>
      <c r="N317" s="236"/>
      <c r="O317" s="92"/>
      <c r="P317" s="92"/>
      <c r="Q317" s="92"/>
      <c r="R317" s="92"/>
      <c r="S317" s="92"/>
      <c r="T317" s="93"/>
      <c r="U317" s="39"/>
      <c r="V317" s="39"/>
      <c r="W317" s="39"/>
      <c r="X317" s="39"/>
      <c r="Y317" s="39"/>
      <c r="Z317" s="39"/>
      <c r="AA317" s="39"/>
      <c r="AB317" s="39"/>
      <c r="AC317" s="39"/>
      <c r="AD317" s="39"/>
      <c r="AE317" s="39"/>
      <c r="AT317" s="18" t="s">
        <v>140</v>
      </c>
      <c r="AU317" s="18" t="s">
        <v>87</v>
      </c>
    </row>
    <row r="318" s="13" customFormat="1">
      <c r="A318" s="13"/>
      <c r="B318" s="238"/>
      <c r="C318" s="239"/>
      <c r="D318" s="232" t="s">
        <v>142</v>
      </c>
      <c r="E318" s="240" t="s">
        <v>1</v>
      </c>
      <c r="F318" s="241" t="s">
        <v>381</v>
      </c>
      <c r="G318" s="239"/>
      <c r="H318" s="240" t="s">
        <v>1</v>
      </c>
      <c r="I318" s="242"/>
      <c r="J318" s="239"/>
      <c r="K318" s="239"/>
      <c r="L318" s="243"/>
      <c r="M318" s="244"/>
      <c r="N318" s="245"/>
      <c r="O318" s="245"/>
      <c r="P318" s="245"/>
      <c r="Q318" s="245"/>
      <c r="R318" s="245"/>
      <c r="S318" s="245"/>
      <c r="T318" s="246"/>
      <c r="U318" s="13"/>
      <c r="V318" s="13"/>
      <c r="W318" s="13"/>
      <c r="X318" s="13"/>
      <c r="Y318" s="13"/>
      <c r="Z318" s="13"/>
      <c r="AA318" s="13"/>
      <c r="AB318" s="13"/>
      <c r="AC318" s="13"/>
      <c r="AD318" s="13"/>
      <c r="AE318" s="13"/>
      <c r="AT318" s="247" t="s">
        <v>142</v>
      </c>
      <c r="AU318" s="247" t="s">
        <v>87</v>
      </c>
      <c r="AV318" s="13" t="s">
        <v>21</v>
      </c>
      <c r="AW318" s="13" t="s">
        <v>35</v>
      </c>
      <c r="AX318" s="13" t="s">
        <v>78</v>
      </c>
      <c r="AY318" s="247" t="s">
        <v>129</v>
      </c>
    </row>
    <row r="319" s="14" customFormat="1">
      <c r="A319" s="14"/>
      <c r="B319" s="248"/>
      <c r="C319" s="249"/>
      <c r="D319" s="232" t="s">
        <v>142</v>
      </c>
      <c r="E319" s="250" t="s">
        <v>1</v>
      </c>
      <c r="F319" s="251" t="s">
        <v>184</v>
      </c>
      <c r="G319" s="249"/>
      <c r="H319" s="252">
        <v>9.4499999999999993</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142</v>
      </c>
      <c r="AU319" s="258" t="s">
        <v>87</v>
      </c>
      <c r="AV319" s="14" t="s">
        <v>87</v>
      </c>
      <c r="AW319" s="14" t="s">
        <v>35</v>
      </c>
      <c r="AX319" s="14" t="s">
        <v>21</v>
      </c>
      <c r="AY319" s="258" t="s">
        <v>129</v>
      </c>
    </row>
    <row r="320" s="2" customFormat="1" ht="24.15" customHeight="1">
      <c r="A320" s="39"/>
      <c r="B320" s="40"/>
      <c r="C320" s="219" t="s">
        <v>396</v>
      </c>
      <c r="D320" s="219" t="s">
        <v>132</v>
      </c>
      <c r="E320" s="220" t="s">
        <v>397</v>
      </c>
      <c r="F320" s="221" t="s">
        <v>398</v>
      </c>
      <c r="G320" s="222" t="s">
        <v>135</v>
      </c>
      <c r="H320" s="223">
        <v>255.63999999999999</v>
      </c>
      <c r="I320" s="224"/>
      <c r="J320" s="225">
        <f>ROUND(I320*H320,2)</f>
        <v>0</v>
      </c>
      <c r="K320" s="221" t="s">
        <v>154</v>
      </c>
      <c r="L320" s="45"/>
      <c r="M320" s="226" t="s">
        <v>1</v>
      </c>
      <c r="N320" s="227" t="s">
        <v>43</v>
      </c>
      <c r="O320" s="92"/>
      <c r="P320" s="228">
        <f>O320*H320</f>
        <v>0</v>
      </c>
      <c r="Q320" s="228">
        <v>0.00103488</v>
      </c>
      <c r="R320" s="228">
        <f>Q320*H320</f>
        <v>0.26455672319999995</v>
      </c>
      <c r="S320" s="228">
        <v>0</v>
      </c>
      <c r="T320" s="229">
        <f>S320*H320</f>
        <v>0</v>
      </c>
      <c r="U320" s="39"/>
      <c r="V320" s="39"/>
      <c r="W320" s="39"/>
      <c r="X320" s="39"/>
      <c r="Y320" s="39"/>
      <c r="Z320" s="39"/>
      <c r="AA320" s="39"/>
      <c r="AB320" s="39"/>
      <c r="AC320" s="39"/>
      <c r="AD320" s="39"/>
      <c r="AE320" s="39"/>
      <c r="AR320" s="230" t="s">
        <v>245</v>
      </c>
      <c r="AT320" s="230" t="s">
        <v>132</v>
      </c>
      <c r="AU320" s="230" t="s">
        <v>87</v>
      </c>
      <c r="AY320" s="18" t="s">
        <v>129</v>
      </c>
      <c r="BE320" s="231">
        <f>IF(N320="základní",J320,0)</f>
        <v>0</v>
      </c>
      <c r="BF320" s="231">
        <f>IF(N320="snížená",J320,0)</f>
        <v>0</v>
      </c>
      <c r="BG320" s="231">
        <f>IF(N320="zákl. přenesená",J320,0)</f>
        <v>0</v>
      </c>
      <c r="BH320" s="231">
        <f>IF(N320="sníž. přenesená",J320,0)</f>
        <v>0</v>
      </c>
      <c r="BI320" s="231">
        <f>IF(N320="nulová",J320,0)</f>
        <v>0</v>
      </c>
      <c r="BJ320" s="18" t="s">
        <v>21</v>
      </c>
      <c r="BK320" s="231">
        <f>ROUND(I320*H320,2)</f>
        <v>0</v>
      </c>
      <c r="BL320" s="18" t="s">
        <v>245</v>
      </c>
      <c r="BM320" s="230" t="s">
        <v>399</v>
      </c>
    </row>
    <row r="321" s="2" customFormat="1">
      <c r="A321" s="39"/>
      <c r="B321" s="40"/>
      <c r="C321" s="41"/>
      <c r="D321" s="232" t="s">
        <v>138</v>
      </c>
      <c r="E321" s="41"/>
      <c r="F321" s="233" t="s">
        <v>400</v>
      </c>
      <c r="G321" s="41"/>
      <c r="H321" s="41"/>
      <c r="I321" s="234"/>
      <c r="J321" s="41"/>
      <c r="K321" s="41"/>
      <c r="L321" s="45"/>
      <c r="M321" s="235"/>
      <c r="N321" s="236"/>
      <c r="O321" s="92"/>
      <c r="P321" s="92"/>
      <c r="Q321" s="92"/>
      <c r="R321" s="92"/>
      <c r="S321" s="92"/>
      <c r="T321" s="93"/>
      <c r="U321" s="39"/>
      <c r="V321" s="39"/>
      <c r="W321" s="39"/>
      <c r="X321" s="39"/>
      <c r="Y321" s="39"/>
      <c r="Z321" s="39"/>
      <c r="AA321" s="39"/>
      <c r="AB321" s="39"/>
      <c r="AC321" s="39"/>
      <c r="AD321" s="39"/>
      <c r="AE321" s="39"/>
      <c r="AT321" s="18" t="s">
        <v>138</v>
      </c>
      <c r="AU321" s="18" t="s">
        <v>87</v>
      </c>
    </row>
    <row r="322" s="2" customFormat="1">
      <c r="A322" s="39"/>
      <c r="B322" s="40"/>
      <c r="C322" s="41"/>
      <c r="D322" s="270" t="s">
        <v>157</v>
      </c>
      <c r="E322" s="41"/>
      <c r="F322" s="271" t="s">
        <v>401</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157</v>
      </c>
      <c r="AU322" s="18" t="s">
        <v>87</v>
      </c>
    </row>
    <row r="323" s="2" customFormat="1">
      <c r="A323" s="39"/>
      <c r="B323" s="40"/>
      <c r="C323" s="41"/>
      <c r="D323" s="232" t="s">
        <v>140</v>
      </c>
      <c r="E323" s="41"/>
      <c r="F323" s="237" t="s">
        <v>395</v>
      </c>
      <c r="G323" s="41"/>
      <c r="H323" s="41"/>
      <c r="I323" s="234"/>
      <c r="J323" s="41"/>
      <c r="K323" s="41"/>
      <c r="L323" s="45"/>
      <c r="M323" s="235"/>
      <c r="N323" s="236"/>
      <c r="O323" s="92"/>
      <c r="P323" s="92"/>
      <c r="Q323" s="92"/>
      <c r="R323" s="92"/>
      <c r="S323" s="92"/>
      <c r="T323" s="93"/>
      <c r="U323" s="39"/>
      <c r="V323" s="39"/>
      <c r="W323" s="39"/>
      <c r="X323" s="39"/>
      <c r="Y323" s="39"/>
      <c r="Z323" s="39"/>
      <c r="AA323" s="39"/>
      <c r="AB323" s="39"/>
      <c r="AC323" s="39"/>
      <c r="AD323" s="39"/>
      <c r="AE323" s="39"/>
      <c r="AT323" s="18" t="s">
        <v>140</v>
      </c>
      <c r="AU323" s="18" t="s">
        <v>87</v>
      </c>
    </row>
    <row r="324" s="13" customFormat="1">
      <c r="A324" s="13"/>
      <c r="B324" s="238"/>
      <c r="C324" s="239"/>
      <c r="D324" s="232" t="s">
        <v>142</v>
      </c>
      <c r="E324" s="240" t="s">
        <v>1</v>
      </c>
      <c r="F324" s="241" t="s">
        <v>177</v>
      </c>
      <c r="G324" s="239"/>
      <c r="H324" s="240" t="s">
        <v>1</v>
      </c>
      <c r="I324" s="242"/>
      <c r="J324" s="239"/>
      <c r="K324" s="239"/>
      <c r="L324" s="243"/>
      <c r="M324" s="244"/>
      <c r="N324" s="245"/>
      <c r="O324" s="245"/>
      <c r="P324" s="245"/>
      <c r="Q324" s="245"/>
      <c r="R324" s="245"/>
      <c r="S324" s="245"/>
      <c r="T324" s="246"/>
      <c r="U324" s="13"/>
      <c r="V324" s="13"/>
      <c r="W324" s="13"/>
      <c r="X324" s="13"/>
      <c r="Y324" s="13"/>
      <c r="Z324" s="13"/>
      <c r="AA324" s="13"/>
      <c r="AB324" s="13"/>
      <c r="AC324" s="13"/>
      <c r="AD324" s="13"/>
      <c r="AE324" s="13"/>
      <c r="AT324" s="247" t="s">
        <v>142</v>
      </c>
      <c r="AU324" s="247" t="s">
        <v>87</v>
      </c>
      <c r="AV324" s="13" t="s">
        <v>21</v>
      </c>
      <c r="AW324" s="13" t="s">
        <v>35</v>
      </c>
      <c r="AX324" s="13" t="s">
        <v>78</v>
      </c>
      <c r="AY324" s="247" t="s">
        <v>129</v>
      </c>
    </row>
    <row r="325" s="14" customFormat="1">
      <c r="A325" s="14"/>
      <c r="B325" s="248"/>
      <c r="C325" s="249"/>
      <c r="D325" s="232" t="s">
        <v>142</v>
      </c>
      <c r="E325" s="250" t="s">
        <v>1</v>
      </c>
      <c r="F325" s="251" t="s">
        <v>178</v>
      </c>
      <c r="G325" s="249"/>
      <c r="H325" s="252">
        <v>233</v>
      </c>
      <c r="I325" s="253"/>
      <c r="J325" s="249"/>
      <c r="K325" s="249"/>
      <c r="L325" s="254"/>
      <c r="M325" s="255"/>
      <c r="N325" s="256"/>
      <c r="O325" s="256"/>
      <c r="P325" s="256"/>
      <c r="Q325" s="256"/>
      <c r="R325" s="256"/>
      <c r="S325" s="256"/>
      <c r="T325" s="257"/>
      <c r="U325" s="14"/>
      <c r="V325" s="14"/>
      <c r="W325" s="14"/>
      <c r="X325" s="14"/>
      <c r="Y325" s="14"/>
      <c r="Z325" s="14"/>
      <c r="AA325" s="14"/>
      <c r="AB325" s="14"/>
      <c r="AC325" s="14"/>
      <c r="AD325" s="14"/>
      <c r="AE325" s="14"/>
      <c r="AT325" s="258" t="s">
        <v>142</v>
      </c>
      <c r="AU325" s="258" t="s">
        <v>87</v>
      </c>
      <c r="AV325" s="14" t="s">
        <v>87</v>
      </c>
      <c r="AW325" s="14" t="s">
        <v>35</v>
      </c>
      <c r="AX325" s="14" t="s">
        <v>78</v>
      </c>
      <c r="AY325" s="258" t="s">
        <v>129</v>
      </c>
    </row>
    <row r="326" s="13" customFormat="1">
      <c r="A326" s="13"/>
      <c r="B326" s="238"/>
      <c r="C326" s="239"/>
      <c r="D326" s="232" t="s">
        <v>142</v>
      </c>
      <c r="E326" s="240" t="s">
        <v>1</v>
      </c>
      <c r="F326" s="241" t="s">
        <v>181</v>
      </c>
      <c r="G326" s="239"/>
      <c r="H326" s="240" t="s">
        <v>1</v>
      </c>
      <c r="I326" s="242"/>
      <c r="J326" s="239"/>
      <c r="K326" s="239"/>
      <c r="L326" s="243"/>
      <c r="M326" s="244"/>
      <c r="N326" s="245"/>
      <c r="O326" s="245"/>
      <c r="P326" s="245"/>
      <c r="Q326" s="245"/>
      <c r="R326" s="245"/>
      <c r="S326" s="245"/>
      <c r="T326" s="246"/>
      <c r="U326" s="13"/>
      <c r="V326" s="13"/>
      <c r="W326" s="13"/>
      <c r="X326" s="13"/>
      <c r="Y326" s="13"/>
      <c r="Z326" s="13"/>
      <c r="AA326" s="13"/>
      <c r="AB326" s="13"/>
      <c r="AC326" s="13"/>
      <c r="AD326" s="13"/>
      <c r="AE326" s="13"/>
      <c r="AT326" s="247" t="s">
        <v>142</v>
      </c>
      <c r="AU326" s="247" t="s">
        <v>87</v>
      </c>
      <c r="AV326" s="13" t="s">
        <v>21</v>
      </c>
      <c r="AW326" s="13" t="s">
        <v>35</v>
      </c>
      <c r="AX326" s="13" t="s">
        <v>78</v>
      </c>
      <c r="AY326" s="247" t="s">
        <v>129</v>
      </c>
    </row>
    <row r="327" s="14" customFormat="1">
      <c r="A327" s="14"/>
      <c r="B327" s="248"/>
      <c r="C327" s="249"/>
      <c r="D327" s="232" t="s">
        <v>142</v>
      </c>
      <c r="E327" s="250" t="s">
        <v>1</v>
      </c>
      <c r="F327" s="251" t="s">
        <v>182</v>
      </c>
      <c r="G327" s="249"/>
      <c r="H327" s="252">
        <v>12</v>
      </c>
      <c r="I327" s="253"/>
      <c r="J327" s="249"/>
      <c r="K327" s="249"/>
      <c r="L327" s="254"/>
      <c r="M327" s="255"/>
      <c r="N327" s="256"/>
      <c r="O327" s="256"/>
      <c r="P327" s="256"/>
      <c r="Q327" s="256"/>
      <c r="R327" s="256"/>
      <c r="S327" s="256"/>
      <c r="T327" s="257"/>
      <c r="U327" s="14"/>
      <c r="V327" s="14"/>
      <c r="W327" s="14"/>
      <c r="X327" s="14"/>
      <c r="Y327" s="14"/>
      <c r="Z327" s="14"/>
      <c r="AA327" s="14"/>
      <c r="AB327" s="14"/>
      <c r="AC327" s="14"/>
      <c r="AD327" s="14"/>
      <c r="AE327" s="14"/>
      <c r="AT327" s="258" t="s">
        <v>142</v>
      </c>
      <c r="AU327" s="258" t="s">
        <v>87</v>
      </c>
      <c r="AV327" s="14" t="s">
        <v>87</v>
      </c>
      <c r="AW327" s="14" t="s">
        <v>35</v>
      </c>
      <c r="AX327" s="14" t="s">
        <v>78</v>
      </c>
      <c r="AY327" s="258" t="s">
        <v>129</v>
      </c>
    </row>
    <row r="328" s="13" customFormat="1">
      <c r="A328" s="13"/>
      <c r="B328" s="238"/>
      <c r="C328" s="239"/>
      <c r="D328" s="232" t="s">
        <v>142</v>
      </c>
      <c r="E328" s="240" t="s">
        <v>1</v>
      </c>
      <c r="F328" s="241" t="s">
        <v>388</v>
      </c>
      <c r="G328" s="239"/>
      <c r="H328" s="240" t="s">
        <v>1</v>
      </c>
      <c r="I328" s="242"/>
      <c r="J328" s="239"/>
      <c r="K328" s="239"/>
      <c r="L328" s="243"/>
      <c r="M328" s="244"/>
      <c r="N328" s="245"/>
      <c r="O328" s="245"/>
      <c r="P328" s="245"/>
      <c r="Q328" s="245"/>
      <c r="R328" s="245"/>
      <c r="S328" s="245"/>
      <c r="T328" s="246"/>
      <c r="U328" s="13"/>
      <c r="V328" s="13"/>
      <c r="W328" s="13"/>
      <c r="X328" s="13"/>
      <c r="Y328" s="13"/>
      <c r="Z328" s="13"/>
      <c r="AA328" s="13"/>
      <c r="AB328" s="13"/>
      <c r="AC328" s="13"/>
      <c r="AD328" s="13"/>
      <c r="AE328" s="13"/>
      <c r="AT328" s="247" t="s">
        <v>142</v>
      </c>
      <c r="AU328" s="247" t="s">
        <v>87</v>
      </c>
      <c r="AV328" s="13" t="s">
        <v>21</v>
      </c>
      <c r="AW328" s="13" t="s">
        <v>35</v>
      </c>
      <c r="AX328" s="13" t="s">
        <v>78</v>
      </c>
      <c r="AY328" s="247" t="s">
        <v>129</v>
      </c>
    </row>
    <row r="329" s="14" customFormat="1">
      <c r="A329" s="14"/>
      <c r="B329" s="248"/>
      <c r="C329" s="249"/>
      <c r="D329" s="232" t="s">
        <v>142</v>
      </c>
      <c r="E329" s="250" t="s">
        <v>1</v>
      </c>
      <c r="F329" s="251" t="s">
        <v>180</v>
      </c>
      <c r="G329" s="249"/>
      <c r="H329" s="252">
        <v>10.640000000000001</v>
      </c>
      <c r="I329" s="253"/>
      <c r="J329" s="249"/>
      <c r="K329" s="249"/>
      <c r="L329" s="254"/>
      <c r="M329" s="255"/>
      <c r="N329" s="256"/>
      <c r="O329" s="256"/>
      <c r="P329" s="256"/>
      <c r="Q329" s="256"/>
      <c r="R329" s="256"/>
      <c r="S329" s="256"/>
      <c r="T329" s="257"/>
      <c r="U329" s="14"/>
      <c r="V329" s="14"/>
      <c r="W329" s="14"/>
      <c r="X329" s="14"/>
      <c r="Y329" s="14"/>
      <c r="Z329" s="14"/>
      <c r="AA329" s="14"/>
      <c r="AB329" s="14"/>
      <c r="AC329" s="14"/>
      <c r="AD329" s="14"/>
      <c r="AE329" s="14"/>
      <c r="AT329" s="258" t="s">
        <v>142</v>
      </c>
      <c r="AU329" s="258" t="s">
        <v>87</v>
      </c>
      <c r="AV329" s="14" t="s">
        <v>87</v>
      </c>
      <c r="AW329" s="14" t="s">
        <v>35</v>
      </c>
      <c r="AX329" s="14" t="s">
        <v>78</v>
      </c>
      <c r="AY329" s="258" t="s">
        <v>129</v>
      </c>
    </row>
    <row r="330" s="15" customFormat="1">
      <c r="A330" s="15"/>
      <c r="B330" s="259"/>
      <c r="C330" s="260"/>
      <c r="D330" s="232" t="s">
        <v>142</v>
      </c>
      <c r="E330" s="261" t="s">
        <v>1</v>
      </c>
      <c r="F330" s="262" t="s">
        <v>150</v>
      </c>
      <c r="G330" s="260"/>
      <c r="H330" s="263">
        <v>255.63999999999999</v>
      </c>
      <c r="I330" s="264"/>
      <c r="J330" s="260"/>
      <c r="K330" s="260"/>
      <c r="L330" s="265"/>
      <c r="M330" s="266"/>
      <c r="N330" s="267"/>
      <c r="O330" s="267"/>
      <c r="P330" s="267"/>
      <c r="Q330" s="267"/>
      <c r="R330" s="267"/>
      <c r="S330" s="267"/>
      <c r="T330" s="268"/>
      <c r="U330" s="15"/>
      <c r="V330" s="15"/>
      <c r="W330" s="15"/>
      <c r="X330" s="15"/>
      <c r="Y330" s="15"/>
      <c r="Z330" s="15"/>
      <c r="AA330" s="15"/>
      <c r="AB330" s="15"/>
      <c r="AC330" s="15"/>
      <c r="AD330" s="15"/>
      <c r="AE330" s="15"/>
      <c r="AT330" s="269" t="s">
        <v>142</v>
      </c>
      <c r="AU330" s="269" t="s">
        <v>87</v>
      </c>
      <c r="AV330" s="15" t="s">
        <v>136</v>
      </c>
      <c r="AW330" s="15" t="s">
        <v>35</v>
      </c>
      <c r="AX330" s="15" t="s">
        <v>21</v>
      </c>
      <c r="AY330" s="269" t="s">
        <v>129</v>
      </c>
    </row>
    <row r="331" s="2" customFormat="1" ht="33" customHeight="1">
      <c r="A331" s="39"/>
      <c r="B331" s="40"/>
      <c r="C331" s="219" t="s">
        <v>402</v>
      </c>
      <c r="D331" s="219" t="s">
        <v>132</v>
      </c>
      <c r="E331" s="220" t="s">
        <v>403</v>
      </c>
      <c r="F331" s="221" t="s">
        <v>404</v>
      </c>
      <c r="G331" s="222" t="s">
        <v>135</v>
      </c>
      <c r="H331" s="223">
        <v>265.08999999999997</v>
      </c>
      <c r="I331" s="224"/>
      <c r="J331" s="225">
        <f>ROUND(I331*H331,2)</f>
        <v>0</v>
      </c>
      <c r="K331" s="221" t="s">
        <v>154</v>
      </c>
      <c r="L331" s="45"/>
      <c r="M331" s="226" t="s">
        <v>1</v>
      </c>
      <c r="N331" s="227" t="s">
        <v>43</v>
      </c>
      <c r="O331" s="92"/>
      <c r="P331" s="228">
        <f>O331*H331</f>
        <v>0</v>
      </c>
      <c r="Q331" s="228">
        <v>1.7289999999999999E-05</v>
      </c>
      <c r="R331" s="228">
        <f>Q331*H331</f>
        <v>0.0045834060999999995</v>
      </c>
      <c r="S331" s="228">
        <v>0</v>
      </c>
      <c r="T331" s="229">
        <f>S331*H331</f>
        <v>0</v>
      </c>
      <c r="U331" s="39"/>
      <c r="V331" s="39"/>
      <c r="W331" s="39"/>
      <c r="X331" s="39"/>
      <c r="Y331" s="39"/>
      <c r="Z331" s="39"/>
      <c r="AA331" s="39"/>
      <c r="AB331" s="39"/>
      <c r="AC331" s="39"/>
      <c r="AD331" s="39"/>
      <c r="AE331" s="39"/>
      <c r="AR331" s="230" t="s">
        <v>245</v>
      </c>
      <c r="AT331" s="230" t="s">
        <v>132</v>
      </c>
      <c r="AU331" s="230" t="s">
        <v>87</v>
      </c>
      <c r="AY331" s="18" t="s">
        <v>129</v>
      </c>
      <c r="BE331" s="231">
        <f>IF(N331="základní",J331,0)</f>
        <v>0</v>
      </c>
      <c r="BF331" s="231">
        <f>IF(N331="snížená",J331,0)</f>
        <v>0</v>
      </c>
      <c r="BG331" s="231">
        <f>IF(N331="zákl. přenesená",J331,0)</f>
        <v>0</v>
      </c>
      <c r="BH331" s="231">
        <f>IF(N331="sníž. přenesená",J331,0)</f>
        <v>0</v>
      </c>
      <c r="BI331" s="231">
        <f>IF(N331="nulová",J331,0)</f>
        <v>0</v>
      </c>
      <c r="BJ331" s="18" t="s">
        <v>21</v>
      </c>
      <c r="BK331" s="231">
        <f>ROUND(I331*H331,2)</f>
        <v>0</v>
      </c>
      <c r="BL331" s="18" t="s">
        <v>245</v>
      </c>
      <c r="BM331" s="230" t="s">
        <v>405</v>
      </c>
    </row>
    <row r="332" s="2" customFormat="1">
      <c r="A332" s="39"/>
      <c r="B332" s="40"/>
      <c r="C332" s="41"/>
      <c r="D332" s="232" t="s">
        <v>138</v>
      </c>
      <c r="E332" s="41"/>
      <c r="F332" s="233" t="s">
        <v>406</v>
      </c>
      <c r="G332" s="41"/>
      <c r="H332" s="41"/>
      <c r="I332" s="234"/>
      <c r="J332" s="41"/>
      <c r="K332" s="41"/>
      <c r="L332" s="45"/>
      <c r="M332" s="235"/>
      <c r="N332" s="236"/>
      <c r="O332" s="92"/>
      <c r="P332" s="92"/>
      <c r="Q332" s="92"/>
      <c r="R332" s="92"/>
      <c r="S332" s="92"/>
      <c r="T332" s="93"/>
      <c r="U332" s="39"/>
      <c r="V332" s="39"/>
      <c r="W332" s="39"/>
      <c r="X332" s="39"/>
      <c r="Y332" s="39"/>
      <c r="Z332" s="39"/>
      <c r="AA332" s="39"/>
      <c r="AB332" s="39"/>
      <c r="AC332" s="39"/>
      <c r="AD332" s="39"/>
      <c r="AE332" s="39"/>
      <c r="AT332" s="18" t="s">
        <v>138</v>
      </c>
      <c r="AU332" s="18" t="s">
        <v>87</v>
      </c>
    </row>
    <row r="333" s="2" customFormat="1">
      <c r="A333" s="39"/>
      <c r="B333" s="40"/>
      <c r="C333" s="41"/>
      <c r="D333" s="270" t="s">
        <v>157</v>
      </c>
      <c r="E333" s="41"/>
      <c r="F333" s="271" t="s">
        <v>407</v>
      </c>
      <c r="G333" s="41"/>
      <c r="H333" s="41"/>
      <c r="I333" s="234"/>
      <c r="J333" s="41"/>
      <c r="K333" s="41"/>
      <c r="L333" s="45"/>
      <c r="M333" s="235"/>
      <c r="N333" s="236"/>
      <c r="O333" s="92"/>
      <c r="P333" s="92"/>
      <c r="Q333" s="92"/>
      <c r="R333" s="92"/>
      <c r="S333" s="92"/>
      <c r="T333" s="93"/>
      <c r="U333" s="39"/>
      <c r="V333" s="39"/>
      <c r="W333" s="39"/>
      <c r="X333" s="39"/>
      <c r="Y333" s="39"/>
      <c r="Z333" s="39"/>
      <c r="AA333" s="39"/>
      <c r="AB333" s="39"/>
      <c r="AC333" s="39"/>
      <c r="AD333" s="39"/>
      <c r="AE333" s="39"/>
      <c r="AT333" s="18" t="s">
        <v>157</v>
      </c>
      <c r="AU333" s="18" t="s">
        <v>87</v>
      </c>
    </row>
    <row r="334" s="13" customFormat="1">
      <c r="A334" s="13"/>
      <c r="B334" s="238"/>
      <c r="C334" s="239"/>
      <c r="D334" s="232" t="s">
        <v>142</v>
      </c>
      <c r="E334" s="240" t="s">
        <v>1</v>
      </c>
      <c r="F334" s="241" t="s">
        <v>177</v>
      </c>
      <c r="G334" s="239"/>
      <c r="H334" s="240" t="s">
        <v>1</v>
      </c>
      <c r="I334" s="242"/>
      <c r="J334" s="239"/>
      <c r="K334" s="239"/>
      <c r="L334" s="243"/>
      <c r="M334" s="244"/>
      <c r="N334" s="245"/>
      <c r="O334" s="245"/>
      <c r="P334" s="245"/>
      <c r="Q334" s="245"/>
      <c r="R334" s="245"/>
      <c r="S334" s="245"/>
      <c r="T334" s="246"/>
      <c r="U334" s="13"/>
      <c r="V334" s="13"/>
      <c r="W334" s="13"/>
      <c r="X334" s="13"/>
      <c r="Y334" s="13"/>
      <c r="Z334" s="13"/>
      <c r="AA334" s="13"/>
      <c r="AB334" s="13"/>
      <c r="AC334" s="13"/>
      <c r="AD334" s="13"/>
      <c r="AE334" s="13"/>
      <c r="AT334" s="247" t="s">
        <v>142</v>
      </c>
      <c r="AU334" s="247" t="s">
        <v>87</v>
      </c>
      <c r="AV334" s="13" t="s">
        <v>21</v>
      </c>
      <c r="AW334" s="13" t="s">
        <v>35</v>
      </c>
      <c r="AX334" s="13" t="s">
        <v>78</v>
      </c>
      <c r="AY334" s="247" t="s">
        <v>129</v>
      </c>
    </row>
    <row r="335" s="14" customFormat="1">
      <c r="A335" s="14"/>
      <c r="B335" s="248"/>
      <c r="C335" s="249"/>
      <c r="D335" s="232" t="s">
        <v>142</v>
      </c>
      <c r="E335" s="250" t="s">
        <v>1</v>
      </c>
      <c r="F335" s="251" t="s">
        <v>178</v>
      </c>
      <c r="G335" s="249"/>
      <c r="H335" s="252">
        <v>233</v>
      </c>
      <c r="I335" s="253"/>
      <c r="J335" s="249"/>
      <c r="K335" s="249"/>
      <c r="L335" s="254"/>
      <c r="M335" s="255"/>
      <c r="N335" s="256"/>
      <c r="O335" s="256"/>
      <c r="P335" s="256"/>
      <c r="Q335" s="256"/>
      <c r="R335" s="256"/>
      <c r="S335" s="256"/>
      <c r="T335" s="257"/>
      <c r="U335" s="14"/>
      <c r="V335" s="14"/>
      <c r="W335" s="14"/>
      <c r="X335" s="14"/>
      <c r="Y335" s="14"/>
      <c r="Z335" s="14"/>
      <c r="AA335" s="14"/>
      <c r="AB335" s="14"/>
      <c r="AC335" s="14"/>
      <c r="AD335" s="14"/>
      <c r="AE335" s="14"/>
      <c r="AT335" s="258" t="s">
        <v>142</v>
      </c>
      <c r="AU335" s="258" t="s">
        <v>87</v>
      </c>
      <c r="AV335" s="14" t="s">
        <v>87</v>
      </c>
      <c r="AW335" s="14" t="s">
        <v>35</v>
      </c>
      <c r="AX335" s="14" t="s">
        <v>78</v>
      </c>
      <c r="AY335" s="258" t="s">
        <v>129</v>
      </c>
    </row>
    <row r="336" s="13" customFormat="1">
      <c r="A336" s="13"/>
      <c r="B336" s="238"/>
      <c r="C336" s="239"/>
      <c r="D336" s="232" t="s">
        <v>142</v>
      </c>
      <c r="E336" s="240" t="s">
        <v>1</v>
      </c>
      <c r="F336" s="241" t="s">
        <v>181</v>
      </c>
      <c r="G336" s="239"/>
      <c r="H336" s="240" t="s">
        <v>1</v>
      </c>
      <c r="I336" s="242"/>
      <c r="J336" s="239"/>
      <c r="K336" s="239"/>
      <c r="L336" s="243"/>
      <c r="M336" s="244"/>
      <c r="N336" s="245"/>
      <c r="O336" s="245"/>
      <c r="P336" s="245"/>
      <c r="Q336" s="245"/>
      <c r="R336" s="245"/>
      <c r="S336" s="245"/>
      <c r="T336" s="246"/>
      <c r="U336" s="13"/>
      <c r="V336" s="13"/>
      <c r="W336" s="13"/>
      <c r="X336" s="13"/>
      <c r="Y336" s="13"/>
      <c r="Z336" s="13"/>
      <c r="AA336" s="13"/>
      <c r="AB336" s="13"/>
      <c r="AC336" s="13"/>
      <c r="AD336" s="13"/>
      <c r="AE336" s="13"/>
      <c r="AT336" s="247" t="s">
        <v>142</v>
      </c>
      <c r="AU336" s="247" t="s">
        <v>87</v>
      </c>
      <c r="AV336" s="13" t="s">
        <v>21</v>
      </c>
      <c r="AW336" s="13" t="s">
        <v>35</v>
      </c>
      <c r="AX336" s="13" t="s">
        <v>78</v>
      </c>
      <c r="AY336" s="247" t="s">
        <v>129</v>
      </c>
    </row>
    <row r="337" s="14" customFormat="1">
      <c r="A337" s="14"/>
      <c r="B337" s="248"/>
      <c r="C337" s="249"/>
      <c r="D337" s="232" t="s">
        <v>142</v>
      </c>
      <c r="E337" s="250" t="s">
        <v>1</v>
      </c>
      <c r="F337" s="251" t="s">
        <v>182</v>
      </c>
      <c r="G337" s="249"/>
      <c r="H337" s="252">
        <v>12</v>
      </c>
      <c r="I337" s="253"/>
      <c r="J337" s="249"/>
      <c r="K337" s="249"/>
      <c r="L337" s="254"/>
      <c r="M337" s="255"/>
      <c r="N337" s="256"/>
      <c r="O337" s="256"/>
      <c r="P337" s="256"/>
      <c r="Q337" s="256"/>
      <c r="R337" s="256"/>
      <c r="S337" s="256"/>
      <c r="T337" s="257"/>
      <c r="U337" s="14"/>
      <c r="V337" s="14"/>
      <c r="W337" s="14"/>
      <c r="X337" s="14"/>
      <c r="Y337" s="14"/>
      <c r="Z337" s="14"/>
      <c r="AA337" s="14"/>
      <c r="AB337" s="14"/>
      <c r="AC337" s="14"/>
      <c r="AD337" s="14"/>
      <c r="AE337" s="14"/>
      <c r="AT337" s="258" t="s">
        <v>142</v>
      </c>
      <c r="AU337" s="258" t="s">
        <v>87</v>
      </c>
      <c r="AV337" s="14" t="s">
        <v>87</v>
      </c>
      <c r="AW337" s="14" t="s">
        <v>35</v>
      </c>
      <c r="AX337" s="14" t="s">
        <v>78</v>
      </c>
      <c r="AY337" s="258" t="s">
        <v>129</v>
      </c>
    </row>
    <row r="338" s="13" customFormat="1">
      <c r="A338" s="13"/>
      <c r="B338" s="238"/>
      <c r="C338" s="239"/>
      <c r="D338" s="232" t="s">
        <v>142</v>
      </c>
      <c r="E338" s="240" t="s">
        <v>1</v>
      </c>
      <c r="F338" s="241" t="s">
        <v>388</v>
      </c>
      <c r="G338" s="239"/>
      <c r="H338" s="240" t="s">
        <v>1</v>
      </c>
      <c r="I338" s="242"/>
      <c r="J338" s="239"/>
      <c r="K338" s="239"/>
      <c r="L338" s="243"/>
      <c r="M338" s="244"/>
      <c r="N338" s="245"/>
      <c r="O338" s="245"/>
      <c r="P338" s="245"/>
      <c r="Q338" s="245"/>
      <c r="R338" s="245"/>
      <c r="S338" s="245"/>
      <c r="T338" s="246"/>
      <c r="U338" s="13"/>
      <c r="V338" s="13"/>
      <c r="W338" s="13"/>
      <c r="X338" s="13"/>
      <c r="Y338" s="13"/>
      <c r="Z338" s="13"/>
      <c r="AA338" s="13"/>
      <c r="AB338" s="13"/>
      <c r="AC338" s="13"/>
      <c r="AD338" s="13"/>
      <c r="AE338" s="13"/>
      <c r="AT338" s="247" t="s">
        <v>142</v>
      </c>
      <c r="AU338" s="247" t="s">
        <v>87</v>
      </c>
      <c r="AV338" s="13" t="s">
        <v>21</v>
      </c>
      <c r="AW338" s="13" t="s">
        <v>35</v>
      </c>
      <c r="AX338" s="13" t="s">
        <v>78</v>
      </c>
      <c r="AY338" s="247" t="s">
        <v>129</v>
      </c>
    </row>
    <row r="339" s="14" customFormat="1">
      <c r="A339" s="14"/>
      <c r="B339" s="248"/>
      <c r="C339" s="249"/>
      <c r="D339" s="232" t="s">
        <v>142</v>
      </c>
      <c r="E339" s="250" t="s">
        <v>1</v>
      </c>
      <c r="F339" s="251" t="s">
        <v>180</v>
      </c>
      <c r="G339" s="249"/>
      <c r="H339" s="252">
        <v>10.640000000000001</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142</v>
      </c>
      <c r="AU339" s="258" t="s">
        <v>87</v>
      </c>
      <c r="AV339" s="14" t="s">
        <v>87</v>
      </c>
      <c r="AW339" s="14" t="s">
        <v>35</v>
      </c>
      <c r="AX339" s="14" t="s">
        <v>78</v>
      </c>
      <c r="AY339" s="258" t="s">
        <v>129</v>
      </c>
    </row>
    <row r="340" s="16" customFormat="1">
      <c r="A340" s="16"/>
      <c r="B340" s="273"/>
      <c r="C340" s="274"/>
      <c r="D340" s="232" t="s">
        <v>142</v>
      </c>
      <c r="E340" s="275" t="s">
        <v>1</v>
      </c>
      <c r="F340" s="276" t="s">
        <v>408</v>
      </c>
      <c r="G340" s="274"/>
      <c r="H340" s="277">
        <v>255.63999999999999</v>
      </c>
      <c r="I340" s="278"/>
      <c r="J340" s="274"/>
      <c r="K340" s="274"/>
      <c r="L340" s="279"/>
      <c r="M340" s="280"/>
      <c r="N340" s="281"/>
      <c r="O340" s="281"/>
      <c r="P340" s="281"/>
      <c r="Q340" s="281"/>
      <c r="R340" s="281"/>
      <c r="S340" s="281"/>
      <c r="T340" s="282"/>
      <c r="U340" s="16"/>
      <c r="V340" s="16"/>
      <c r="W340" s="16"/>
      <c r="X340" s="16"/>
      <c r="Y340" s="16"/>
      <c r="Z340" s="16"/>
      <c r="AA340" s="16"/>
      <c r="AB340" s="16"/>
      <c r="AC340" s="16"/>
      <c r="AD340" s="16"/>
      <c r="AE340" s="16"/>
      <c r="AT340" s="283" t="s">
        <v>142</v>
      </c>
      <c r="AU340" s="283" t="s">
        <v>87</v>
      </c>
      <c r="AV340" s="16" t="s">
        <v>151</v>
      </c>
      <c r="AW340" s="16" t="s">
        <v>35</v>
      </c>
      <c r="AX340" s="16" t="s">
        <v>78</v>
      </c>
      <c r="AY340" s="283" t="s">
        <v>129</v>
      </c>
    </row>
    <row r="341" s="13" customFormat="1">
      <c r="A341" s="13"/>
      <c r="B341" s="238"/>
      <c r="C341" s="239"/>
      <c r="D341" s="232" t="s">
        <v>142</v>
      </c>
      <c r="E341" s="240" t="s">
        <v>1</v>
      </c>
      <c r="F341" s="241" t="s">
        <v>381</v>
      </c>
      <c r="G341" s="239"/>
      <c r="H341" s="240" t="s">
        <v>1</v>
      </c>
      <c r="I341" s="242"/>
      <c r="J341" s="239"/>
      <c r="K341" s="239"/>
      <c r="L341" s="243"/>
      <c r="M341" s="244"/>
      <c r="N341" s="245"/>
      <c r="O341" s="245"/>
      <c r="P341" s="245"/>
      <c r="Q341" s="245"/>
      <c r="R341" s="245"/>
      <c r="S341" s="245"/>
      <c r="T341" s="246"/>
      <c r="U341" s="13"/>
      <c r="V341" s="13"/>
      <c r="W341" s="13"/>
      <c r="X341" s="13"/>
      <c r="Y341" s="13"/>
      <c r="Z341" s="13"/>
      <c r="AA341" s="13"/>
      <c r="AB341" s="13"/>
      <c r="AC341" s="13"/>
      <c r="AD341" s="13"/>
      <c r="AE341" s="13"/>
      <c r="AT341" s="247" t="s">
        <v>142</v>
      </c>
      <c r="AU341" s="247" t="s">
        <v>87</v>
      </c>
      <c r="AV341" s="13" t="s">
        <v>21</v>
      </c>
      <c r="AW341" s="13" t="s">
        <v>35</v>
      </c>
      <c r="AX341" s="13" t="s">
        <v>78</v>
      </c>
      <c r="AY341" s="247" t="s">
        <v>129</v>
      </c>
    </row>
    <row r="342" s="14" customFormat="1">
      <c r="A342" s="14"/>
      <c r="B342" s="248"/>
      <c r="C342" s="249"/>
      <c r="D342" s="232" t="s">
        <v>142</v>
      </c>
      <c r="E342" s="250" t="s">
        <v>1</v>
      </c>
      <c r="F342" s="251" t="s">
        <v>184</v>
      </c>
      <c r="G342" s="249"/>
      <c r="H342" s="252">
        <v>9.4499999999999993</v>
      </c>
      <c r="I342" s="253"/>
      <c r="J342" s="249"/>
      <c r="K342" s="249"/>
      <c r="L342" s="254"/>
      <c r="M342" s="255"/>
      <c r="N342" s="256"/>
      <c r="O342" s="256"/>
      <c r="P342" s="256"/>
      <c r="Q342" s="256"/>
      <c r="R342" s="256"/>
      <c r="S342" s="256"/>
      <c r="T342" s="257"/>
      <c r="U342" s="14"/>
      <c r="V342" s="14"/>
      <c r="W342" s="14"/>
      <c r="X342" s="14"/>
      <c r="Y342" s="14"/>
      <c r="Z342" s="14"/>
      <c r="AA342" s="14"/>
      <c r="AB342" s="14"/>
      <c r="AC342" s="14"/>
      <c r="AD342" s="14"/>
      <c r="AE342" s="14"/>
      <c r="AT342" s="258" t="s">
        <v>142</v>
      </c>
      <c r="AU342" s="258" t="s">
        <v>87</v>
      </c>
      <c r="AV342" s="14" t="s">
        <v>87</v>
      </c>
      <c r="AW342" s="14" t="s">
        <v>35</v>
      </c>
      <c r="AX342" s="14" t="s">
        <v>78</v>
      </c>
      <c r="AY342" s="258" t="s">
        <v>129</v>
      </c>
    </row>
    <row r="343" s="16" customFormat="1">
      <c r="A343" s="16"/>
      <c r="B343" s="273"/>
      <c r="C343" s="274"/>
      <c r="D343" s="232" t="s">
        <v>142</v>
      </c>
      <c r="E343" s="275" t="s">
        <v>1</v>
      </c>
      <c r="F343" s="276" t="s">
        <v>408</v>
      </c>
      <c r="G343" s="274"/>
      <c r="H343" s="277">
        <v>9.4499999999999993</v>
      </c>
      <c r="I343" s="278"/>
      <c r="J343" s="274"/>
      <c r="K343" s="274"/>
      <c r="L343" s="279"/>
      <c r="M343" s="280"/>
      <c r="N343" s="281"/>
      <c r="O343" s="281"/>
      <c r="P343" s="281"/>
      <c r="Q343" s="281"/>
      <c r="R343" s="281"/>
      <c r="S343" s="281"/>
      <c r="T343" s="282"/>
      <c r="U343" s="16"/>
      <c r="V343" s="16"/>
      <c r="W343" s="16"/>
      <c r="X343" s="16"/>
      <c r="Y343" s="16"/>
      <c r="Z343" s="16"/>
      <c r="AA343" s="16"/>
      <c r="AB343" s="16"/>
      <c r="AC343" s="16"/>
      <c r="AD343" s="16"/>
      <c r="AE343" s="16"/>
      <c r="AT343" s="283" t="s">
        <v>142</v>
      </c>
      <c r="AU343" s="283" t="s">
        <v>87</v>
      </c>
      <c r="AV343" s="16" t="s">
        <v>151</v>
      </c>
      <c r="AW343" s="16" t="s">
        <v>35</v>
      </c>
      <c r="AX343" s="16" t="s">
        <v>78</v>
      </c>
      <c r="AY343" s="283" t="s">
        <v>129</v>
      </c>
    </row>
    <row r="344" s="15" customFormat="1">
      <c r="A344" s="15"/>
      <c r="B344" s="259"/>
      <c r="C344" s="260"/>
      <c r="D344" s="232" t="s">
        <v>142</v>
      </c>
      <c r="E344" s="261" t="s">
        <v>1</v>
      </c>
      <c r="F344" s="262" t="s">
        <v>150</v>
      </c>
      <c r="G344" s="260"/>
      <c r="H344" s="263">
        <v>265.08999999999997</v>
      </c>
      <c r="I344" s="264"/>
      <c r="J344" s="260"/>
      <c r="K344" s="260"/>
      <c r="L344" s="265"/>
      <c r="M344" s="266"/>
      <c r="N344" s="267"/>
      <c r="O344" s="267"/>
      <c r="P344" s="267"/>
      <c r="Q344" s="267"/>
      <c r="R344" s="267"/>
      <c r="S344" s="267"/>
      <c r="T344" s="268"/>
      <c r="U344" s="15"/>
      <c r="V344" s="15"/>
      <c r="W344" s="15"/>
      <c r="X344" s="15"/>
      <c r="Y344" s="15"/>
      <c r="Z344" s="15"/>
      <c r="AA344" s="15"/>
      <c r="AB344" s="15"/>
      <c r="AC344" s="15"/>
      <c r="AD344" s="15"/>
      <c r="AE344" s="15"/>
      <c r="AT344" s="269" t="s">
        <v>142</v>
      </c>
      <c r="AU344" s="269" t="s">
        <v>87</v>
      </c>
      <c r="AV344" s="15" t="s">
        <v>136</v>
      </c>
      <c r="AW344" s="15" t="s">
        <v>35</v>
      </c>
      <c r="AX344" s="15" t="s">
        <v>21</v>
      </c>
      <c r="AY344" s="269" t="s">
        <v>129</v>
      </c>
    </row>
    <row r="345" s="12" customFormat="1" ht="22.8" customHeight="1">
      <c r="A345" s="12"/>
      <c r="B345" s="203"/>
      <c r="C345" s="204"/>
      <c r="D345" s="205" t="s">
        <v>77</v>
      </c>
      <c r="E345" s="217" t="s">
        <v>409</v>
      </c>
      <c r="F345" s="217" t="s">
        <v>410</v>
      </c>
      <c r="G345" s="204"/>
      <c r="H345" s="204"/>
      <c r="I345" s="207"/>
      <c r="J345" s="218">
        <f>BK345</f>
        <v>0</v>
      </c>
      <c r="K345" s="204"/>
      <c r="L345" s="209"/>
      <c r="M345" s="210"/>
      <c r="N345" s="211"/>
      <c r="O345" s="211"/>
      <c r="P345" s="212">
        <f>SUM(P346:P390)</f>
        <v>0</v>
      </c>
      <c r="Q345" s="211"/>
      <c r="R345" s="212">
        <f>SUM(R346:R390)</f>
        <v>0.028219560000000001</v>
      </c>
      <c r="S345" s="211"/>
      <c r="T345" s="213">
        <f>SUM(T346:T390)</f>
        <v>0</v>
      </c>
      <c r="U345" s="12"/>
      <c r="V345" s="12"/>
      <c r="W345" s="12"/>
      <c r="X345" s="12"/>
      <c r="Y345" s="12"/>
      <c r="Z345" s="12"/>
      <c r="AA345" s="12"/>
      <c r="AB345" s="12"/>
      <c r="AC345" s="12"/>
      <c r="AD345" s="12"/>
      <c r="AE345" s="12"/>
      <c r="AR345" s="214" t="s">
        <v>87</v>
      </c>
      <c r="AT345" s="215" t="s">
        <v>77</v>
      </c>
      <c r="AU345" s="215" t="s">
        <v>21</v>
      </c>
      <c r="AY345" s="214" t="s">
        <v>129</v>
      </c>
      <c r="BK345" s="216">
        <f>SUM(BK346:BK390)</f>
        <v>0</v>
      </c>
    </row>
    <row r="346" s="2" customFormat="1" ht="24.15" customHeight="1">
      <c r="A346" s="39"/>
      <c r="B346" s="40"/>
      <c r="C346" s="219" t="s">
        <v>411</v>
      </c>
      <c r="D346" s="219" t="s">
        <v>132</v>
      </c>
      <c r="E346" s="220" t="s">
        <v>412</v>
      </c>
      <c r="F346" s="221" t="s">
        <v>413</v>
      </c>
      <c r="G346" s="222" t="s">
        <v>135</v>
      </c>
      <c r="H346" s="223">
        <v>22.800000000000001</v>
      </c>
      <c r="I346" s="224"/>
      <c r="J346" s="225">
        <f>ROUND(I346*H346,2)</f>
        <v>0</v>
      </c>
      <c r="K346" s="221" t="s">
        <v>154</v>
      </c>
      <c r="L346" s="45"/>
      <c r="M346" s="226" t="s">
        <v>1</v>
      </c>
      <c r="N346" s="227" t="s">
        <v>43</v>
      </c>
      <c r="O346" s="92"/>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245</v>
      </c>
      <c r="AT346" s="230" t="s">
        <v>132</v>
      </c>
      <c r="AU346" s="230" t="s">
        <v>87</v>
      </c>
      <c r="AY346" s="18" t="s">
        <v>129</v>
      </c>
      <c r="BE346" s="231">
        <f>IF(N346="základní",J346,0)</f>
        <v>0</v>
      </c>
      <c r="BF346" s="231">
        <f>IF(N346="snížená",J346,0)</f>
        <v>0</v>
      </c>
      <c r="BG346" s="231">
        <f>IF(N346="zákl. přenesená",J346,0)</f>
        <v>0</v>
      </c>
      <c r="BH346" s="231">
        <f>IF(N346="sníž. přenesená",J346,0)</f>
        <v>0</v>
      </c>
      <c r="BI346" s="231">
        <f>IF(N346="nulová",J346,0)</f>
        <v>0</v>
      </c>
      <c r="BJ346" s="18" t="s">
        <v>21</v>
      </c>
      <c r="BK346" s="231">
        <f>ROUND(I346*H346,2)</f>
        <v>0</v>
      </c>
      <c r="BL346" s="18" t="s">
        <v>245</v>
      </c>
      <c r="BM346" s="230" t="s">
        <v>414</v>
      </c>
    </row>
    <row r="347" s="2" customFormat="1">
      <c r="A347" s="39"/>
      <c r="B347" s="40"/>
      <c r="C347" s="41"/>
      <c r="D347" s="232" t="s">
        <v>138</v>
      </c>
      <c r="E347" s="41"/>
      <c r="F347" s="233" t="s">
        <v>415</v>
      </c>
      <c r="G347" s="41"/>
      <c r="H347" s="41"/>
      <c r="I347" s="234"/>
      <c r="J347" s="41"/>
      <c r="K347" s="41"/>
      <c r="L347" s="45"/>
      <c r="M347" s="235"/>
      <c r="N347" s="236"/>
      <c r="O347" s="92"/>
      <c r="P347" s="92"/>
      <c r="Q347" s="92"/>
      <c r="R347" s="92"/>
      <c r="S347" s="92"/>
      <c r="T347" s="93"/>
      <c r="U347" s="39"/>
      <c r="V347" s="39"/>
      <c r="W347" s="39"/>
      <c r="X347" s="39"/>
      <c r="Y347" s="39"/>
      <c r="Z347" s="39"/>
      <c r="AA347" s="39"/>
      <c r="AB347" s="39"/>
      <c r="AC347" s="39"/>
      <c r="AD347" s="39"/>
      <c r="AE347" s="39"/>
      <c r="AT347" s="18" t="s">
        <v>138</v>
      </c>
      <c r="AU347" s="18" t="s">
        <v>87</v>
      </c>
    </row>
    <row r="348" s="2" customFormat="1">
      <c r="A348" s="39"/>
      <c r="B348" s="40"/>
      <c r="C348" s="41"/>
      <c r="D348" s="270" t="s">
        <v>157</v>
      </c>
      <c r="E348" s="41"/>
      <c r="F348" s="271" t="s">
        <v>416</v>
      </c>
      <c r="G348" s="41"/>
      <c r="H348" s="41"/>
      <c r="I348" s="234"/>
      <c r="J348" s="41"/>
      <c r="K348" s="41"/>
      <c r="L348" s="45"/>
      <c r="M348" s="235"/>
      <c r="N348" s="236"/>
      <c r="O348" s="92"/>
      <c r="P348" s="92"/>
      <c r="Q348" s="92"/>
      <c r="R348" s="92"/>
      <c r="S348" s="92"/>
      <c r="T348" s="93"/>
      <c r="U348" s="39"/>
      <c r="V348" s="39"/>
      <c r="W348" s="39"/>
      <c r="X348" s="39"/>
      <c r="Y348" s="39"/>
      <c r="Z348" s="39"/>
      <c r="AA348" s="39"/>
      <c r="AB348" s="39"/>
      <c r="AC348" s="39"/>
      <c r="AD348" s="39"/>
      <c r="AE348" s="39"/>
      <c r="AT348" s="18" t="s">
        <v>157</v>
      </c>
      <c r="AU348" s="18" t="s">
        <v>87</v>
      </c>
    </row>
    <row r="349" s="13" customFormat="1">
      <c r="A349" s="13"/>
      <c r="B349" s="238"/>
      <c r="C349" s="239"/>
      <c r="D349" s="232" t="s">
        <v>142</v>
      </c>
      <c r="E349" s="240" t="s">
        <v>1</v>
      </c>
      <c r="F349" s="241" t="s">
        <v>417</v>
      </c>
      <c r="G349" s="239"/>
      <c r="H349" s="240" t="s">
        <v>1</v>
      </c>
      <c r="I349" s="242"/>
      <c r="J349" s="239"/>
      <c r="K349" s="239"/>
      <c r="L349" s="243"/>
      <c r="M349" s="244"/>
      <c r="N349" s="245"/>
      <c r="O349" s="245"/>
      <c r="P349" s="245"/>
      <c r="Q349" s="245"/>
      <c r="R349" s="245"/>
      <c r="S349" s="245"/>
      <c r="T349" s="246"/>
      <c r="U349" s="13"/>
      <c r="V349" s="13"/>
      <c r="W349" s="13"/>
      <c r="X349" s="13"/>
      <c r="Y349" s="13"/>
      <c r="Z349" s="13"/>
      <c r="AA349" s="13"/>
      <c r="AB349" s="13"/>
      <c r="AC349" s="13"/>
      <c r="AD349" s="13"/>
      <c r="AE349" s="13"/>
      <c r="AT349" s="247" t="s">
        <v>142</v>
      </c>
      <c r="AU349" s="247" t="s">
        <v>87</v>
      </c>
      <c r="AV349" s="13" t="s">
        <v>21</v>
      </c>
      <c r="AW349" s="13" t="s">
        <v>35</v>
      </c>
      <c r="AX349" s="13" t="s">
        <v>78</v>
      </c>
      <c r="AY349" s="247" t="s">
        <v>129</v>
      </c>
    </row>
    <row r="350" s="14" customFormat="1">
      <c r="A350" s="14"/>
      <c r="B350" s="248"/>
      <c r="C350" s="249"/>
      <c r="D350" s="232" t="s">
        <v>142</v>
      </c>
      <c r="E350" s="250" t="s">
        <v>1</v>
      </c>
      <c r="F350" s="251" t="s">
        <v>418</v>
      </c>
      <c r="G350" s="249"/>
      <c r="H350" s="252">
        <v>9.9000000000000004</v>
      </c>
      <c r="I350" s="253"/>
      <c r="J350" s="249"/>
      <c r="K350" s="249"/>
      <c r="L350" s="254"/>
      <c r="M350" s="255"/>
      <c r="N350" s="256"/>
      <c r="O350" s="256"/>
      <c r="P350" s="256"/>
      <c r="Q350" s="256"/>
      <c r="R350" s="256"/>
      <c r="S350" s="256"/>
      <c r="T350" s="257"/>
      <c r="U350" s="14"/>
      <c r="V350" s="14"/>
      <c r="W350" s="14"/>
      <c r="X350" s="14"/>
      <c r="Y350" s="14"/>
      <c r="Z350" s="14"/>
      <c r="AA350" s="14"/>
      <c r="AB350" s="14"/>
      <c r="AC350" s="14"/>
      <c r="AD350" s="14"/>
      <c r="AE350" s="14"/>
      <c r="AT350" s="258" t="s">
        <v>142</v>
      </c>
      <c r="AU350" s="258" t="s">
        <v>87</v>
      </c>
      <c r="AV350" s="14" t="s">
        <v>87</v>
      </c>
      <c r="AW350" s="14" t="s">
        <v>35</v>
      </c>
      <c r="AX350" s="14" t="s">
        <v>78</v>
      </c>
      <c r="AY350" s="258" t="s">
        <v>129</v>
      </c>
    </row>
    <row r="351" s="14" customFormat="1">
      <c r="A351" s="14"/>
      <c r="B351" s="248"/>
      <c r="C351" s="249"/>
      <c r="D351" s="232" t="s">
        <v>142</v>
      </c>
      <c r="E351" s="250" t="s">
        <v>1</v>
      </c>
      <c r="F351" s="251" t="s">
        <v>419</v>
      </c>
      <c r="G351" s="249"/>
      <c r="H351" s="252">
        <v>5.5</v>
      </c>
      <c r="I351" s="253"/>
      <c r="J351" s="249"/>
      <c r="K351" s="249"/>
      <c r="L351" s="254"/>
      <c r="M351" s="255"/>
      <c r="N351" s="256"/>
      <c r="O351" s="256"/>
      <c r="P351" s="256"/>
      <c r="Q351" s="256"/>
      <c r="R351" s="256"/>
      <c r="S351" s="256"/>
      <c r="T351" s="257"/>
      <c r="U351" s="14"/>
      <c r="V351" s="14"/>
      <c r="W351" s="14"/>
      <c r="X351" s="14"/>
      <c r="Y351" s="14"/>
      <c r="Z351" s="14"/>
      <c r="AA351" s="14"/>
      <c r="AB351" s="14"/>
      <c r="AC351" s="14"/>
      <c r="AD351" s="14"/>
      <c r="AE351" s="14"/>
      <c r="AT351" s="258" t="s">
        <v>142</v>
      </c>
      <c r="AU351" s="258" t="s">
        <v>87</v>
      </c>
      <c r="AV351" s="14" t="s">
        <v>87</v>
      </c>
      <c r="AW351" s="14" t="s">
        <v>35</v>
      </c>
      <c r="AX351" s="14" t="s">
        <v>78</v>
      </c>
      <c r="AY351" s="258" t="s">
        <v>129</v>
      </c>
    </row>
    <row r="352" s="14" customFormat="1">
      <c r="A352" s="14"/>
      <c r="B352" s="248"/>
      <c r="C352" s="249"/>
      <c r="D352" s="232" t="s">
        <v>142</v>
      </c>
      <c r="E352" s="250" t="s">
        <v>1</v>
      </c>
      <c r="F352" s="251" t="s">
        <v>420</v>
      </c>
      <c r="G352" s="249"/>
      <c r="H352" s="252">
        <v>4.4000000000000004</v>
      </c>
      <c r="I352" s="253"/>
      <c r="J352" s="249"/>
      <c r="K352" s="249"/>
      <c r="L352" s="254"/>
      <c r="M352" s="255"/>
      <c r="N352" s="256"/>
      <c r="O352" s="256"/>
      <c r="P352" s="256"/>
      <c r="Q352" s="256"/>
      <c r="R352" s="256"/>
      <c r="S352" s="256"/>
      <c r="T352" s="257"/>
      <c r="U352" s="14"/>
      <c r="V352" s="14"/>
      <c r="W352" s="14"/>
      <c r="X352" s="14"/>
      <c r="Y352" s="14"/>
      <c r="Z352" s="14"/>
      <c r="AA352" s="14"/>
      <c r="AB352" s="14"/>
      <c r="AC352" s="14"/>
      <c r="AD352" s="14"/>
      <c r="AE352" s="14"/>
      <c r="AT352" s="258" t="s">
        <v>142</v>
      </c>
      <c r="AU352" s="258" t="s">
        <v>87</v>
      </c>
      <c r="AV352" s="14" t="s">
        <v>87</v>
      </c>
      <c r="AW352" s="14" t="s">
        <v>35</v>
      </c>
      <c r="AX352" s="14" t="s">
        <v>78</v>
      </c>
      <c r="AY352" s="258" t="s">
        <v>129</v>
      </c>
    </row>
    <row r="353" s="14" customFormat="1">
      <c r="A353" s="14"/>
      <c r="B353" s="248"/>
      <c r="C353" s="249"/>
      <c r="D353" s="232" t="s">
        <v>142</v>
      </c>
      <c r="E353" s="250" t="s">
        <v>1</v>
      </c>
      <c r="F353" s="251" t="s">
        <v>421</v>
      </c>
      <c r="G353" s="249"/>
      <c r="H353" s="252">
        <v>3</v>
      </c>
      <c r="I353" s="253"/>
      <c r="J353" s="249"/>
      <c r="K353" s="249"/>
      <c r="L353" s="254"/>
      <c r="M353" s="255"/>
      <c r="N353" s="256"/>
      <c r="O353" s="256"/>
      <c r="P353" s="256"/>
      <c r="Q353" s="256"/>
      <c r="R353" s="256"/>
      <c r="S353" s="256"/>
      <c r="T353" s="257"/>
      <c r="U353" s="14"/>
      <c r="V353" s="14"/>
      <c r="W353" s="14"/>
      <c r="X353" s="14"/>
      <c r="Y353" s="14"/>
      <c r="Z353" s="14"/>
      <c r="AA353" s="14"/>
      <c r="AB353" s="14"/>
      <c r="AC353" s="14"/>
      <c r="AD353" s="14"/>
      <c r="AE353" s="14"/>
      <c r="AT353" s="258" t="s">
        <v>142</v>
      </c>
      <c r="AU353" s="258" t="s">
        <v>87</v>
      </c>
      <c r="AV353" s="14" t="s">
        <v>87</v>
      </c>
      <c r="AW353" s="14" t="s">
        <v>35</v>
      </c>
      <c r="AX353" s="14" t="s">
        <v>78</v>
      </c>
      <c r="AY353" s="258" t="s">
        <v>129</v>
      </c>
    </row>
    <row r="354" s="15" customFormat="1">
      <c r="A354" s="15"/>
      <c r="B354" s="259"/>
      <c r="C354" s="260"/>
      <c r="D354" s="232" t="s">
        <v>142</v>
      </c>
      <c r="E354" s="261" t="s">
        <v>1</v>
      </c>
      <c r="F354" s="262" t="s">
        <v>150</v>
      </c>
      <c r="G354" s="260"/>
      <c r="H354" s="263">
        <v>22.800000000000001</v>
      </c>
      <c r="I354" s="264"/>
      <c r="J354" s="260"/>
      <c r="K354" s="260"/>
      <c r="L354" s="265"/>
      <c r="M354" s="266"/>
      <c r="N354" s="267"/>
      <c r="O354" s="267"/>
      <c r="P354" s="267"/>
      <c r="Q354" s="267"/>
      <c r="R354" s="267"/>
      <c r="S354" s="267"/>
      <c r="T354" s="268"/>
      <c r="U354" s="15"/>
      <c r="V354" s="15"/>
      <c r="W354" s="15"/>
      <c r="X354" s="15"/>
      <c r="Y354" s="15"/>
      <c r="Z354" s="15"/>
      <c r="AA354" s="15"/>
      <c r="AB354" s="15"/>
      <c r="AC354" s="15"/>
      <c r="AD354" s="15"/>
      <c r="AE354" s="15"/>
      <c r="AT354" s="269" t="s">
        <v>142</v>
      </c>
      <c r="AU354" s="269" t="s">
        <v>87</v>
      </c>
      <c r="AV354" s="15" t="s">
        <v>136</v>
      </c>
      <c r="AW354" s="15" t="s">
        <v>35</v>
      </c>
      <c r="AX354" s="15" t="s">
        <v>21</v>
      </c>
      <c r="AY354" s="269" t="s">
        <v>129</v>
      </c>
    </row>
    <row r="355" s="2" customFormat="1" ht="21.75" customHeight="1">
      <c r="A355" s="39"/>
      <c r="B355" s="40"/>
      <c r="C355" s="219" t="s">
        <v>422</v>
      </c>
      <c r="D355" s="219" t="s">
        <v>132</v>
      </c>
      <c r="E355" s="220" t="s">
        <v>423</v>
      </c>
      <c r="F355" s="221" t="s">
        <v>424</v>
      </c>
      <c r="G355" s="222" t="s">
        <v>135</v>
      </c>
      <c r="H355" s="223">
        <v>22.800000000000001</v>
      </c>
      <c r="I355" s="224"/>
      <c r="J355" s="225">
        <f>ROUND(I355*H355,2)</f>
        <v>0</v>
      </c>
      <c r="K355" s="221" t="s">
        <v>154</v>
      </c>
      <c r="L355" s="45"/>
      <c r="M355" s="226" t="s">
        <v>1</v>
      </c>
      <c r="N355" s="227" t="s">
        <v>43</v>
      </c>
      <c r="O355" s="92"/>
      <c r="P355" s="228">
        <f>O355*H355</f>
        <v>0</v>
      </c>
      <c r="Q355" s="228">
        <v>0.00015699999999999999</v>
      </c>
      <c r="R355" s="228">
        <f>Q355*H355</f>
        <v>0.0035796000000000001</v>
      </c>
      <c r="S355" s="228">
        <v>0</v>
      </c>
      <c r="T355" s="229">
        <f>S355*H355</f>
        <v>0</v>
      </c>
      <c r="U355" s="39"/>
      <c r="V355" s="39"/>
      <c r="W355" s="39"/>
      <c r="X355" s="39"/>
      <c r="Y355" s="39"/>
      <c r="Z355" s="39"/>
      <c r="AA355" s="39"/>
      <c r="AB355" s="39"/>
      <c r="AC355" s="39"/>
      <c r="AD355" s="39"/>
      <c r="AE355" s="39"/>
      <c r="AR355" s="230" t="s">
        <v>245</v>
      </c>
      <c r="AT355" s="230" t="s">
        <v>132</v>
      </c>
      <c r="AU355" s="230" t="s">
        <v>87</v>
      </c>
      <c r="AY355" s="18" t="s">
        <v>129</v>
      </c>
      <c r="BE355" s="231">
        <f>IF(N355="základní",J355,0)</f>
        <v>0</v>
      </c>
      <c r="BF355" s="231">
        <f>IF(N355="snížená",J355,0)</f>
        <v>0</v>
      </c>
      <c r="BG355" s="231">
        <f>IF(N355="zákl. přenesená",J355,0)</f>
        <v>0</v>
      </c>
      <c r="BH355" s="231">
        <f>IF(N355="sníž. přenesená",J355,0)</f>
        <v>0</v>
      </c>
      <c r="BI355" s="231">
        <f>IF(N355="nulová",J355,0)</f>
        <v>0</v>
      </c>
      <c r="BJ355" s="18" t="s">
        <v>21</v>
      </c>
      <c r="BK355" s="231">
        <f>ROUND(I355*H355,2)</f>
        <v>0</v>
      </c>
      <c r="BL355" s="18" t="s">
        <v>245</v>
      </c>
      <c r="BM355" s="230" t="s">
        <v>425</v>
      </c>
    </row>
    <row r="356" s="2" customFormat="1">
      <c r="A356" s="39"/>
      <c r="B356" s="40"/>
      <c r="C356" s="41"/>
      <c r="D356" s="232" t="s">
        <v>138</v>
      </c>
      <c r="E356" s="41"/>
      <c r="F356" s="233" t="s">
        <v>426</v>
      </c>
      <c r="G356" s="41"/>
      <c r="H356" s="41"/>
      <c r="I356" s="234"/>
      <c r="J356" s="41"/>
      <c r="K356" s="41"/>
      <c r="L356" s="45"/>
      <c r="M356" s="235"/>
      <c r="N356" s="236"/>
      <c r="O356" s="92"/>
      <c r="P356" s="92"/>
      <c r="Q356" s="92"/>
      <c r="R356" s="92"/>
      <c r="S356" s="92"/>
      <c r="T356" s="93"/>
      <c r="U356" s="39"/>
      <c r="V356" s="39"/>
      <c r="W356" s="39"/>
      <c r="X356" s="39"/>
      <c r="Y356" s="39"/>
      <c r="Z356" s="39"/>
      <c r="AA356" s="39"/>
      <c r="AB356" s="39"/>
      <c r="AC356" s="39"/>
      <c r="AD356" s="39"/>
      <c r="AE356" s="39"/>
      <c r="AT356" s="18" t="s">
        <v>138</v>
      </c>
      <c r="AU356" s="18" t="s">
        <v>87</v>
      </c>
    </row>
    <row r="357" s="2" customFormat="1">
      <c r="A357" s="39"/>
      <c r="B357" s="40"/>
      <c r="C357" s="41"/>
      <c r="D357" s="270" t="s">
        <v>157</v>
      </c>
      <c r="E357" s="41"/>
      <c r="F357" s="271" t="s">
        <v>427</v>
      </c>
      <c r="G357" s="41"/>
      <c r="H357" s="41"/>
      <c r="I357" s="234"/>
      <c r="J357" s="41"/>
      <c r="K357" s="41"/>
      <c r="L357" s="45"/>
      <c r="M357" s="235"/>
      <c r="N357" s="236"/>
      <c r="O357" s="92"/>
      <c r="P357" s="92"/>
      <c r="Q357" s="92"/>
      <c r="R357" s="92"/>
      <c r="S357" s="92"/>
      <c r="T357" s="93"/>
      <c r="U357" s="39"/>
      <c r="V357" s="39"/>
      <c r="W357" s="39"/>
      <c r="X357" s="39"/>
      <c r="Y357" s="39"/>
      <c r="Z357" s="39"/>
      <c r="AA357" s="39"/>
      <c r="AB357" s="39"/>
      <c r="AC357" s="39"/>
      <c r="AD357" s="39"/>
      <c r="AE357" s="39"/>
      <c r="AT357" s="18" t="s">
        <v>157</v>
      </c>
      <c r="AU357" s="18" t="s">
        <v>87</v>
      </c>
    </row>
    <row r="358" s="13" customFormat="1">
      <c r="A358" s="13"/>
      <c r="B358" s="238"/>
      <c r="C358" s="239"/>
      <c r="D358" s="232" t="s">
        <v>142</v>
      </c>
      <c r="E358" s="240" t="s">
        <v>1</v>
      </c>
      <c r="F358" s="241" t="s">
        <v>417</v>
      </c>
      <c r="G358" s="239"/>
      <c r="H358" s="240" t="s">
        <v>1</v>
      </c>
      <c r="I358" s="242"/>
      <c r="J358" s="239"/>
      <c r="K358" s="239"/>
      <c r="L358" s="243"/>
      <c r="M358" s="244"/>
      <c r="N358" s="245"/>
      <c r="O358" s="245"/>
      <c r="P358" s="245"/>
      <c r="Q358" s="245"/>
      <c r="R358" s="245"/>
      <c r="S358" s="245"/>
      <c r="T358" s="246"/>
      <c r="U358" s="13"/>
      <c r="V358" s="13"/>
      <c r="W358" s="13"/>
      <c r="X358" s="13"/>
      <c r="Y358" s="13"/>
      <c r="Z358" s="13"/>
      <c r="AA358" s="13"/>
      <c r="AB358" s="13"/>
      <c r="AC358" s="13"/>
      <c r="AD358" s="13"/>
      <c r="AE358" s="13"/>
      <c r="AT358" s="247" t="s">
        <v>142</v>
      </c>
      <c r="AU358" s="247" t="s">
        <v>87</v>
      </c>
      <c r="AV358" s="13" t="s">
        <v>21</v>
      </c>
      <c r="AW358" s="13" t="s">
        <v>35</v>
      </c>
      <c r="AX358" s="13" t="s">
        <v>78</v>
      </c>
      <c r="AY358" s="247" t="s">
        <v>129</v>
      </c>
    </row>
    <row r="359" s="14" customFormat="1">
      <c r="A359" s="14"/>
      <c r="B359" s="248"/>
      <c r="C359" s="249"/>
      <c r="D359" s="232" t="s">
        <v>142</v>
      </c>
      <c r="E359" s="250" t="s">
        <v>1</v>
      </c>
      <c r="F359" s="251" t="s">
        <v>418</v>
      </c>
      <c r="G359" s="249"/>
      <c r="H359" s="252">
        <v>9.9000000000000004</v>
      </c>
      <c r="I359" s="253"/>
      <c r="J359" s="249"/>
      <c r="K359" s="249"/>
      <c r="L359" s="254"/>
      <c r="M359" s="255"/>
      <c r="N359" s="256"/>
      <c r="O359" s="256"/>
      <c r="P359" s="256"/>
      <c r="Q359" s="256"/>
      <c r="R359" s="256"/>
      <c r="S359" s="256"/>
      <c r="T359" s="257"/>
      <c r="U359" s="14"/>
      <c r="V359" s="14"/>
      <c r="W359" s="14"/>
      <c r="X359" s="14"/>
      <c r="Y359" s="14"/>
      <c r="Z359" s="14"/>
      <c r="AA359" s="14"/>
      <c r="AB359" s="14"/>
      <c r="AC359" s="14"/>
      <c r="AD359" s="14"/>
      <c r="AE359" s="14"/>
      <c r="AT359" s="258" t="s">
        <v>142</v>
      </c>
      <c r="AU359" s="258" t="s">
        <v>87</v>
      </c>
      <c r="AV359" s="14" t="s">
        <v>87</v>
      </c>
      <c r="AW359" s="14" t="s">
        <v>35</v>
      </c>
      <c r="AX359" s="14" t="s">
        <v>78</v>
      </c>
      <c r="AY359" s="258" t="s">
        <v>129</v>
      </c>
    </row>
    <row r="360" s="14" customFormat="1">
      <c r="A360" s="14"/>
      <c r="B360" s="248"/>
      <c r="C360" s="249"/>
      <c r="D360" s="232" t="s">
        <v>142</v>
      </c>
      <c r="E360" s="250" t="s">
        <v>1</v>
      </c>
      <c r="F360" s="251" t="s">
        <v>419</v>
      </c>
      <c r="G360" s="249"/>
      <c r="H360" s="252">
        <v>5.5</v>
      </c>
      <c r="I360" s="253"/>
      <c r="J360" s="249"/>
      <c r="K360" s="249"/>
      <c r="L360" s="254"/>
      <c r="M360" s="255"/>
      <c r="N360" s="256"/>
      <c r="O360" s="256"/>
      <c r="P360" s="256"/>
      <c r="Q360" s="256"/>
      <c r="R360" s="256"/>
      <c r="S360" s="256"/>
      <c r="T360" s="257"/>
      <c r="U360" s="14"/>
      <c r="V360" s="14"/>
      <c r="W360" s="14"/>
      <c r="X360" s="14"/>
      <c r="Y360" s="14"/>
      <c r="Z360" s="14"/>
      <c r="AA360" s="14"/>
      <c r="AB360" s="14"/>
      <c r="AC360" s="14"/>
      <c r="AD360" s="14"/>
      <c r="AE360" s="14"/>
      <c r="AT360" s="258" t="s">
        <v>142</v>
      </c>
      <c r="AU360" s="258" t="s">
        <v>87</v>
      </c>
      <c r="AV360" s="14" t="s">
        <v>87</v>
      </c>
      <c r="AW360" s="14" t="s">
        <v>35</v>
      </c>
      <c r="AX360" s="14" t="s">
        <v>78</v>
      </c>
      <c r="AY360" s="258" t="s">
        <v>129</v>
      </c>
    </row>
    <row r="361" s="14" customFormat="1">
      <c r="A361" s="14"/>
      <c r="B361" s="248"/>
      <c r="C361" s="249"/>
      <c r="D361" s="232" t="s">
        <v>142</v>
      </c>
      <c r="E361" s="250" t="s">
        <v>1</v>
      </c>
      <c r="F361" s="251" t="s">
        <v>420</v>
      </c>
      <c r="G361" s="249"/>
      <c r="H361" s="252">
        <v>4.4000000000000004</v>
      </c>
      <c r="I361" s="253"/>
      <c r="J361" s="249"/>
      <c r="K361" s="249"/>
      <c r="L361" s="254"/>
      <c r="M361" s="255"/>
      <c r="N361" s="256"/>
      <c r="O361" s="256"/>
      <c r="P361" s="256"/>
      <c r="Q361" s="256"/>
      <c r="R361" s="256"/>
      <c r="S361" s="256"/>
      <c r="T361" s="257"/>
      <c r="U361" s="14"/>
      <c r="V361" s="14"/>
      <c r="W361" s="14"/>
      <c r="X361" s="14"/>
      <c r="Y361" s="14"/>
      <c r="Z361" s="14"/>
      <c r="AA361" s="14"/>
      <c r="AB361" s="14"/>
      <c r="AC361" s="14"/>
      <c r="AD361" s="14"/>
      <c r="AE361" s="14"/>
      <c r="AT361" s="258" t="s">
        <v>142</v>
      </c>
      <c r="AU361" s="258" t="s">
        <v>87</v>
      </c>
      <c r="AV361" s="14" t="s">
        <v>87</v>
      </c>
      <c r="AW361" s="14" t="s">
        <v>35</v>
      </c>
      <c r="AX361" s="14" t="s">
        <v>78</v>
      </c>
      <c r="AY361" s="258" t="s">
        <v>129</v>
      </c>
    </row>
    <row r="362" s="14" customFormat="1">
      <c r="A362" s="14"/>
      <c r="B362" s="248"/>
      <c r="C362" s="249"/>
      <c r="D362" s="232" t="s">
        <v>142</v>
      </c>
      <c r="E362" s="250" t="s">
        <v>1</v>
      </c>
      <c r="F362" s="251" t="s">
        <v>421</v>
      </c>
      <c r="G362" s="249"/>
      <c r="H362" s="252">
        <v>3</v>
      </c>
      <c r="I362" s="253"/>
      <c r="J362" s="249"/>
      <c r="K362" s="249"/>
      <c r="L362" s="254"/>
      <c r="M362" s="255"/>
      <c r="N362" s="256"/>
      <c r="O362" s="256"/>
      <c r="P362" s="256"/>
      <c r="Q362" s="256"/>
      <c r="R362" s="256"/>
      <c r="S362" s="256"/>
      <c r="T362" s="257"/>
      <c r="U362" s="14"/>
      <c r="V362" s="14"/>
      <c r="W362" s="14"/>
      <c r="X362" s="14"/>
      <c r="Y362" s="14"/>
      <c r="Z362" s="14"/>
      <c r="AA362" s="14"/>
      <c r="AB362" s="14"/>
      <c r="AC362" s="14"/>
      <c r="AD362" s="14"/>
      <c r="AE362" s="14"/>
      <c r="AT362" s="258" t="s">
        <v>142</v>
      </c>
      <c r="AU362" s="258" t="s">
        <v>87</v>
      </c>
      <c r="AV362" s="14" t="s">
        <v>87</v>
      </c>
      <c r="AW362" s="14" t="s">
        <v>35</v>
      </c>
      <c r="AX362" s="14" t="s">
        <v>78</v>
      </c>
      <c r="AY362" s="258" t="s">
        <v>129</v>
      </c>
    </row>
    <row r="363" s="15" customFormat="1">
      <c r="A363" s="15"/>
      <c r="B363" s="259"/>
      <c r="C363" s="260"/>
      <c r="D363" s="232" t="s">
        <v>142</v>
      </c>
      <c r="E363" s="261" t="s">
        <v>1</v>
      </c>
      <c r="F363" s="262" t="s">
        <v>150</v>
      </c>
      <c r="G363" s="260"/>
      <c r="H363" s="263">
        <v>22.800000000000001</v>
      </c>
      <c r="I363" s="264"/>
      <c r="J363" s="260"/>
      <c r="K363" s="260"/>
      <c r="L363" s="265"/>
      <c r="M363" s="266"/>
      <c r="N363" s="267"/>
      <c r="O363" s="267"/>
      <c r="P363" s="267"/>
      <c r="Q363" s="267"/>
      <c r="R363" s="267"/>
      <c r="S363" s="267"/>
      <c r="T363" s="268"/>
      <c r="U363" s="15"/>
      <c r="V363" s="15"/>
      <c r="W363" s="15"/>
      <c r="X363" s="15"/>
      <c r="Y363" s="15"/>
      <c r="Z363" s="15"/>
      <c r="AA363" s="15"/>
      <c r="AB363" s="15"/>
      <c r="AC363" s="15"/>
      <c r="AD363" s="15"/>
      <c r="AE363" s="15"/>
      <c r="AT363" s="269" t="s">
        <v>142</v>
      </c>
      <c r="AU363" s="269" t="s">
        <v>87</v>
      </c>
      <c r="AV363" s="15" t="s">
        <v>136</v>
      </c>
      <c r="AW363" s="15" t="s">
        <v>35</v>
      </c>
      <c r="AX363" s="15" t="s">
        <v>21</v>
      </c>
      <c r="AY363" s="269" t="s">
        <v>129</v>
      </c>
    </row>
    <row r="364" s="2" customFormat="1" ht="24.15" customHeight="1">
      <c r="A364" s="39"/>
      <c r="B364" s="40"/>
      <c r="C364" s="219" t="s">
        <v>428</v>
      </c>
      <c r="D364" s="219" t="s">
        <v>132</v>
      </c>
      <c r="E364" s="220" t="s">
        <v>429</v>
      </c>
      <c r="F364" s="221" t="s">
        <v>430</v>
      </c>
      <c r="G364" s="222" t="s">
        <v>135</v>
      </c>
      <c r="H364" s="223">
        <v>22.800000000000001</v>
      </c>
      <c r="I364" s="224"/>
      <c r="J364" s="225">
        <f>ROUND(I364*H364,2)</f>
        <v>0</v>
      </c>
      <c r="K364" s="221" t="s">
        <v>154</v>
      </c>
      <c r="L364" s="45"/>
      <c r="M364" s="226" t="s">
        <v>1</v>
      </c>
      <c r="N364" s="227" t="s">
        <v>43</v>
      </c>
      <c r="O364" s="92"/>
      <c r="P364" s="228">
        <f>O364*H364</f>
        <v>0</v>
      </c>
      <c r="Q364" s="228">
        <v>0.00053740000000000005</v>
      </c>
      <c r="R364" s="228">
        <f>Q364*H364</f>
        <v>0.012252720000000002</v>
      </c>
      <c r="S364" s="228">
        <v>0</v>
      </c>
      <c r="T364" s="229">
        <f>S364*H364</f>
        <v>0</v>
      </c>
      <c r="U364" s="39"/>
      <c r="V364" s="39"/>
      <c r="W364" s="39"/>
      <c r="X364" s="39"/>
      <c r="Y364" s="39"/>
      <c r="Z364" s="39"/>
      <c r="AA364" s="39"/>
      <c r="AB364" s="39"/>
      <c r="AC364" s="39"/>
      <c r="AD364" s="39"/>
      <c r="AE364" s="39"/>
      <c r="AR364" s="230" t="s">
        <v>245</v>
      </c>
      <c r="AT364" s="230" t="s">
        <v>132</v>
      </c>
      <c r="AU364" s="230" t="s">
        <v>87</v>
      </c>
      <c r="AY364" s="18" t="s">
        <v>129</v>
      </c>
      <c r="BE364" s="231">
        <f>IF(N364="základní",J364,0)</f>
        <v>0</v>
      </c>
      <c r="BF364" s="231">
        <f>IF(N364="snížená",J364,0)</f>
        <v>0</v>
      </c>
      <c r="BG364" s="231">
        <f>IF(N364="zákl. přenesená",J364,0)</f>
        <v>0</v>
      </c>
      <c r="BH364" s="231">
        <f>IF(N364="sníž. přenesená",J364,0)</f>
        <v>0</v>
      </c>
      <c r="BI364" s="231">
        <f>IF(N364="nulová",J364,0)</f>
        <v>0</v>
      </c>
      <c r="BJ364" s="18" t="s">
        <v>21</v>
      </c>
      <c r="BK364" s="231">
        <f>ROUND(I364*H364,2)</f>
        <v>0</v>
      </c>
      <c r="BL364" s="18" t="s">
        <v>245</v>
      </c>
      <c r="BM364" s="230" t="s">
        <v>431</v>
      </c>
    </row>
    <row r="365" s="2" customFormat="1">
      <c r="A365" s="39"/>
      <c r="B365" s="40"/>
      <c r="C365" s="41"/>
      <c r="D365" s="232" t="s">
        <v>138</v>
      </c>
      <c r="E365" s="41"/>
      <c r="F365" s="233" t="s">
        <v>432</v>
      </c>
      <c r="G365" s="41"/>
      <c r="H365" s="41"/>
      <c r="I365" s="234"/>
      <c r="J365" s="41"/>
      <c r="K365" s="41"/>
      <c r="L365" s="45"/>
      <c r="M365" s="235"/>
      <c r="N365" s="236"/>
      <c r="O365" s="92"/>
      <c r="P365" s="92"/>
      <c r="Q365" s="92"/>
      <c r="R365" s="92"/>
      <c r="S365" s="92"/>
      <c r="T365" s="93"/>
      <c r="U365" s="39"/>
      <c r="V365" s="39"/>
      <c r="W365" s="39"/>
      <c r="X365" s="39"/>
      <c r="Y365" s="39"/>
      <c r="Z365" s="39"/>
      <c r="AA365" s="39"/>
      <c r="AB365" s="39"/>
      <c r="AC365" s="39"/>
      <c r="AD365" s="39"/>
      <c r="AE365" s="39"/>
      <c r="AT365" s="18" t="s">
        <v>138</v>
      </c>
      <c r="AU365" s="18" t="s">
        <v>87</v>
      </c>
    </row>
    <row r="366" s="2" customFormat="1">
      <c r="A366" s="39"/>
      <c r="B366" s="40"/>
      <c r="C366" s="41"/>
      <c r="D366" s="270" t="s">
        <v>157</v>
      </c>
      <c r="E366" s="41"/>
      <c r="F366" s="271" t="s">
        <v>433</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157</v>
      </c>
      <c r="AU366" s="18" t="s">
        <v>87</v>
      </c>
    </row>
    <row r="367" s="13" customFormat="1">
      <c r="A367" s="13"/>
      <c r="B367" s="238"/>
      <c r="C367" s="239"/>
      <c r="D367" s="232" t="s">
        <v>142</v>
      </c>
      <c r="E367" s="240" t="s">
        <v>1</v>
      </c>
      <c r="F367" s="241" t="s">
        <v>417</v>
      </c>
      <c r="G367" s="239"/>
      <c r="H367" s="240" t="s">
        <v>1</v>
      </c>
      <c r="I367" s="242"/>
      <c r="J367" s="239"/>
      <c r="K367" s="239"/>
      <c r="L367" s="243"/>
      <c r="M367" s="244"/>
      <c r="N367" s="245"/>
      <c r="O367" s="245"/>
      <c r="P367" s="245"/>
      <c r="Q367" s="245"/>
      <c r="R367" s="245"/>
      <c r="S367" s="245"/>
      <c r="T367" s="246"/>
      <c r="U367" s="13"/>
      <c r="V367" s="13"/>
      <c r="W367" s="13"/>
      <c r="X367" s="13"/>
      <c r="Y367" s="13"/>
      <c r="Z367" s="13"/>
      <c r="AA367" s="13"/>
      <c r="AB367" s="13"/>
      <c r="AC367" s="13"/>
      <c r="AD367" s="13"/>
      <c r="AE367" s="13"/>
      <c r="AT367" s="247" t="s">
        <v>142</v>
      </c>
      <c r="AU367" s="247" t="s">
        <v>87</v>
      </c>
      <c r="AV367" s="13" t="s">
        <v>21</v>
      </c>
      <c r="AW367" s="13" t="s">
        <v>35</v>
      </c>
      <c r="AX367" s="13" t="s">
        <v>78</v>
      </c>
      <c r="AY367" s="247" t="s">
        <v>129</v>
      </c>
    </row>
    <row r="368" s="14" customFormat="1">
      <c r="A368" s="14"/>
      <c r="B368" s="248"/>
      <c r="C368" s="249"/>
      <c r="D368" s="232" t="s">
        <v>142</v>
      </c>
      <c r="E368" s="250" t="s">
        <v>1</v>
      </c>
      <c r="F368" s="251" t="s">
        <v>418</v>
      </c>
      <c r="G368" s="249"/>
      <c r="H368" s="252">
        <v>9.9000000000000004</v>
      </c>
      <c r="I368" s="253"/>
      <c r="J368" s="249"/>
      <c r="K368" s="249"/>
      <c r="L368" s="254"/>
      <c r="M368" s="255"/>
      <c r="N368" s="256"/>
      <c r="O368" s="256"/>
      <c r="P368" s="256"/>
      <c r="Q368" s="256"/>
      <c r="R368" s="256"/>
      <c r="S368" s="256"/>
      <c r="T368" s="257"/>
      <c r="U368" s="14"/>
      <c r="V368" s="14"/>
      <c r="W368" s="14"/>
      <c r="X368" s="14"/>
      <c r="Y368" s="14"/>
      <c r="Z368" s="14"/>
      <c r="AA368" s="14"/>
      <c r="AB368" s="14"/>
      <c r="AC368" s="14"/>
      <c r="AD368" s="14"/>
      <c r="AE368" s="14"/>
      <c r="AT368" s="258" t="s">
        <v>142</v>
      </c>
      <c r="AU368" s="258" t="s">
        <v>87</v>
      </c>
      <c r="AV368" s="14" t="s">
        <v>87</v>
      </c>
      <c r="AW368" s="14" t="s">
        <v>35</v>
      </c>
      <c r="AX368" s="14" t="s">
        <v>78</v>
      </c>
      <c r="AY368" s="258" t="s">
        <v>129</v>
      </c>
    </row>
    <row r="369" s="14" customFormat="1">
      <c r="A369" s="14"/>
      <c r="B369" s="248"/>
      <c r="C369" s="249"/>
      <c r="D369" s="232" t="s">
        <v>142</v>
      </c>
      <c r="E369" s="250" t="s">
        <v>1</v>
      </c>
      <c r="F369" s="251" t="s">
        <v>419</v>
      </c>
      <c r="G369" s="249"/>
      <c r="H369" s="252">
        <v>5.5</v>
      </c>
      <c r="I369" s="253"/>
      <c r="J369" s="249"/>
      <c r="K369" s="249"/>
      <c r="L369" s="254"/>
      <c r="M369" s="255"/>
      <c r="N369" s="256"/>
      <c r="O369" s="256"/>
      <c r="P369" s="256"/>
      <c r="Q369" s="256"/>
      <c r="R369" s="256"/>
      <c r="S369" s="256"/>
      <c r="T369" s="257"/>
      <c r="U369" s="14"/>
      <c r="V369" s="14"/>
      <c r="W369" s="14"/>
      <c r="X369" s="14"/>
      <c r="Y369" s="14"/>
      <c r="Z369" s="14"/>
      <c r="AA369" s="14"/>
      <c r="AB369" s="14"/>
      <c r="AC369" s="14"/>
      <c r="AD369" s="14"/>
      <c r="AE369" s="14"/>
      <c r="AT369" s="258" t="s">
        <v>142</v>
      </c>
      <c r="AU369" s="258" t="s">
        <v>87</v>
      </c>
      <c r="AV369" s="14" t="s">
        <v>87</v>
      </c>
      <c r="AW369" s="14" t="s">
        <v>35</v>
      </c>
      <c r="AX369" s="14" t="s">
        <v>78</v>
      </c>
      <c r="AY369" s="258" t="s">
        <v>129</v>
      </c>
    </row>
    <row r="370" s="14" customFormat="1">
      <c r="A370" s="14"/>
      <c r="B370" s="248"/>
      <c r="C370" s="249"/>
      <c r="D370" s="232" t="s">
        <v>142</v>
      </c>
      <c r="E370" s="250" t="s">
        <v>1</v>
      </c>
      <c r="F370" s="251" t="s">
        <v>420</v>
      </c>
      <c r="G370" s="249"/>
      <c r="H370" s="252">
        <v>4.4000000000000004</v>
      </c>
      <c r="I370" s="253"/>
      <c r="J370" s="249"/>
      <c r="K370" s="249"/>
      <c r="L370" s="254"/>
      <c r="M370" s="255"/>
      <c r="N370" s="256"/>
      <c r="O370" s="256"/>
      <c r="P370" s="256"/>
      <c r="Q370" s="256"/>
      <c r="R370" s="256"/>
      <c r="S370" s="256"/>
      <c r="T370" s="257"/>
      <c r="U370" s="14"/>
      <c r="V370" s="14"/>
      <c r="W370" s="14"/>
      <c r="X370" s="14"/>
      <c r="Y370" s="14"/>
      <c r="Z370" s="14"/>
      <c r="AA370" s="14"/>
      <c r="AB370" s="14"/>
      <c r="AC370" s="14"/>
      <c r="AD370" s="14"/>
      <c r="AE370" s="14"/>
      <c r="AT370" s="258" t="s">
        <v>142</v>
      </c>
      <c r="AU370" s="258" t="s">
        <v>87</v>
      </c>
      <c r="AV370" s="14" t="s">
        <v>87</v>
      </c>
      <c r="AW370" s="14" t="s">
        <v>35</v>
      </c>
      <c r="AX370" s="14" t="s">
        <v>78</v>
      </c>
      <c r="AY370" s="258" t="s">
        <v>129</v>
      </c>
    </row>
    <row r="371" s="14" customFormat="1">
      <c r="A371" s="14"/>
      <c r="B371" s="248"/>
      <c r="C371" s="249"/>
      <c r="D371" s="232" t="s">
        <v>142</v>
      </c>
      <c r="E371" s="250" t="s">
        <v>1</v>
      </c>
      <c r="F371" s="251" t="s">
        <v>421</v>
      </c>
      <c r="G371" s="249"/>
      <c r="H371" s="252">
        <v>3</v>
      </c>
      <c r="I371" s="253"/>
      <c r="J371" s="249"/>
      <c r="K371" s="249"/>
      <c r="L371" s="254"/>
      <c r="M371" s="255"/>
      <c r="N371" s="256"/>
      <c r="O371" s="256"/>
      <c r="P371" s="256"/>
      <c r="Q371" s="256"/>
      <c r="R371" s="256"/>
      <c r="S371" s="256"/>
      <c r="T371" s="257"/>
      <c r="U371" s="14"/>
      <c r="V371" s="14"/>
      <c r="W371" s="14"/>
      <c r="X371" s="14"/>
      <c r="Y371" s="14"/>
      <c r="Z371" s="14"/>
      <c r="AA371" s="14"/>
      <c r="AB371" s="14"/>
      <c r="AC371" s="14"/>
      <c r="AD371" s="14"/>
      <c r="AE371" s="14"/>
      <c r="AT371" s="258" t="s">
        <v>142</v>
      </c>
      <c r="AU371" s="258" t="s">
        <v>87</v>
      </c>
      <c r="AV371" s="14" t="s">
        <v>87</v>
      </c>
      <c r="AW371" s="14" t="s">
        <v>35</v>
      </c>
      <c r="AX371" s="14" t="s">
        <v>78</v>
      </c>
      <c r="AY371" s="258" t="s">
        <v>129</v>
      </c>
    </row>
    <row r="372" s="15" customFormat="1">
      <c r="A372" s="15"/>
      <c r="B372" s="259"/>
      <c r="C372" s="260"/>
      <c r="D372" s="232" t="s">
        <v>142</v>
      </c>
      <c r="E372" s="261" t="s">
        <v>1</v>
      </c>
      <c r="F372" s="262" t="s">
        <v>150</v>
      </c>
      <c r="G372" s="260"/>
      <c r="H372" s="263">
        <v>22.800000000000001</v>
      </c>
      <c r="I372" s="264"/>
      <c r="J372" s="260"/>
      <c r="K372" s="260"/>
      <c r="L372" s="265"/>
      <c r="M372" s="266"/>
      <c r="N372" s="267"/>
      <c r="O372" s="267"/>
      <c r="P372" s="267"/>
      <c r="Q372" s="267"/>
      <c r="R372" s="267"/>
      <c r="S372" s="267"/>
      <c r="T372" s="268"/>
      <c r="U372" s="15"/>
      <c r="V372" s="15"/>
      <c r="W372" s="15"/>
      <c r="X372" s="15"/>
      <c r="Y372" s="15"/>
      <c r="Z372" s="15"/>
      <c r="AA372" s="15"/>
      <c r="AB372" s="15"/>
      <c r="AC372" s="15"/>
      <c r="AD372" s="15"/>
      <c r="AE372" s="15"/>
      <c r="AT372" s="269" t="s">
        <v>142</v>
      </c>
      <c r="AU372" s="269" t="s">
        <v>87</v>
      </c>
      <c r="AV372" s="15" t="s">
        <v>136</v>
      </c>
      <c r="AW372" s="15" t="s">
        <v>35</v>
      </c>
      <c r="AX372" s="15" t="s">
        <v>21</v>
      </c>
      <c r="AY372" s="269" t="s">
        <v>129</v>
      </c>
    </row>
    <row r="373" s="2" customFormat="1" ht="24.15" customHeight="1">
      <c r="A373" s="39"/>
      <c r="B373" s="40"/>
      <c r="C373" s="219" t="s">
        <v>434</v>
      </c>
      <c r="D373" s="219" t="s">
        <v>132</v>
      </c>
      <c r="E373" s="220" t="s">
        <v>435</v>
      </c>
      <c r="F373" s="221" t="s">
        <v>436</v>
      </c>
      <c r="G373" s="222" t="s">
        <v>135</v>
      </c>
      <c r="H373" s="223">
        <v>22.800000000000001</v>
      </c>
      <c r="I373" s="224"/>
      <c r="J373" s="225">
        <f>ROUND(I373*H373,2)</f>
        <v>0</v>
      </c>
      <c r="K373" s="221" t="s">
        <v>154</v>
      </c>
      <c r="L373" s="45"/>
      <c r="M373" s="226" t="s">
        <v>1</v>
      </c>
      <c r="N373" s="227" t="s">
        <v>43</v>
      </c>
      <c r="O373" s="92"/>
      <c r="P373" s="228">
        <f>O373*H373</f>
        <v>0</v>
      </c>
      <c r="Q373" s="228">
        <v>0.00027030000000000001</v>
      </c>
      <c r="R373" s="228">
        <f>Q373*H373</f>
        <v>0.0061628400000000002</v>
      </c>
      <c r="S373" s="228">
        <v>0</v>
      </c>
      <c r="T373" s="229">
        <f>S373*H373</f>
        <v>0</v>
      </c>
      <c r="U373" s="39"/>
      <c r="V373" s="39"/>
      <c r="W373" s="39"/>
      <c r="X373" s="39"/>
      <c r="Y373" s="39"/>
      <c r="Z373" s="39"/>
      <c r="AA373" s="39"/>
      <c r="AB373" s="39"/>
      <c r="AC373" s="39"/>
      <c r="AD373" s="39"/>
      <c r="AE373" s="39"/>
      <c r="AR373" s="230" t="s">
        <v>245</v>
      </c>
      <c r="AT373" s="230" t="s">
        <v>132</v>
      </c>
      <c r="AU373" s="230" t="s">
        <v>87</v>
      </c>
      <c r="AY373" s="18" t="s">
        <v>129</v>
      </c>
      <c r="BE373" s="231">
        <f>IF(N373="základní",J373,0)</f>
        <v>0</v>
      </c>
      <c r="BF373" s="231">
        <f>IF(N373="snížená",J373,0)</f>
        <v>0</v>
      </c>
      <c r="BG373" s="231">
        <f>IF(N373="zákl. přenesená",J373,0)</f>
        <v>0</v>
      </c>
      <c r="BH373" s="231">
        <f>IF(N373="sníž. přenesená",J373,0)</f>
        <v>0</v>
      </c>
      <c r="BI373" s="231">
        <f>IF(N373="nulová",J373,0)</f>
        <v>0</v>
      </c>
      <c r="BJ373" s="18" t="s">
        <v>21</v>
      </c>
      <c r="BK373" s="231">
        <f>ROUND(I373*H373,2)</f>
        <v>0</v>
      </c>
      <c r="BL373" s="18" t="s">
        <v>245</v>
      </c>
      <c r="BM373" s="230" t="s">
        <v>437</v>
      </c>
    </row>
    <row r="374" s="2" customFormat="1">
      <c r="A374" s="39"/>
      <c r="B374" s="40"/>
      <c r="C374" s="41"/>
      <c r="D374" s="232" t="s">
        <v>138</v>
      </c>
      <c r="E374" s="41"/>
      <c r="F374" s="233" t="s">
        <v>438</v>
      </c>
      <c r="G374" s="41"/>
      <c r="H374" s="41"/>
      <c r="I374" s="234"/>
      <c r="J374" s="41"/>
      <c r="K374" s="41"/>
      <c r="L374" s="45"/>
      <c r="M374" s="235"/>
      <c r="N374" s="236"/>
      <c r="O374" s="92"/>
      <c r="P374" s="92"/>
      <c r="Q374" s="92"/>
      <c r="R374" s="92"/>
      <c r="S374" s="92"/>
      <c r="T374" s="93"/>
      <c r="U374" s="39"/>
      <c r="V374" s="39"/>
      <c r="W374" s="39"/>
      <c r="X374" s="39"/>
      <c r="Y374" s="39"/>
      <c r="Z374" s="39"/>
      <c r="AA374" s="39"/>
      <c r="AB374" s="39"/>
      <c r="AC374" s="39"/>
      <c r="AD374" s="39"/>
      <c r="AE374" s="39"/>
      <c r="AT374" s="18" t="s">
        <v>138</v>
      </c>
      <c r="AU374" s="18" t="s">
        <v>87</v>
      </c>
    </row>
    <row r="375" s="2" customFormat="1">
      <c r="A375" s="39"/>
      <c r="B375" s="40"/>
      <c r="C375" s="41"/>
      <c r="D375" s="270" t="s">
        <v>157</v>
      </c>
      <c r="E375" s="41"/>
      <c r="F375" s="271" t="s">
        <v>439</v>
      </c>
      <c r="G375" s="41"/>
      <c r="H375" s="41"/>
      <c r="I375" s="234"/>
      <c r="J375" s="41"/>
      <c r="K375" s="41"/>
      <c r="L375" s="45"/>
      <c r="M375" s="235"/>
      <c r="N375" s="236"/>
      <c r="O375" s="92"/>
      <c r="P375" s="92"/>
      <c r="Q375" s="92"/>
      <c r="R375" s="92"/>
      <c r="S375" s="92"/>
      <c r="T375" s="93"/>
      <c r="U375" s="39"/>
      <c r="V375" s="39"/>
      <c r="W375" s="39"/>
      <c r="X375" s="39"/>
      <c r="Y375" s="39"/>
      <c r="Z375" s="39"/>
      <c r="AA375" s="39"/>
      <c r="AB375" s="39"/>
      <c r="AC375" s="39"/>
      <c r="AD375" s="39"/>
      <c r="AE375" s="39"/>
      <c r="AT375" s="18" t="s">
        <v>157</v>
      </c>
      <c r="AU375" s="18" t="s">
        <v>87</v>
      </c>
    </row>
    <row r="376" s="13" customFormat="1">
      <c r="A376" s="13"/>
      <c r="B376" s="238"/>
      <c r="C376" s="239"/>
      <c r="D376" s="232" t="s">
        <v>142</v>
      </c>
      <c r="E376" s="240" t="s">
        <v>1</v>
      </c>
      <c r="F376" s="241" t="s">
        <v>417</v>
      </c>
      <c r="G376" s="239"/>
      <c r="H376" s="240" t="s">
        <v>1</v>
      </c>
      <c r="I376" s="242"/>
      <c r="J376" s="239"/>
      <c r="K376" s="239"/>
      <c r="L376" s="243"/>
      <c r="M376" s="244"/>
      <c r="N376" s="245"/>
      <c r="O376" s="245"/>
      <c r="P376" s="245"/>
      <c r="Q376" s="245"/>
      <c r="R376" s="245"/>
      <c r="S376" s="245"/>
      <c r="T376" s="246"/>
      <c r="U376" s="13"/>
      <c r="V376" s="13"/>
      <c r="W376" s="13"/>
      <c r="X376" s="13"/>
      <c r="Y376" s="13"/>
      <c r="Z376" s="13"/>
      <c r="AA376" s="13"/>
      <c r="AB376" s="13"/>
      <c r="AC376" s="13"/>
      <c r="AD376" s="13"/>
      <c r="AE376" s="13"/>
      <c r="AT376" s="247" t="s">
        <v>142</v>
      </c>
      <c r="AU376" s="247" t="s">
        <v>87</v>
      </c>
      <c r="AV376" s="13" t="s">
        <v>21</v>
      </c>
      <c r="AW376" s="13" t="s">
        <v>35</v>
      </c>
      <c r="AX376" s="13" t="s">
        <v>78</v>
      </c>
      <c r="AY376" s="247" t="s">
        <v>129</v>
      </c>
    </row>
    <row r="377" s="14" customFormat="1">
      <c r="A377" s="14"/>
      <c r="B377" s="248"/>
      <c r="C377" s="249"/>
      <c r="D377" s="232" t="s">
        <v>142</v>
      </c>
      <c r="E377" s="250" t="s">
        <v>1</v>
      </c>
      <c r="F377" s="251" t="s">
        <v>418</v>
      </c>
      <c r="G377" s="249"/>
      <c r="H377" s="252">
        <v>9.9000000000000004</v>
      </c>
      <c r="I377" s="253"/>
      <c r="J377" s="249"/>
      <c r="K377" s="249"/>
      <c r="L377" s="254"/>
      <c r="M377" s="255"/>
      <c r="N377" s="256"/>
      <c r="O377" s="256"/>
      <c r="P377" s="256"/>
      <c r="Q377" s="256"/>
      <c r="R377" s="256"/>
      <c r="S377" s="256"/>
      <c r="T377" s="257"/>
      <c r="U377" s="14"/>
      <c r="V377" s="14"/>
      <c r="W377" s="14"/>
      <c r="X377" s="14"/>
      <c r="Y377" s="14"/>
      <c r="Z377" s="14"/>
      <c r="AA377" s="14"/>
      <c r="AB377" s="14"/>
      <c r="AC377" s="14"/>
      <c r="AD377" s="14"/>
      <c r="AE377" s="14"/>
      <c r="AT377" s="258" t="s">
        <v>142</v>
      </c>
      <c r="AU377" s="258" t="s">
        <v>87</v>
      </c>
      <c r="AV377" s="14" t="s">
        <v>87</v>
      </c>
      <c r="AW377" s="14" t="s">
        <v>35</v>
      </c>
      <c r="AX377" s="14" t="s">
        <v>78</v>
      </c>
      <c r="AY377" s="258" t="s">
        <v>129</v>
      </c>
    </row>
    <row r="378" s="14" customFormat="1">
      <c r="A378" s="14"/>
      <c r="B378" s="248"/>
      <c r="C378" s="249"/>
      <c r="D378" s="232" t="s">
        <v>142</v>
      </c>
      <c r="E378" s="250" t="s">
        <v>1</v>
      </c>
      <c r="F378" s="251" t="s">
        <v>419</v>
      </c>
      <c r="G378" s="249"/>
      <c r="H378" s="252">
        <v>5.5</v>
      </c>
      <c r="I378" s="253"/>
      <c r="J378" s="249"/>
      <c r="K378" s="249"/>
      <c r="L378" s="254"/>
      <c r="M378" s="255"/>
      <c r="N378" s="256"/>
      <c r="O378" s="256"/>
      <c r="P378" s="256"/>
      <c r="Q378" s="256"/>
      <c r="R378" s="256"/>
      <c r="S378" s="256"/>
      <c r="T378" s="257"/>
      <c r="U378" s="14"/>
      <c r="V378" s="14"/>
      <c r="W378" s="14"/>
      <c r="X378" s="14"/>
      <c r="Y378" s="14"/>
      <c r="Z378" s="14"/>
      <c r="AA378" s="14"/>
      <c r="AB378" s="14"/>
      <c r="AC378" s="14"/>
      <c r="AD378" s="14"/>
      <c r="AE378" s="14"/>
      <c r="AT378" s="258" t="s">
        <v>142</v>
      </c>
      <c r="AU378" s="258" t="s">
        <v>87</v>
      </c>
      <c r="AV378" s="14" t="s">
        <v>87</v>
      </c>
      <c r="AW378" s="14" t="s">
        <v>35</v>
      </c>
      <c r="AX378" s="14" t="s">
        <v>78</v>
      </c>
      <c r="AY378" s="258" t="s">
        <v>129</v>
      </c>
    </row>
    <row r="379" s="14" customFormat="1">
      <c r="A379" s="14"/>
      <c r="B379" s="248"/>
      <c r="C379" s="249"/>
      <c r="D379" s="232" t="s">
        <v>142</v>
      </c>
      <c r="E379" s="250" t="s">
        <v>1</v>
      </c>
      <c r="F379" s="251" t="s">
        <v>420</v>
      </c>
      <c r="G379" s="249"/>
      <c r="H379" s="252">
        <v>4.4000000000000004</v>
      </c>
      <c r="I379" s="253"/>
      <c r="J379" s="249"/>
      <c r="K379" s="249"/>
      <c r="L379" s="254"/>
      <c r="M379" s="255"/>
      <c r="N379" s="256"/>
      <c r="O379" s="256"/>
      <c r="P379" s="256"/>
      <c r="Q379" s="256"/>
      <c r="R379" s="256"/>
      <c r="S379" s="256"/>
      <c r="T379" s="257"/>
      <c r="U379" s="14"/>
      <c r="V379" s="14"/>
      <c r="W379" s="14"/>
      <c r="X379" s="14"/>
      <c r="Y379" s="14"/>
      <c r="Z379" s="14"/>
      <c r="AA379" s="14"/>
      <c r="AB379" s="14"/>
      <c r="AC379" s="14"/>
      <c r="AD379" s="14"/>
      <c r="AE379" s="14"/>
      <c r="AT379" s="258" t="s">
        <v>142</v>
      </c>
      <c r="AU379" s="258" t="s">
        <v>87</v>
      </c>
      <c r="AV379" s="14" t="s">
        <v>87</v>
      </c>
      <c r="AW379" s="14" t="s">
        <v>35</v>
      </c>
      <c r="AX379" s="14" t="s">
        <v>78</v>
      </c>
      <c r="AY379" s="258" t="s">
        <v>129</v>
      </c>
    </row>
    <row r="380" s="14" customFormat="1">
      <c r="A380" s="14"/>
      <c r="B380" s="248"/>
      <c r="C380" s="249"/>
      <c r="D380" s="232" t="s">
        <v>142</v>
      </c>
      <c r="E380" s="250" t="s">
        <v>1</v>
      </c>
      <c r="F380" s="251" t="s">
        <v>421</v>
      </c>
      <c r="G380" s="249"/>
      <c r="H380" s="252">
        <v>3</v>
      </c>
      <c r="I380" s="253"/>
      <c r="J380" s="249"/>
      <c r="K380" s="249"/>
      <c r="L380" s="254"/>
      <c r="M380" s="255"/>
      <c r="N380" s="256"/>
      <c r="O380" s="256"/>
      <c r="P380" s="256"/>
      <c r="Q380" s="256"/>
      <c r="R380" s="256"/>
      <c r="S380" s="256"/>
      <c r="T380" s="257"/>
      <c r="U380" s="14"/>
      <c r="V380" s="14"/>
      <c r="W380" s="14"/>
      <c r="X380" s="14"/>
      <c r="Y380" s="14"/>
      <c r="Z380" s="14"/>
      <c r="AA380" s="14"/>
      <c r="AB380" s="14"/>
      <c r="AC380" s="14"/>
      <c r="AD380" s="14"/>
      <c r="AE380" s="14"/>
      <c r="AT380" s="258" t="s">
        <v>142</v>
      </c>
      <c r="AU380" s="258" t="s">
        <v>87</v>
      </c>
      <c r="AV380" s="14" t="s">
        <v>87</v>
      </c>
      <c r="AW380" s="14" t="s">
        <v>35</v>
      </c>
      <c r="AX380" s="14" t="s">
        <v>78</v>
      </c>
      <c r="AY380" s="258" t="s">
        <v>129</v>
      </c>
    </row>
    <row r="381" s="15" customFormat="1">
      <c r="A381" s="15"/>
      <c r="B381" s="259"/>
      <c r="C381" s="260"/>
      <c r="D381" s="232" t="s">
        <v>142</v>
      </c>
      <c r="E381" s="261" t="s">
        <v>1</v>
      </c>
      <c r="F381" s="262" t="s">
        <v>150</v>
      </c>
      <c r="G381" s="260"/>
      <c r="H381" s="263">
        <v>22.800000000000001</v>
      </c>
      <c r="I381" s="264"/>
      <c r="J381" s="260"/>
      <c r="K381" s="260"/>
      <c r="L381" s="265"/>
      <c r="M381" s="266"/>
      <c r="N381" s="267"/>
      <c r="O381" s="267"/>
      <c r="P381" s="267"/>
      <c r="Q381" s="267"/>
      <c r="R381" s="267"/>
      <c r="S381" s="267"/>
      <c r="T381" s="268"/>
      <c r="U381" s="15"/>
      <c r="V381" s="15"/>
      <c r="W381" s="15"/>
      <c r="X381" s="15"/>
      <c r="Y381" s="15"/>
      <c r="Z381" s="15"/>
      <c r="AA381" s="15"/>
      <c r="AB381" s="15"/>
      <c r="AC381" s="15"/>
      <c r="AD381" s="15"/>
      <c r="AE381" s="15"/>
      <c r="AT381" s="269" t="s">
        <v>142</v>
      </c>
      <c r="AU381" s="269" t="s">
        <v>87</v>
      </c>
      <c r="AV381" s="15" t="s">
        <v>136</v>
      </c>
      <c r="AW381" s="15" t="s">
        <v>35</v>
      </c>
      <c r="AX381" s="15" t="s">
        <v>21</v>
      </c>
      <c r="AY381" s="269" t="s">
        <v>129</v>
      </c>
    </row>
    <row r="382" s="2" customFormat="1" ht="24.15" customHeight="1">
      <c r="A382" s="39"/>
      <c r="B382" s="40"/>
      <c r="C382" s="219" t="s">
        <v>440</v>
      </c>
      <c r="D382" s="219" t="s">
        <v>132</v>
      </c>
      <c r="E382" s="220" t="s">
        <v>441</v>
      </c>
      <c r="F382" s="221" t="s">
        <v>442</v>
      </c>
      <c r="G382" s="222" t="s">
        <v>135</v>
      </c>
      <c r="H382" s="223">
        <v>22.800000000000001</v>
      </c>
      <c r="I382" s="224"/>
      <c r="J382" s="225">
        <f>ROUND(I382*H382,2)</f>
        <v>0</v>
      </c>
      <c r="K382" s="221" t="s">
        <v>154</v>
      </c>
      <c r="L382" s="45"/>
      <c r="M382" s="226" t="s">
        <v>1</v>
      </c>
      <c r="N382" s="227" t="s">
        <v>43</v>
      </c>
      <c r="O382" s="92"/>
      <c r="P382" s="228">
        <f>O382*H382</f>
        <v>0</v>
      </c>
      <c r="Q382" s="228">
        <v>0.00027300000000000002</v>
      </c>
      <c r="R382" s="228">
        <f>Q382*H382</f>
        <v>0.0062244000000000006</v>
      </c>
      <c r="S382" s="228">
        <v>0</v>
      </c>
      <c r="T382" s="229">
        <f>S382*H382</f>
        <v>0</v>
      </c>
      <c r="U382" s="39"/>
      <c r="V382" s="39"/>
      <c r="W382" s="39"/>
      <c r="X382" s="39"/>
      <c r="Y382" s="39"/>
      <c r="Z382" s="39"/>
      <c r="AA382" s="39"/>
      <c r="AB382" s="39"/>
      <c r="AC382" s="39"/>
      <c r="AD382" s="39"/>
      <c r="AE382" s="39"/>
      <c r="AR382" s="230" t="s">
        <v>245</v>
      </c>
      <c r="AT382" s="230" t="s">
        <v>132</v>
      </c>
      <c r="AU382" s="230" t="s">
        <v>87</v>
      </c>
      <c r="AY382" s="18" t="s">
        <v>129</v>
      </c>
      <c r="BE382" s="231">
        <f>IF(N382="základní",J382,0)</f>
        <v>0</v>
      </c>
      <c r="BF382" s="231">
        <f>IF(N382="snížená",J382,0)</f>
        <v>0</v>
      </c>
      <c r="BG382" s="231">
        <f>IF(N382="zákl. přenesená",J382,0)</f>
        <v>0</v>
      </c>
      <c r="BH382" s="231">
        <f>IF(N382="sníž. přenesená",J382,0)</f>
        <v>0</v>
      </c>
      <c r="BI382" s="231">
        <f>IF(N382="nulová",J382,0)</f>
        <v>0</v>
      </c>
      <c r="BJ382" s="18" t="s">
        <v>21</v>
      </c>
      <c r="BK382" s="231">
        <f>ROUND(I382*H382,2)</f>
        <v>0</v>
      </c>
      <c r="BL382" s="18" t="s">
        <v>245</v>
      </c>
      <c r="BM382" s="230" t="s">
        <v>443</v>
      </c>
    </row>
    <row r="383" s="2" customFormat="1">
      <c r="A383" s="39"/>
      <c r="B383" s="40"/>
      <c r="C383" s="41"/>
      <c r="D383" s="232" t="s">
        <v>138</v>
      </c>
      <c r="E383" s="41"/>
      <c r="F383" s="233" t="s">
        <v>444</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138</v>
      </c>
      <c r="AU383" s="18" t="s">
        <v>87</v>
      </c>
    </row>
    <row r="384" s="2" customFormat="1">
      <c r="A384" s="39"/>
      <c r="B384" s="40"/>
      <c r="C384" s="41"/>
      <c r="D384" s="270" t="s">
        <v>157</v>
      </c>
      <c r="E384" s="41"/>
      <c r="F384" s="271" t="s">
        <v>445</v>
      </c>
      <c r="G384" s="41"/>
      <c r="H384" s="41"/>
      <c r="I384" s="234"/>
      <c r="J384" s="41"/>
      <c r="K384" s="41"/>
      <c r="L384" s="45"/>
      <c r="M384" s="235"/>
      <c r="N384" s="236"/>
      <c r="O384" s="92"/>
      <c r="P384" s="92"/>
      <c r="Q384" s="92"/>
      <c r="R384" s="92"/>
      <c r="S384" s="92"/>
      <c r="T384" s="93"/>
      <c r="U384" s="39"/>
      <c r="V384" s="39"/>
      <c r="W384" s="39"/>
      <c r="X384" s="39"/>
      <c r="Y384" s="39"/>
      <c r="Z384" s="39"/>
      <c r="AA384" s="39"/>
      <c r="AB384" s="39"/>
      <c r="AC384" s="39"/>
      <c r="AD384" s="39"/>
      <c r="AE384" s="39"/>
      <c r="AT384" s="18" t="s">
        <v>157</v>
      </c>
      <c r="AU384" s="18" t="s">
        <v>87</v>
      </c>
    </row>
    <row r="385" s="13" customFormat="1">
      <c r="A385" s="13"/>
      <c r="B385" s="238"/>
      <c r="C385" s="239"/>
      <c r="D385" s="232" t="s">
        <v>142</v>
      </c>
      <c r="E385" s="240" t="s">
        <v>1</v>
      </c>
      <c r="F385" s="241" t="s">
        <v>417</v>
      </c>
      <c r="G385" s="239"/>
      <c r="H385" s="240" t="s">
        <v>1</v>
      </c>
      <c r="I385" s="242"/>
      <c r="J385" s="239"/>
      <c r="K385" s="239"/>
      <c r="L385" s="243"/>
      <c r="M385" s="244"/>
      <c r="N385" s="245"/>
      <c r="O385" s="245"/>
      <c r="P385" s="245"/>
      <c r="Q385" s="245"/>
      <c r="R385" s="245"/>
      <c r="S385" s="245"/>
      <c r="T385" s="246"/>
      <c r="U385" s="13"/>
      <c r="V385" s="13"/>
      <c r="W385" s="13"/>
      <c r="X385" s="13"/>
      <c r="Y385" s="13"/>
      <c r="Z385" s="13"/>
      <c r="AA385" s="13"/>
      <c r="AB385" s="13"/>
      <c r="AC385" s="13"/>
      <c r="AD385" s="13"/>
      <c r="AE385" s="13"/>
      <c r="AT385" s="247" t="s">
        <v>142</v>
      </c>
      <c r="AU385" s="247" t="s">
        <v>87</v>
      </c>
      <c r="AV385" s="13" t="s">
        <v>21</v>
      </c>
      <c r="AW385" s="13" t="s">
        <v>35</v>
      </c>
      <c r="AX385" s="13" t="s">
        <v>78</v>
      </c>
      <c r="AY385" s="247" t="s">
        <v>129</v>
      </c>
    </row>
    <row r="386" s="14" customFormat="1">
      <c r="A386" s="14"/>
      <c r="B386" s="248"/>
      <c r="C386" s="249"/>
      <c r="D386" s="232" t="s">
        <v>142</v>
      </c>
      <c r="E386" s="250" t="s">
        <v>1</v>
      </c>
      <c r="F386" s="251" t="s">
        <v>418</v>
      </c>
      <c r="G386" s="249"/>
      <c r="H386" s="252">
        <v>9.9000000000000004</v>
      </c>
      <c r="I386" s="253"/>
      <c r="J386" s="249"/>
      <c r="K386" s="249"/>
      <c r="L386" s="254"/>
      <c r="M386" s="255"/>
      <c r="N386" s="256"/>
      <c r="O386" s="256"/>
      <c r="P386" s="256"/>
      <c r="Q386" s="256"/>
      <c r="R386" s="256"/>
      <c r="S386" s="256"/>
      <c r="T386" s="257"/>
      <c r="U386" s="14"/>
      <c r="V386" s="14"/>
      <c r="W386" s="14"/>
      <c r="X386" s="14"/>
      <c r="Y386" s="14"/>
      <c r="Z386" s="14"/>
      <c r="AA386" s="14"/>
      <c r="AB386" s="14"/>
      <c r="AC386" s="14"/>
      <c r="AD386" s="14"/>
      <c r="AE386" s="14"/>
      <c r="AT386" s="258" t="s">
        <v>142</v>
      </c>
      <c r="AU386" s="258" t="s">
        <v>87</v>
      </c>
      <c r="AV386" s="14" t="s">
        <v>87</v>
      </c>
      <c r="AW386" s="14" t="s">
        <v>35</v>
      </c>
      <c r="AX386" s="14" t="s">
        <v>78</v>
      </c>
      <c r="AY386" s="258" t="s">
        <v>129</v>
      </c>
    </row>
    <row r="387" s="14" customFormat="1">
      <c r="A387" s="14"/>
      <c r="B387" s="248"/>
      <c r="C387" s="249"/>
      <c r="D387" s="232" t="s">
        <v>142</v>
      </c>
      <c r="E387" s="250" t="s">
        <v>1</v>
      </c>
      <c r="F387" s="251" t="s">
        <v>419</v>
      </c>
      <c r="G387" s="249"/>
      <c r="H387" s="252">
        <v>5.5</v>
      </c>
      <c r="I387" s="253"/>
      <c r="J387" s="249"/>
      <c r="K387" s="249"/>
      <c r="L387" s="254"/>
      <c r="M387" s="255"/>
      <c r="N387" s="256"/>
      <c r="O387" s="256"/>
      <c r="P387" s="256"/>
      <c r="Q387" s="256"/>
      <c r="R387" s="256"/>
      <c r="S387" s="256"/>
      <c r="T387" s="257"/>
      <c r="U387" s="14"/>
      <c r="V387" s="14"/>
      <c r="W387" s="14"/>
      <c r="X387" s="14"/>
      <c r="Y387" s="14"/>
      <c r="Z387" s="14"/>
      <c r="AA387" s="14"/>
      <c r="AB387" s="14"/>
      <c r="AC387" s="14"/>
      <c r="AD387" s="14"/>
      <c r="AE387" s="14"/>
      <c r="AT387" s="258" t="s">
        <v>142</v>
      </c>
      <c r="AU387" s="258" t="s">
        <v>87</v>
      </c>
      <c r="AV387" s="14" t="s">
        <v>87</v>
      </c>
      <c r="AW387" s="14" t="s">
        <v>35</v>
      </c>
      <c r="AX387" s="14" t="s">
        <v>78</v>
      </c>
      <c r="AY387" s="258" t="s">
        <v>129</v>
      </c>
    </row>
    <row r="388" s="14" customFormat="1">
      <c r="A388" s="14"/>
      <c r="B388" s="248"/>
      <c r="C388" s="249"/>
      <c r="D388" s="232" t="s">
        <v>142</v>
      </c>
      <c r="E388" s="250" t="s">
        <v>1</v>
      </c>
      <c r="F388" s="251" t="s">
        <v>420</v>
      </c>
      <c r="G388" s="249"/>
      <c r="H388" s="252">
        <v>4.4000000000000004</v>
      </c>
      <c r="I388" s="253"/>
      <c r="J388" s="249"/>
      <c r="K388" s="249"/>
      <c r="L388" s="254"/>
      <c r="M388" s="255"/>
      <c r="N388" s="256"/>
      <c r="O388" s="256"/>
      <c r="P388" s="256"/>
      <c r="Q388" s="256"/>
      <c r="R388" s="256"/>
      <c r="S388" s="256"/>
      <c r="T388" s="257"/>
      <c r="U388" s="14"/>
      <c r="V388" s="14"/>
      <c r="W388" s="14"/>
      <c r="X388" s="14"/>
      <c r="Y388" s="14"/>
      <c r="Z388" s="14"/>
      <c r="AA388" s="14"/>
      <c r="AB388" s="14"/>
      <c r="AC388" s="14"/>
      <c r="AD388" s="14"/>
      <c r="AE388" s="14"/>
      <c r="AT388" s="258" t="s">
        <v>142</v>
      </c>
      <c r="AU388" s="258" t="s">
        <v>87</v>
      </c>
      <c r="AV388" s="14" t="s">
        <v>87</v>
      </c>
      <c r="AW388" s="14" t="s">
        <v>35</v>
      </c>
      <c r="AX388" s="14" t="s">
        <v>78</v>
      </c>
      <c r="AY388" s="258" t="s">
        <v>129</v>
      </c>
    </row>
    <row r="389" s="14" customFormat="1">
      <c r="A389" s="14"/>
      <c r="B389" s="248"/>
      <c r="C389" s="249"/>
      <c r="D389" s="232" t="s">
        <v>142</v>
      </c>
      <c r="E389" s="250" t="s">
        <v>1</v>
      </c>
      <c r="F389" s="251" t="s">
        <v>421</v>
      </c>
      <c r="G389" s="249"/>
      <c r="H389" s="252">
        <v>3</v>
      </c>
      <c r="I389" s="253"/>
      <c r="J389" s="249"/>
      <c r="K389" s="249"/>
      <c r="L389" s="254"/>
      <c r="M389" s="255"/>
      <c r="N389" s="256"/>
      <c r="O389" s="256"/>
      <c r="P389" s="256"/>
      <c r="Q389" s="256"/>
      <c r="R389" s="256"/>
      <c r="S389" s="256"/>
      <c r="T389" s="257"/>
      <c r="U389" s="14"/>
      <c r="V389" s="14"/>
      <c r="W389" s="14"/>
      <c r="X389" s="14"/>
      <c r="Y389" s="14"/>
      <c r="Z389" s="14"/>
      <c r="AA389" s="14"/>
      <c r="AB389" s="14"/>
      <c r="AC389" s="14"/>
      <c r="AD389" s="14"/>
      <c r="AE389" s="14"/>
      <c r="AT389" s="258" t="s">
        <v>142</v>
      </c>
      <c r="AU389" s="258" t="s">
        <v>87</v>
      </c>
      <c r="AV389" s="14" t="s">
        <v>87</v>
      </c>
      <c r="AW389" s="14" t="s">
        <v>35</v>
      </c>
      <c r="AX389" s="14" t="s">
        <v>78</v>
      </c>
      <c r="AY389" s="258" t="s">
        <v>129</v>
      </c>
    </row>
    <row r="390" s="15" customFormat="1">
      <c r="A390" s="15"/>
      <c r="B390" s="259"/>
      <c r="C390" s="260"/>
      <c r="D390" s="232" t="s">
        <v>142</v>
      </c>
      <c r="E390" s="261" t="s">
        <v>1</v>
      </c>
      <c r="F390" s="262" t="s">
        <v>150</v>
      </c>
      <c r="G390" s="260"/>
      <c r="H390" s="263">
        <v>22.800000000000001</v>
      </c>
      <c r="I390" s="264"/>
      <c r="J390" s="260"/>
      <c r="K390" s="260"/>
      <c r="L390" s="265"/>
      <c r="M390" s="284"/>
      <c r="N390" s="285"/>
      <c r="O390" s="285"/>
      <c r="P390" s="285"/>
      <c r="Q390" s="285"/>
      <c r="R390" s="285"/>
      <c r="S390" s="285"/>
      <c r="T390" s="286"/>
      <c r="U390" s="15"/>
      <c r="V390" s="15"/>
      <c r="W390" s="15"/>
      <c r="X390" s="15"/>
      <c r="Y390" s="15"/>
      <c r="Z390" s="15"/>
      <c r="AA390" s="15"/>
      <c r="AB390" s="15"/>
      <c r="AC390" s="15"/>
      <c r="AD390" s="15"/>
      <c r="AE390" s="15"/>
      <c r="AT390" s="269" t="s">
        <v>142</v>
      </c>
      <c r="AU390" s="269" t="s">
        <v>87</v>
      </c>
      <c r="AV390" s="15" t="s">
        <v>136</v>
      </c>
      <c r="AW390" s="15" t="s">
        <v>35</v>
      </c>
      <c r="AX390" s="15" t="s">
        <v>21</v>
      </c>
      <c r="AY390" s="269" t="s">
        <v>129</v>
      </c>
    </row>
    <row r="391" s="2" customFormat="1" ht="6.96" customHeight="1">
      <c r="A391" s="39"/>
      <c r="B391" s="67"/>
      <c r="C391" s="68"/>
      <c r="D391" s="68"/>
      <c r="E391" s="68"/>
      <c r="F391" s="68"/>
      <c r="G391" s="68"/>
      <c r="H391" s="68"/>
      <c r="I391" s="68"/>
      <c r="J391" s="68"/>
      <c r="K391" s="68"/>
      <c r="L391" s="45"/>
      <c r="M391" s="39"/>
      <c r="O391" s="39"/>
      <c r="P391" s="39"/>
      <c r="Q391" s="39"/>
      <c r="R391" s="39"/>
      <c r="S391" s="39"/>
      <c r="T391" s="39"/>
      <c r="U391" s="39"/>
      <c r="V391" s="39"/>
      <c r="W391" s="39"/>
      <c r="X391" s="39"/>
      <c r="Y391" s="39"/>
      <c r="Z391" s="39"/>
      <c r="AA391" s="39"/>
      <c r="AB391" s="39"/>
      <c r="AC391" s="39"/>
      <c r="AD391" s="39"/>
      <c r="AE391" s="39"/>
    </row>
  </sheetData>
  <sheetProtection sheet="1" autoFilter="0" formatColumns="0" formatRows="0" objects="1" scenarios="1" spinCount="100000" saltValue="U02uAht6hU8ba7lXr/Xt9RAkajQipUZrexa4HoSLO6mXbyNXHpIS0gK/4F7fvip22XSPiejKvH2pk7OgZZ3iFA==" hashValue="M3EnruloUvHNQ1lDGBldqKRKpOSziO75ULW+LGpjVcSLIPe3+Yh+qb7QGEvqCoplY+SGpmDLVM8P+3JE4hVpPw==" algorithmName="SHA-512" password="CA9C"/>
  <autoFilter ref="C125:K390"/>
  <mergeCells count="9">
    <mergeCell ref="E7:H7"/>
    <mergeCell ref="E9:H9"/>
    <mergeCell ref="E18:H18"/>
    <mergeCell ref="E27:H27"/>
    <mergeCell ref="E85:H85"/>
    <mergeCell ref="E87:H87"/>
    <mergeCell ref="E116:H116"/>
    <mergeCell ref="E118:H118"/>
    <mergeCell ref="L2:V2"/>
  </mergeCells>
  <hyperlinks>
    <hyperlink ref="F142" r:id="rId1" display="https://podminky.urs.cz/item/CS_URS_2023_01/629991001"/>
    <hyperlink ref="F148" r:id="rId2" display="https://podminky.urs.cz/item/CS_URS_2023_01/629991011"/>
    <hyperlink ref="F203" r:id="rId3" display="https://podminky.urs.cz/item/CS_URS_2023_01/941211112"/>
    <hyperlink ref="F210" r:id="rId4" display="https://podminky.urs.cz/item/CS_URS_2023_01/941211211"/>
    <hyperlink ref="F215" r:id="rId5" display="https://podminky.urs.cz/item/CS_URS_2023_01/941211812"/>
    <hyperlink ref="F218" r:id="rId6" display="https://podminky.urs.cz/item/CS_URS_2023_01/944511111"/>
    <hyperlink ref="F225" r:id="rId7" display="https://podminky.urs.cz/item/CS_URS_2023_01/944511211"/>
    <hyperlink ref="F230" r:id="rId8" display="https://podminky.urs.cz/item/CS_URS_2023_01/944511811"/>
    <hyperlink ref="F233" r:id="rId9" display="https://podminky.urs.cz/item/CS_URS_2023_01/944711113"/>
    <hyperlink ref="F238" r:id="rId10" display="https://podminky.urs.cz/item/CS_URS_2023_01/944711213"/>
    <hyperlink ref="F243" r:id="rId11" display="https://podminky.urs.cz/item/CS_URS_2023_01/944711813"/>
    <hyperlink ref="F247" r:id="rId12" display="https://podminky.urs.cz/item/CS_URS_2023_01/978015351"/>
    <hyperlink ref="F252" r:id="rId13" display="https://podminky.urs.cz/item/CS_URS_2023_01/978019351"/>
    <hyperlink ref="F257" r:id="rId14" display="https://podminky.urs.cz/item/CS_URS_2023_01/997013157"/>
    <hyperlink ref="F260" r:id="rId15" display="https://podminky.urs.cz/item/CS_URS_2023_01/997013312"/>
    <hyperlink ref="F264" r:id="rId16" display="https://podminky.urs.cz/item/CS_URS_2023_01/997013322"/>
    <hyperlink ref="F271" r:id="rId17" display="https://podminky.urs.cz/item/CS_URS_2023_01/997013631"/>
    <hyperlink ref="F276" r:id="rId18" display="https://podminky.urs.cz/item/CS_URS_2023_01/998017003"/>
    <hyperlink ref="F282" r:id="rId19" display="https://podminky.urs.cz/item/CS_URS_2023_01/764001901"/>
    <hyperlink ref="F285" r:id="rId20" display="https://podminky.urs.cz/item/CS_URS_2023_01/764004863"/>
    <hyperlink ref="F296" r:id="rId21" display="https://podminky.urs.cz/item/CS_URS_2023_01/998764203"/>
    <hyperlink ref="F301" r:id="rId22" display="https://podminky.urs.cz/item/CS_URS_2023_01/783823133"/>
    <hyperlink ref="F306" r:id="rId23" display="https://podminky.urs.cz/item/CS_URS_2023_01/783823183"/>
    <hyperlink ref="F316" r:id="rId24" display="https://podminky.urs.cz/item/CS_URS_2023_01/783827423"/>
    <hyperlink ref="F322" r:id="rId25" display="https://podminky.urs.cz/item/CS_URS_2023_01/783827483"/>
    <hyperlink ref="F333" r:id="rId26" display="https://podminky.urs.cz/item/CS_URS_2023_01/783897611"/>
    <hyperlink ref="F348" r:id="rId27" display="https://podminky.urs.cz/item/CS_URS_2023_01/789121151"/>
    <hyperlink ref="F357" r:id="rId28" display="https://podminky.urs.cz/item/CS_URS_2023_01/789121270"/>
    <hyperlink ref="F366" r:id="rId29" display="https://podminky.urs.cz/item/CS_URS_2023_01/789325210"/>
    <hyperlink ref="F375" r:id="rId30" display="https://podminky.urs.cz/item/CS_URS_2023_01/789325215"/>
    <hyperlink ref="F384" r:id="rId31" display="https://podminky.urs.cz/item/CS_URS_2023_01/789325220"/>
  </hyperlinks>
  <pageMargins left="0.39375" right="0.39375" top="0.39375" bottom="0.39375" header="0" footer="0"/>
  <pageSetup paperSize="9" orientation="portrait" blackAndWhite="1" fitToHeight="100"/>
  <headerFooter>
    <oddFooter>&amp;CStrana &amp;P z &amp;N</oddFooter>
  </headerFooter>
  <drawing r:id="rId3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7"/>
      <c r="C3" s="138"/>
      <c r="D3" s="138"/>
      <c r="E3" s="138"/>
      <c r="F3" s="138"/>
      <c r="G3" s="138"/>
      <c r="H3" s="138"/>
      <c r="I3" s="138"/>
      <c r="J3" s="138"/>
      <c r="K3" s="138"/>
      <c r="L3" s="21"/>
      <c r="AT3" s="18" t="s">
        <v>87</v>
      </c>
    </row>
    <row r="4" s="1" customFormat="1" ht="24.96" customHeight="1">
      <c r="B4" s="21"/>
      <c r="D4" s="139" t="s">
        <v>94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OPRAVA FASÁDY KAVÁRNY UNION V ČESKÉ LÍPĚ - VÝCHODNÍ STRANA</v>
      </c>
      <c r="F7" s="141"/>
      <c r="G7" s="141"/>
      <c r="H7" s="141"/>
      <c r="L7" s="21"/>
    </row>
    <row r="8" s="2" customFormat="1" ht="12" customHeight="1">
      <c r="A8" s="39"/>
      <c r="B8" s="45"/>
      <c r="C8" s="39"/>
      <c r="D8" s="141" t="s">
        <v>95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446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19</v>
      </c>
      <c r="E11" s="39"/>
      <c r="F11" s="144" t="s">
        <v>1</v>
      </c>
      <c r="G11" s="39"/>
      <c r="H11" s="39"/>
      <c r="I11" s="141" t="s">
        <v>20</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22</v>
      </c>
      <c r="E12" s="39"/>
      <c r="F12" s="144" t="s">
        <v>97</v>
      </c>
      <c r="G12" s="39"/>
      <c r="H12" s="39"/>
      <c r="I12" s="141" t="s">
        <v>24</v>
      </c>
      <c r="J12" s="145" t="str">
        <f>'Rekapitulace stavby'!AN8</f>
        <v>17. 10. 2022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28</v>
      </c>
      <c r="E14" s="39"/>
      <c r="F14" s="39"/>
      <c r="G14" s="39"/>
      <c r="H14" s="39"/>
      <c r="I14" s="141" t="s">
        <v>29</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98</v>
      </c>
      <c r="F15" s="39"/>
      <c r="G15" s="39"/>
      <c r="H15" s="39"/>
      <c r="I15" s="141" t="s">
        <v>31</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32</v>
      </c>
      <c r="E17" s="39"/>
      <c r="F17" s="39"/>
      <c r="G17" s="39"/>
      <c r="H17" s="39"/>
      <c r="I17" s="141" t="s">
        <v>29</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31</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34</v>
      </c>
      <c r="E20" s="39"/>
      <c r="F20" s="39"/>
      <c r="G20" s="39"/>
      <c r="H20" s="39"/>
      <c r="I20" s="141" t="s">
        <v>29</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31</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36</v>
      </c>
      <c r="E23" s="39"/>
      <c r="F23" s="39"/>
      <c r="G23" s="39"/>
      <c r="H23" s="39"/>
      <c r="I23" s="141" t="s">
        <v>29</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31</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37</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38</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40</v>
      </c>
      <c r="G32" s="39"/>
      <c r="H32" s="39"/>
      <c r="I32" s="153" t="s">
        <v>39</v>
      </c>
      <c r="J32" s="153" t="s">
        <v>41</v>
      </c>
      <c r="K32" s="39"/>
      <c r="L32" s="64"/>
      <c r="S32" s="39"/>
      <c r="T32" s="39"/>
      <c r="U32" s="39"/>
      <c r="V32" s="39"/>
      <c r="W32" s="39"/>
      <c r="X32" s="39"/>
      <c r="Y32" s="39"/>
      <c r="Z32" s="39"/>
      <c r="AA32" s="39"/>
      <c r="AB32" s="39"/>
      <c r="AC32" s="39"/>
      <c r="AD32" s="39"/>
      <c r="AE32" s="39"/>
    </row>
    <row r="33" s="2" customFormat="1" ht="14.4" customHeight="1">
      <c r="A33" s="39"/>
      <c r="B33" s="45"/>
      <c r="C33" s="39"/>
      <c r="D33" s="154" t="s">
        <v>42</v>
      </c>
      <c r="E33" s="141" t="s">
        <v>43</v>
      </c>
      <c r="F33" s="155">
        <f>ROUND((SUM(BE125:BE329)),  2)</f>
        <v>0</v>
      </c>
      <c r="G33" s="39"/>
      <c r="H33" s="39"/>
      <c r="I33" s="156">
        <v>0.20999999999999999</v>
      </c>
      <c r="J33" s="155">
        <f>ROUND(((SUM(BE125:BE329))*I33),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44</v>
      </c>
      <c r="F34" s="155">
        <f>ROUND((SUM(BF125:BF329)),  2)</f>
        <v>0</v>
      </c>
      <c r="G34" s="39"/>
      <c r="H34" s="39"/>
      <c r="I34" s="156">
        <v>0.14999999999999999</v>
      </c>
      <c r="J34" s="155">
        <f>ROUND(((SUM(BF125:BF329))*I34),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45</v>
      </c>
      <c r="F35" s="155">
        <f>ROUND((SUM(BG125:BG329)),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46</v>
      </c>
      <c r="F36" s="155">
        <f>ROUND((SUM(BH125:BH329)),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47</v>
      </c>
      <c r="F37" s="155">
        <f>ROUND((SUM(BI125:BI329)),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51</v>
      </c>
      <c r="E50" s="165"/>
      <c r="F50" s="165"/>
      <c r="G50" s="164" t="s">
        <v>52</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53</v>
      </c>
      <c r="E61" s="167"/>
      <c r="F61" s="168" t="s">
        <v>54</v>
      </c>
      <c r="G61" s="166" t="s">
        <v>53</v>
      </c>
      <c r="H61" s="167"/>
      <c r="I61" s="167"/>
      <c r="J61" s="169" t="s">
        <v>54</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55</v>
      </c>
      <c r="E65" s="170"/>
      <c r="F65" s="170"/>
      <c r="G65" s="164" t="s">
        <v>56</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53</v>
      </c>
      <c r="E76" s="167"/>
      <c r="F76" s="168" t="s">
        <v>54</v>
      </c>
      <c r="G76" s="166" t="s">
        <v>53</v>
      </c>
      <c r="H76" s="167"/>
      <c r="I76" s="167"/>
      <c r="J76" s="169" t="s">
        <v>54</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OPRAVA FASÁDY KAVÁRNY UNION V ČESKÉ LÍPĚ - VÝCHODNÍ STRANA</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02 - OPRAVA DLAŽEB BALKÓNŮ</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22</v>
      </c>
      <c r="D89" s="41"/>
      <c r="E89" s="41"/>
      <c r="F89" s="28" t="str">
        <f>F12</f>
        <v>JINDŘICHA Z LIPÉ 113/24 Č. LÍPA, Česká Lípa</v>
      </c>
      <c r="G89" s="41"/>
      <c r="H89" s="41"/>
      <c r="I89" s="33" t="s">
        <v>24</v>
      </c>
      <c r="J89" s="80" t="str">
        <f>IF(J12="","",J12)</f>
        <v>17. 10. 2022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28</v>
      </c>
      <c r="D91" s="41"/>
      <c r="E91" s="41"/>
      <c r="F91" s="28" t="str">
        <f>E15</f>
        <v>Město Česká Lípa</v>
      </c>
      <c r="G91" s="41"/>
      <c r="H91" s="41"/>
      <c r="I91" s="33" t="s">
        <v>34</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32</v>
      </c>
      <c r="D92" s="41"/>
      <c r="E92" s="41"/>
      <c r="F92" s="28" t="str">
        <f>IF(E18="","",E18)</f>
        <v>Vyplň údaj</v>
      </c>
      <c r="G92" s="41"/>
      <c r="H92" s="41"/>
      <c r="I92" s="33" t="s">
        <v>36</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100</v>
      </c>
      <c r="D94" s="177"/>
      <c r="E94" s="177"/>
      <c r="F94" s="177"/>
      <c r="G94" s="177"/>
      <c r="H94" s="177"/>
      <c r="I94" s="177"/>
      <c r="J94" s="178" t="s">
        <v>101</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102</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103</v>
      </c>
    </row>
    <row r="97" s="9" customFormat="1" ht="24.96" customHeight="1">
      <c r="A97" s="9"/>
      <c r="B97" s="180"/>
      <c r="C97" s="181"/>
      <c r="D97" s="182" t="s">
        <v>104</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105</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447</v>
      </c>
      <c r="E99" s="189"/>
      <c r="F99" s="189"/>
      <c r="G99" s="189"/>
      <c r="H99" s="189"/>
      <c r="I99" s="189"/>
      <c r="J99" s="190">
        <f>J148</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108</v>
      </c>
      <c r="E100" s="189"/>
      <c r="F100" s="189"/>
      <c r="G100" s="189"/>
      <c r="H100" s="189"/>
      <c r="I100" s="189"/>
      <c r="J100" s="190">
        <f>J204</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109</v>
      </c>
      <c r="E101" s="189"/>
      <c r="F101" s="189"/>
      <c r="G101" s="189"/>
      <c r="H101" s="189"/>
      <c r="I101" s="189"/>
      <c r="J101" s="190">
        <f>J217</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110</v>
      </c>
      <c r="E102" s="183"/>
      <c r="F102" s="183"/>
      <c r="G102" s="183"/>
      <c r="H102" s="183"/>
      <c r="I102" s="183"/>
      <c r="J102" s="184">
        <f>J222</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448</v>
      </c>
      <c r="E103" s="189"/>
      <c r="F103" s="189"/>
      <c r="G103" s="189"/>
      <c r="H103" s="189"/>
      <c r="I103" s="189"/>
      <c r="J103" s="190">
        <f>J223</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449</v>
      </c>
      <c r="E104" s="189"/>
      <c r="F104" s="189"/>
      <c r="G104" s="189"/>
      <c r="H104" s="189"/>
      <c r="I104" s="189"/>
      <c r="J104" s="190">
        <f>J228</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112</v>
      </c>
      <c r="E105" s="189"/>
      <c r="F105" s="189"/>
      <c r="G105" s="189"/>
      <c r="H105" s="189"/>
      <c r="I105" s="189"/>
      <c r="J105" s="190">
        <f>J291</f>
        <v>0</v>
      </c>
      <c r="K105" s="187"/>
      <c r="L105" s="19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114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75" t="str">
        <f>E7</f>
        <v>OPRAVA FASÁDY KAVÁRNY UNION V ČESKÉ LÍPĚ - VÝCHODNÍ STRANA</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95</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02 - OPRAVA DLAŽEB BALKÓNŮ</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22</v>
      </c>
      <c r="D119" s="41"/>
      <c r="E119" s="41"/>
      <c r="F119" s="28" t="str">
        <f>F12</f>
        <v>JINDŘICHA Z LIPÉ 113/24 Č. LÍPA, Česká Lípa</v>
      </c>
      <c r="G119" s="41"/>
      <c r="H119" s="41"/>
      <c r="I119" s="33" t="s">
        <v>24</v>
      </c>
      <c r="J119" s="80" t="str">
        <f>IF(J12="","",J12)</f>
        <v>17. 10. 2022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E15</f>
        <v>Město Česká Lípa</v>
      </c>
      <c r="G121" s="41"/>
      <c r="H121" s="41"/>
      <c r="I121" s="33" t="s">
        <v>34</v>
      </c>
      <c r="J121" s="37" t="str">
        <f>E21</f>
        <v xml:space="preserve"> </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32</v>
      </c>
      <c r="D122" s="41"/>
      <c r="E122" s="41"/>
      <c r="F122" s="28" t="str">
        <f>IF(E18="","",E18)</f>
        <v>Vyplň údaj</v>
      </c>
      <c r="G122" s="41"/>
      <c r="H122" s="41"/>
      <c r="I122" s="33" t="s">
        <v>36</v>
      </c>
      <c r="J122" s="37" t="str">
        <f>E24</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115</v>
      </c>
      <c r="D124" s="195" t="s">
        <v>63</v>
      </c>
      <c r="E124" s="195" t="s">
        <v>59</v>
      </c>
      <c r="F124" s="195" t="s">
        <v>60</v>
      </c>
      <c r="G124" s="195" t="s">
        <v>116</v>
      </c>
      <c r="H124" s="195" t="s">
        <v>117</v>
      </c>
      <c r="I124" s="195" t="s">
        <v>118</v>
      </c>
      <c r="J124" s="195" t="s">
        <v>101</v>
      </c>
      <c r="K124" s="196" t="s">
        <v>119</v>
      </c>
      <c r="L124" s="197"/>
      <c r="M124" s="101" t="s">
        <v>1</v>
      </c>
      <c r="N124" s="102" t="s">
        <v>42</v>
      </c>
      <c r="O124" s="102" t="s">
        <v>120</v>
      </c>
      <c r="P124" s="102" t="s">
        <v>121</v>
      </c>
      <c r="Q124" s="102" t="s">
        <v>122</v>
      </c>
      <c r="R124" s="102" t="s">
        <v>123</v>
      </c>
      <c r="S124" s="102" t="s">
        <v>124</v>
      </c>
      <c r="T124" s="103" t="s">
        <v>125</v>
      </c>
      <c r="U124" s="192"/>
      <c r="V124" s="192"/>
      <c r="W124" s="192"/>
      <c r="X124" s="192"/>
      <c r="Y124" s="192"/>
      <c r="Z124" s="192"/>
      <c r="AA124" s="192"/>
      <c r="AB124" s="192"/>
      <c r="AC124" s="192"/>
      <c r="AD124" s="192"/>
      <c r="AE124" s="192"/>
    </row>
    <row r="125" s="2" customFormat="1" ht="22.8" customHeight="1">
      <c r="A125" s="39"/>
      <c r="B125" s="40"/>
      <c r="C125" s="108" t="s">
        <v>126</v>
      </c>
      <c r="D125" s="41"/>
      <c r="E125" s="41"/>
      <c r="F125" s="41"/>
      <c r="G125" s="41"/>
      <c r="H125" s="41"/>
      <c r="I125" s="41"/>
      <c r="J125" s="198">
        <f>BK125</f>
        <v>0</v>
      </c>
      <c r="K125" s="41"/>
      <c r="L125" s="45"/>
      <c r="M125" s="104"/>
      <c r="N125" s="199"/>
      <c r="O125" s="105"/>
      <c r="P125" s="200">
        <f>P126+P222</f>
        <v>0</v>
      </c>
      <c r="Q125" s="105"/>
      <c r="R125" s="200">
        <f>R126+R222</f>
        <v>4.9778484222500001</v>
      </c>
      <c r="S125" s="105"/>
      <c r="T125" s="201">
        <f>T126+T222</f>
        <v>3.8251704999999996</v>
      </c>
      <c r="U125" s="39"/>
      <c r="V125" s="39"/>
      <c r="W125" s="39"/>
      <c r="X125" s="39"/>
      <c r="Y125" s="39"/>
      <c r="Z125" s="39"/>
      <c r="AA125" s="39"/>
      <c r="AB125" s="39"/>
      <c r="AC125" s="39"/>
      <c r="AD125" s="39"/>
      <c r="AE125" s="39"/>
      <c r="AT125" s="18" t="s">
        <v>77</v>
      </c>
      <c r="AU125" s="18" t="s">
        <v>103</v>
      </c>
      <c r="BK125" s="202">
        <f>BK126+BK222</f>
        <v>0</v>
      </c>
    </row>
    <row r="126" s="12" customFormat="1" ht="25.92" customHeight="1">
      <c r="A126" s="12"/>
      <c r="B126" s="203"/>
      <c r="C126" s="204"/>
      <c r="D126" s="205" t="s">
        <v>77</v>
      </c>
      <c r="E126" s="206" t="s">
        <v>127</v>
      </c>
      <c r="F126" s="206" t="s">
        <v>128</v>
      </c>
      <c r="G126" s="204"/>
      <c r="H126" s="204"/>
      <c r="I126" s="207"/>
      <c r="J126" s="208">
        <f>BK126</f>
        <v>0</v>
      </c>
      <c r="K126" s="204"/>
      <c r="L126" s="209"/>
      <c r="M126" s="210"/>
      <c r="N126" s="211"/>
      <c r="O126" s="211"/>
      <c r="P126" s="212">
        <f>P127+P148+P204+P217</f>
        <v>0</v>
      </c>
      <c r="Q126" s="211"/>
      <c r="R126" s="212">
        <f>R127+R148+R204+R217</f>
        <v>0.84104299999999999</v>
      </c>
      <c r="S126" s="211"/>
      <c r="T126" s="213">
        <f>T127+T148+T204+T217</f>
        <v>0.68492500000000001</v>
      </c>
      <c r="U126" s="12"/>
      <c r="V126" s="12"/>
      <c r="W126" s="12"/>
      <c r="X126" s="12"/>
      <c r="Y126" s="12"/>
      <c r="Z126" s="12"/>
      <c r="AA126" s="12"/>
      <c r="AB126" s="12"/>
      <c r="AC126" s="12"/>
      <c r="AD126" s="12"/>
      <c r="AE126" s="12"/>
      <c r="AR126" s="214" t="s">
        <v>21</v>
      </c>
      <c r="AT126" s="215" t="s">
        <v>77</v>
      </c>
      <c r="AU126" s="215" t="s">
        <v>78</v>
      </c>
      <c r="AY126" s="214" t="s">
        <v>129</v>
      </c>
      <c r="BK126" s="216">
        <f>BK127+BK148+BK204+BK217</f>
        <v>0</v>
      </c>
    </row>
    <row r="127" s="12" customFormat="1" ht="22.8" customHeight="1">
      <c r="A127" s="12"/>
      <c r="B127" s="203"/>
      <c r="C127" s="204"/>
      <c r="D127" s="205" t="s">
        <v>77</v>
      </c>
      <c r="E127" s="217" t="s">
        <v>130</v>
      </c>
      <c r="F127" s="217" t="s">
        <v>131</v>
      </c>
      <c r="G127" s="204"/>
      <c r="H127" s="204"/>
      <c r="I127" s="207"/>
      <c r="J127" s="218">
        <f>BK127</f>
        <v>0</v>
      </c>
      <c r="K127" s="204"/>
      <c r="L127" s="209"/>
      <c r="M127" s="210"/>
      <c r="N127" s="211"/>
      <c r="O127" s="211"/>
      <c r="P127" s="212">
        <f>SUM(P128:P147)</f>
        <v>0</v>
      </c>
      <c r="Q127" s="211"/>
      <c r="R127" s="212">
        <f>SUM(R128:R147)</f>
        <v>0.84104299999999999</v>
      </c>
      <c r="S127" s="211"/>
      <c r="T127" s="213">
        <f>SUM(T128:T147)</f>
        <v>0</v>
      </c>
      <c r="U127" s="12"/>
      <c r="V127" s="12"/>
      <c r="W127" s="12"/>
      <c r="X127" s="12"/>
      <c r="Y127" s="12"/>
      <c r="Z127" s="12"/>
      <c r="AA127" s="12"/>
      <c r="AB127" s="12"/>
      <c r="AC127" s="12"/>
      <c r="AD127" s="12"/>
      <c r="AE127" s="12"/>
      <c r="AR127" s="214" t="s">
        <v>21</v>
      </c>
      <c r="AT127" s="215" t="s">
        <v>77</v>
      </c>
      <c r="AU127" s="215" t="s">
        <v>21</v>
      </c>
      <c r="AY127" s="214" t="s">
        <v>129</v>
      </c>
      <c r="BK127" s="216">
        <f>SUM(BK128:BK147)</f>
        <v>0</v>
      </c>
    </row>
    <row r="128" s="2" customFormat="1" ht="33" customHeight="1">
      <c r="A128" s="39"/>
      <c r="B128" s="40"/>
      <c r="C128" s="219" t="s">
        <v>21</v>
      </c>
      <c r="D128" s="219" t="s">
        <v>132</v>
      </c>
      <c r="E128" s="220" t="s">
        <v>450</v>
      </c>
      <c r="F128" s="221" t="s">
        <v>451</v>
      </c>
      <c r="G128" s="222" t="s">
        <v>271</v>
      </c>
      <c r="H128" s="223">
        <v>30.899999999999999</v>
      </c>
      <c r="I128" s="224"/>
      <c r="J128" s="225">
        <f>ROUND(I128*H128,2)</f>
        <v>0</v>
      </c>
      <c r="K128" s="221" t="s">
        <v>154</v>
      </c>
      <c r="L128" s="45"/>
      <c r="M128" s="226" t="s">
        <v>1</v>
      </c>
      <c r="N128" s="227" t="s">
        <v>43</v>
      </c>
      <c r="O128" s="92"/>
      <c r="P128" s="228">
        <f>O128*H128</f>
        <v>0</v>
      </c>
      <c r="Q128" s="228">
        <v>0.0015</v>
      </c>
      <c r="R128" s="228">
        <f>Q128*H128</f>
        <v>0.046349999999999995</v>
      </c>
      <c r="S128" s="228">
        <v>0</v>
      </c>
      <c r="T128" s="229">
        <f>S128*H128</f>
        <v>0</v>
      </c>
      <c r="U128" s="39"/>
      <c r="V128" s="39"/>
      <c r="W128" s="39"/>
      <c r="X128" s="39"/>
      <c r="Y128" s="39"/>
      <c r="Z128" s="39"/>
      <c r="AA128" s="39"/>
      <c r="AB128" s="39"/>
      <c r="AC128" s="39"/>
      <c r="AD128" s="39"/>
      <c r="AE128" s="39"/>
      <c r="AR128" s="230" t="s">
        <v>136</v>
      </c>
      <c r="AT128" s="230" t="s">
        <v>132</v>
      </c>
      <c r="AU128" s="230" t="s">
        <v>87</v>
      </c>
      <c r="AY128" s="18" t="s">
        <v>129</v>
      </c>
      <c r="BE128" s="231">
        <f>IF(N128="základní",J128,0)</f>
        <v>0</v>
      </c>
      <c r="BF128" s="231">
        <f>IF(N128="snížená",J128,0)</f>
        <v>0</v>
      </c>
      <c r="BG128" s="231">
        <f>IF(N128="zákl. přenesená",J128,0)</f>
        <v>0</v>
      </c>
      <c r="BH128" s="231">
        <f>IF(N128="sníž. přenesená",J128,0)</f>
        <v>0</v>
      </c>
      <c r="BI128" s="231">
        <f>IF(N128="nulová",J128,0)</f>
        <v>0</v>
      </c>
      <c r="BJ128" s="18" t="s">
        <v>21</v>
      </c>
      <c r="BK128" s="231">
        <f>ROUND(I128*H128,2)</f>
        <v>0</v>
      </c>
      <c r="BL128" s="18" t="s">
        <v>136</v>
      </c>
      <c r="BM128" s="230" t="s">
        <v>452</v>
      </c>
    </row>
    <row r="129" s="2" customFormat="1">
      <c r="A129" s="39"/>
      <c r="B129" s="40"/>
      <c r="C129" s="41"/>
      <c r="D129" s="232" t="s">
        <v>138</v>
      </c>
      <c r="E129" s="41"/>
      <c r="F129" s="233" t="s">
        <v>453</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138</v>
      </c>
      <c r="AU129" s="18" t="s">
        <v>87</v>
      </c>
    </row>
    <row r="130" s="2" customFormat="1">
      <c r="A130" s="39"/>
      <c r="B130" s="40"/>
      <c r="C130" s="41"/>
      <c r="D130" s="270" t="s">
        <v>157</v>
      </c>
      <c r="E130" s="41"/>
      <c r="F130" s="271" t="s">
        <v>454</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157</v>
      </c>
      <c r="AU130" s="18" t="s">
        <v>87</v>
      </c>
    </row>
    <row r="131" s="14" customFormat="1">
      <c r="A131" s="14"/>
      <c r="B131" s="248"/>
      <c r="C131" s="249"/>
      <c r="D131" s="232" t="s">
        <v>142</v>
      </c>
      <c r="E131" s="250" t="s">
        <v>1</v>
      </c>
      <c r="F131" s="251" t="s">
        <v>455</v>
      </c>
      <c r="G131" s="249"/>
      <c r="H131" s="252">
        <v>12.5</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142</v>
      </c>
      <c r="AU131" s="258" t="s">
        <v>87</v>
      </c>
      <c r="AV131" s="14" t="s">
        <v>87</v>
      </c>
      <c r="AW131" s="14" t="s">
        <v>35</v>
      </c>
      <c r="AX131" s="14" t="s">
        <v>78</v>
      </c>
      <c r="AY131" s="258" t="s">
        <v>129</v>
      </c>
    </row>
    <row r="132" s="14" customFormat="1">
      <c r="A132" s="14"/>
      <c r="B132" s="248"/>
      <c r="C132" s="249"/>
      <c r="D132" s="232" t="s">
        <v>142</v>
      </c>
      <c r="E132" s="250" t="s">
        <v>1</v>
      </c>
      <c r="F132" s="251" t="s">
        <v>456</v>
      </c>
      <c r="G132" s="249"/>
      <c r="H132" s="252">
        <v>6.5</v>
      </c>
      <c r="I132" s="253"/>
      <c r="J132" s="249"/>
      <c r="K132" s="249"/>
      <c r="L132" s="254"/>
      <c r="M132" s="255"/>
      <c r="N132" s="256"/>
      <c r="O132" s="256"/>
      <c r="P132" s="256"/>
      <c r="Q132" s="256"/>
      <c r="R132" s="256"/>
      <c r="S132" s="256"/>
      <c r="T132" s="257"/>
      <c r="U132" s="14"/>
      <c r="V132" s="14"/>
      <c r="W132" s="14"/>
      <c r="X132" s="14"/>
      <c r="Y132" s="14"/>
      <c r="Z132" s="14"/>
      <c r="AA132" s="14"/>
      <c r="AB132" s="14"/>
      <c r="AC132" s="14"/>
      <c r="AD132" s="14"/>
      <c r="AE132" s="14"/>
      <c r="AT132" s="258" t="s">
        <v>142</v>
      </c>
      <c r="AU132" s="258" t="s">
        <v>87</v>
      </c>
      <c r="AV132" s="14" t="s">
        <v>87</v>
      </c>
      <c r="AW132" s="14" t="s">
        <v>35</v>
      </c>
      <c r="AX132" s="14" t="s">
        <v>78</v>
      </c>
      <c r="AY132" s="258" t="s">
        <v>129</v>
      </c>
    </row>
    <row r="133" s="14" customFormat="1">
      <c r="A133" s="14"/>
      <c r="B133" s="248"/>
      <c r="C133" s="249"/>
      <c r="D133" s="232" t="s">
        <v>142</v>
      </c>
      <c r="E133" s="250" t="s">
        <v>1</v>
      </c>
      <c r="F133" s="251" t="s">
        <v>419</v>
      </c>
      <c r="G133" s="249"/>
      <c r="H133" s="252">
        <v>5.5</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142</v>
      </c>
      <c r="AU133" s="258" t="s">
        <v>87</v>
      </c>
      <c r="AV133" s="14" t="s">
        <v>87</v>
      </c>
      <c r="AW133" s="14" t="s">
        <v>35</v>
      </c>
      <c r="AX133" s="14" t="s">
        <v>78</v>
      </c>
      <c r="AY133" s="258" t="s">
        <v>129</v>
      </c>
    </row>
    <row r="134" s="14" customFormat="1">
      <c r="A134" s="14"/>
      <c r="B134" s="248"/>
      <c r="C134" s="249"/>
      <c r="D134" s="232" t="s">
        <v>142</v>
      </c>
      <c r="E134" s="250" t="s">
        <v>1</v>
      </c>
      <c r="F134" s="251" t="s">
        <v>457</v>
      </c>
      <c r="G134" s="249"/>
      <c r="H134" s="252">
        <v>6.4000000000000004</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142</v>
      </c>
      <c r="AU134" s="258" t="s">
        <v>87</v>
      </c>
      <c r="AV134" s="14" t="s">
        <v>87</v>
      </c>
      <c r="AW134" s="14" t="s">
        <v>35</v>
      </c>
      <c r="AX134" s="14" t="s">
        <v>78</v>
      </c>
      <c r="AY134" s="258" t="s">
        <v>129</v>
      </c>
    </row>
    <row r="135" s="15" customFormat="1">
      <c r="A135" s="15"/>
      <c r="B135" s="259"/>
      <c r="C135" s="260"/>
      <c r="D135" s="232" t="s">
        <v>142</v>
      </c>
      <c r="E135" s="261" t="s">
        <v>1</v>
      </c>
      <c r="F135" s="262" t="s">
        <v>150</v>
      </c>
      <c r="G135" s="260"/>
      <c r="H135" s="263">
        <v>30.899999999999999</v>
      </c>
      <c r="I135" s="264"/>
      <c r="J135" s="260"/>
      <c r="K135" s="260"/>
      <c r="L135" s="265"/>
      <c r="M135" s="266"/>
      <c r="N135" s="267"/>
      <c r="O135" s="267"/>
      <c r="P135" s="267"/>
      <c r="Q135" s="267"/>
      <c r="R135" s="267"/>
      <c r="S135" s="267"/>
      <c r="T135" s="268"/>
      <c r="U135" s="15"/>
      <c r="V135" s="15"/>
      <c r="W135" s="15"/>
      <c r="X135" s="15"/>
      <c r="Y135" s="15"/>
      <c r="Z135" s="15"/>
      <c r="AA135" s="15"/>
      <c r="AB135" s="15"/>
      <c r="AC135" s="15"/>
      <c r="AD135" s="15"/>
      <c r="AE135" s="15"/>
      <c r="AT135" s="269" t="s">
        <v>142</v>
      </c>
      <c r="AU135" s="269" t="s">
        <v>87</v>
      </c>
      <c r="AV135" s="15" t="s">
        <v>136</v>
      </c>
      <c r="AW135" s="15" t="s">
        <v>35</v>
      </c>
      <c r="AX135" s="15" t="s">
        <v>21</v>
      </c>
      <c r="AY135" s="269" t="s">
        <v>129</v>
      </c>
    </row>
    <row r="136" s="2" customFormat="1" ht="24.15" customHeight="1">
      <c r="A136" s="39"/>
      <c r="B136" s="40"/>
      <c r="C136" s="219" t="s">
        <v>87</v>
      </c>
      <c r="D136" s="219" t="s">
        <v>132</v>
      </c>
      <c r="E136" s="220" t="s">
        <v>458</v>
      </c>
      <c r="F136" s="221" t="s">
        <v>459</v>
      </c>
      <c r="G136" s="222" t="s">
        <v>135</v>
      </c>
      <c r="H136" s="223">
        <v>17.550000000000001</v>
      </c>
      <c r="I136" s="224"/>
      <c r="J136" s="225">
        <f>ROUND(I136*H136,2)</f>
        <v>0</v>
      </c>
      <c r="K136" s="221" t="s">
        <v>1</v>
      </c>
      <c r="L136" s="45"/>
      <c r="M136" s="226" t="s">
        <v>1</v>
      </c>
      <c r="N136" s="227" t="s">
        <v>43</v>
      </c>
      <c r="O136" s="92"/>
      <c r="P136" s="228">
        <f>O136*H136</f>
        <v>0</v>
      </c>
      <c r="Q136" s="228">
        <v>0.01321</v>
      </c>
      <c r="R136" s="228">
        <f>Q136*H136</f>
        <v>0.2318355</v>
      </c>
      <c r="S136" s="228">
        <v>0</v>
      </c>
      <c r="T136" s="229">
        <f>S136*H136</f>
        <v>0</v>
      </c>
      <c r="U136" s="39"/>
      <c r="V136" s="39"/>
      <c r="W136" s="39"/>
      <c r="X136" s="39"/>
      <c r="Y136" s="39"/>
      <c r="Z136" s="39"/>
      <c r="AA136" s="39"/>
      <c r="AB136" s="39"/>
      <c r="AC136" s="39"/>
      <c r="AD136" s="39"/>
      <c r="AE136" s="39"/>
      <c r="AR136" s="230" t="s">
        <v>136</v>
      </c>
      <c r="AT136" s="230" t="s">
        <v>132</v>
      </c>
      <c r="AU136" s="230" t="s">
        <v>87</v>
      </c>
      <c r="AY136" s="18" t="s">
        <v>129</v>
      </c>
      <c r="BE136" s="231">
        <f>IF(N136="základní",J136,0)</f>
        <v>0</v>
      </c>
      <c r="BF136" s="231">
        <f>IF(N136="snížená",J136,0)</f>
        <v>0</v>
      </c>
      <c r="BG136" s="231">
        <f>IF(N136="zákl. přenesená",J136,0)</f>
        <v>0</v>
      </c>
      <c r="BH136" s="231">
        <f>IF(N136="sníž. přenesená",J136,0)</f>
        <v>0</v>
      </c>
      <c r="BI136" s="231">
        <f>IF(N136="nulová",J136,0)</f>
        <v>0</v>
      </c>
      <c r="BJ136" s="18" t="s">
        <v>21</v>
      </c>
      <c r="BK136" s="231">
        <f>ROUND(I136*H136,2)</f>
        <v>0</v>
      </c>
      <c r="BL136" s="18" t="s">
        <v>136</v>
      </c>
      <c r="BM136" s="230" t="s">
        <v>460</v>
      </c>
    </row>
    <row r="137" s="2" customFormat="1">
      <c r="A137" s="39"/>
      <c r="B137" s="40"/>
      <c r="C137" s="41"/>
      <c r="D137" s="232" t="s">
        <v>138</v>
      </c>
      <c r="E137" s="41"/>
      <c r="F137" s="233" t="s">
        <v>459</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138</v>
      </c>
      <c r="AU137" s="18" t="s">
        <v>87</v>
      </c>
    </row>
    <row r="138" s="13" customFormat="1">
      <c r="A138" s="13"/>
      <c r="B138" s="238"/>
      <c r="C138" s="239"/>
      <c r="D138" s="232" t="s">
        <v>142</v>
      </c>
      <c r="E138" s="240" t="s">
        <v>1</v>
      </c>
      <c r="F138" s="241" t="s">
        <v>461</v>
      </c>
      <c r="G138" s="239"/>
      <c r="H138" s="240" t="s">
        <v>1</v>
      </c>
      <c r="I138" s="242"/>
      <c r="J138" s="239"/>
      <c r="K138" s="239"/>
      <c r="L138" s="243"/>
      <c r="M138" s="244"/>
      <c r="N138" s="245"/>
      <c r="O138" s="245"/>
      <c r="P138" s="245"/>
      <c r="Q138" s="245"/>
      <c r="R138" s="245"/>
      <c r="S138" s="245"/>
      <c r="T138" s="246"/>
      <c r="U138" s="13"/>
      <c r="V138" s="13"/>
      <c r="W138" s="13"/>
      <c r="X138" s="13"/>
      <c r="Y138" s="13"/>
      <c r="Z138" s="13"/>
      <c r="AA138" s="13"/>
      <c r="AB138" s="13"/>
      <c r="AC138" s="13"/>
      <c r="AD138" s="13"/>
      <c r="AE138" s="13"/>
      <c r="AT138" s="247" t="s">
        <v>142</v>
      </c>
      <c r="AU138" s="247" t="s">
        <v>87</v>
      </c>
      <c r="AV138" s="13" t="s">
        <v>21</v>
      </c>
      <c r="AW138" s="13" t="s">
        <v>35</v>
      </c>
      <c r="AX138" s="13" t="s">
        <v>78</v>
      </c>
      <c r="AY138" s="247" t="s">
        <v>129</v>
      </c>
    </row>
    <row r="139" s="14" customFormat="1">
      <c r="A139" s="14"/>
      <c r="B139" s="248"/>
      <c r="C139" s="249"/>
      <c r="D139" s="232" t="s">
        <v>142</v>
      </c>
      <c r="E139" s="250" t="s">
        <v>1</v>
      </c>
      <c r="F139" s="251" t="s">
        <v>462</v>
      </c>
      <c r="G139" s="249"/>
      <c r="H139" s="252">
        <v>17.550000000000001</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142</v>
      </c>
      <c r="AU139" s="258" t="s">
        <v>87</v>
      </c>
      <c r="AV139" s="14" t="s">
        <v>87</v>
      </c>
      <c r="AW139" s="14" t="s">
        <v>35</v>
      </c>
      <c r="AX139" s="14" t="s">
        <v>21</v>
      </c>
      <c r="AY139" s="258" t="s">
        <v>129</v>
      </c>
    </row>
    <row r="140" s="2" customFormat="1" ht="24.15" customHeight="1">
      <c r="A140" s="39"/>
      <c r="B140" s="40"/>
      <c r="C140" s="219" t="s">
        <v>151</v>
      </c>
      <c r="D140" s="219" t="s">
        <v>132</v>
      </c>
      <c r="E140" s="220" t="s">
        <v>463</v>
      </c>
      <c r="F140" s="221" t="s">
        <v>464</v>
      </c>
      <c r="G140" s="222" t="s">
        <v>135</v>
      </c>
      <c r="H140" s="223">
        <v>9.9749999999999996</v>
      </c>
      <c r="I140" s="224"/>
      <c r="J140" s="225">
        <f>ROUND(I140*H140,2)</f>
        <v>0</v>
      </c>
      <c r="K140" s="221" t="s">
        <v>1</v>
      </c>
      <c r="L140" s="45"/>
      <c r="M140" s="226" t="s">
        <v>1</v>
      </c>
      <c r="N140" s="227" t="s">
        <v>43</v>
      </c>
      <c r="O140" s="92"/>
      <c r="P140" s="228">
        <f>O140*H140</f>
        <v>0</v>
      </c>
      <c r="Q140" s="228">
        <v>0.021700000000000001</v>
      </c>
      <c r="R140" s="228">
        <f>Q140*H140</f>
        <v>0.2164575</v>
      </c>
      <c r="S140" s="228">
        <v>0</v>
      </c>
      <c r="T140" s="229">
        <f>S140*H140</f>
        <v>0</v>
      </c>
      <c r="U140" s="39"/>
      <c r="V140" s="39"/>
      <c r="W140" s="39"/>
      <c r="X140" s="39"/>
      <c r="Y140" s="39"/>
      <c r="Z140" s="39"/>
      <c r="AA140" s="39"/>
      <c r="AB140" s="39"/>
      <c r="AC140" s="39"/>
      <c r="AD140" s="39"/>
      <c r="AE140" s="39"/>
      <c r="AR140" s="230" t="s">
        <v>136</v>
      </c>
      <c r="AT140" s="230" t="s">
        <v>132</v>
      </c>
      <c r="AU140" s="230" t="s">
        <v>87</v>
      </c>
      <c r="AY140" s="18" t="s">
        <v>129</v>
      </c>
      <c r="BE140" s="231">
        <f>IF(N140="základní",J140,0)</f>
        <v>0</v>
      </c>
      <c r="BF140" s="231">
        <f>IF(N140="snížená",J140,0)</f>
        <v>0</v>
      </c>
      <c r="BG140" s="231">
        <f>IF(N140="zákl. přenesená",J140,0)</f>
        <v>0</v>
      </c>
      <c r="BH140" s="231">
        <f>IF(N140="sníž. přenesená",J140,0)</f>
        <v>0</v>
      </c>
      <c r="BI140" s="231">
        <f>IF(N140="nulová",J140,0)</f>
        <v>0</v>
      </c>
      <c r="BJ140" s="18" t="s">
        <v>21</v>
      </c>
      <c r="BK140" s="231">
        <f>ROUND(I140*H140,2)</f>
        <v>0</v>
      </c>
      <c r="BL140" s="18" t="s">
        <v>136</v>
      </c>
      <c r="BM140" s="230" t="s">
        <v>465</v>
      </c>
    </row>
    <row r="141" s="2" customFormat="1">
      <c r="A141" s="39"/>
      <c r="B141" s="40"/>
      <c r="C141" s="41"/>
      <c r="D141" s="232" t="s">
        <v>138</v>
      </c>
      <c r="E141" s="41"/>
      <c r="F141" s="233" t="s">
        <v>464</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138</v>
      </c>
      <c r="AU141" s="18" t="s">
        <v>87</v>
      </c>
    </row>
    <row r="142" s="13" customFormat="1">
      <c r="A142" s="13"/>
      <c r="B142" s="238"/>
      <c r="C142" s="239"/>
      <c r="D142" s="232" t="s">
        <v>142</v>
      </c>
      <c r="E142" s="240" t="s">
        <v>1</v>
      </c>
      <c r="F142" s="241" t="s">
        <v>466</v>
      </c>
      <c r="G142" s="239"/>
      <c r="H142" s="240" t="s">
        <v>1</v>
      </c>
      <c r="I142" s="242"/>
      <c r="J142" s="239"/>
      <c r="K142" s="239"/>
      <c r="L142" s="243"/>
      <c r="M142" s="244"/>
      <c r="N142" s="245"/>
      <c r="O142" s="245"/>
      <c r="P142" s="245"/>
      <c r="Q142" s="245"/>
      <c r="R142" s="245"/>
      <c r="S142" s="245"/>
      <c r="T142" s="246"/>
      <c r="U142" s="13"/>
      <c r="V142" s="13"/>
      <c r="W142" s="13"/>
      <c r="X142" s="13"/>
      <c r="Y142" s="13"/>
      <c r="Z142" s="13"/>
      <c r="AA142" s="13"/>
      <c r="AB142" s="13"/>
      <c r="AC142" s="13"/>
      <c r="AD142" s="13"/>
      <c r="AE142" s="13"/>
      <c r="AT142" s="247" t="s">
        <v>142</v>
      </c>
      <c r="AU142" s="247" t="s">
        <v>87</v>
      </c>
      <c r="AV142" s="13" t="s">
        <v>21</v>
      </c>
      <c r="AW142" s="13" t="s">
        <v>35</v>
      </c>
      <c r="AX142" s="13" t="s">
        <v>78</v>
      </c>
      <c r="AY142" s="247" t="s">
        <v>129</v>
      </c>
    </row>
    <row r="143" s="14" customFormat="1">
      <c r="A143" s="14"/>
      <c r="B143" s="248"/>
      <c r="C143" s="249"/>
      <c r="D143" s="232" t="s">
        <v>142</v>
      </c>
      <c r="E143" s="250" t="s">
        <v>1</v>
      </c>
      <c r="F143" s="251" t="s">
        <v>467</v>
      </c>
      <c r="G143" s="249"/>
      <c r="H143" s="252">
        <v>9.9749999999999996</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142</v>
      </c>
      <c r="AU143" s="258" t="s">
        <v>87</v>
      </c>
      <c r="AV143" s="14" t="s">
        <v>87</v>
      </c>
      <c r="AW143" s="14" t="s">
        <v>35</v>
      </c>
      <c r="AX143" s="14" t="s">
        <v>21</v>
      </c>
      <c r="AY143" s="258" t="s">
        <v>129</v>
      </c>
    </row>
    <row r="144" s="2" customFormat="1" ht="24.15" customHeight="1">
      <c r="A144" s="39"/>
      <c r="B144" s="40"/>
      <c r="C144" s="219" t="s">
        <v>136</v>
      </c>
      <c r="D144" s="219" t="s">
        <v>132</v>
      </c>
      <c r="E144" s="220" t="s">
        <v>145</v>
      </c>
      <c r="F144" s="221" t="s">
        <v>468</v>
      </c>
      <c r="G144" s="222" t="s">
        <v>135</v>
      </c>
      <c r="H144" s="223">
        <v>10</v>
      </c>
      <c r="I144" s="224"/>
      <c r="J144" s="225">
        <f>ROUND(I144*H144,2)</f>
        <v>0</v>
      </c>
      <c r="K144" s="221" t="s">
        <v>1</v>
      </c>
      <c r="L144" s="45"/>
      <c r="M144" s="226" t="s">
        <v>1</v>
      </c>
      <c r="N144" s="227" t="s">
        <v>43</v>
      </c>
      <c r="O144" s="92"/>
      <c r="P144" s="228">
        <f>O144*H144</f>
        <v>0</v>
      </c>
      <c r="Q144" s="228">
        <v>0.034639999999999997</v>
      </c>
      <c r="R144" s="228">
        <f>Q144*H144</f>
        <v>0.34639999999999999</v>
      </c>
      <c r="S144" s="228">
        <v>0</v>
      </c>
      <c r="T144" s="229">
        <f>S144*H144</f>
        <v>0</v>
      </c>
      <c r="U144" s="39"/>
      <c r="V144" s="39"/>
      <c r="W144" s="39"/>
      <c r="X144" s="39"/>
      <c r="Y144" s="39"/>
      <c r="Z144" s="39"/>
      <c r="AA144" s="39"/>
      <c r="AB144" s="39"/>
      <c r="AC144" s="39"/>
      <c r="AD144" s="39"/>
      <c r="AE144" s="39"/>
      <c r="AR144" s="230" t="s">
        <v>136</v>
      </c>
      <c r="AT144" s="230" t="s">
        <v>132</v>
      </c>
      <c r="AU144" s="230" t="s">
        <v>87</v>
      </c>
      <c r="AY144" s="18" t="s">
        <v>129</v>
      </c>
      <c r="BE144" s="231">
        <f>IF(N144="základní",J144,0)</f>
        <v>0</v>
      </c>
      <c r="BF144" s="231">
        <f>IF(N144="snížená",J144,0)</f>
        <v>0</v>
      </c>
      <c r="BG144" s="231">
        <f>IF(N144="zákl. přenesená",J144,0)</f>
        <v>0</v>
      </c>
      <c r="BH144" s="231">
        <f>IF(N144="sníž. přenesená",J144,0)</f>
        <v>0</v>
      </c>
      <c r="BI144" s="231">
        <f>IF(N144="nulová",J144,0)</f>
        <v>0</v>
      </c>
      <c r="BJ144" s="18" t="s">
        <v>21</v>
      </c>
      <c r="BK144" s="231">
        <f>ROUND(I144*H144,2)</f>
        <v>0</v>
      </c>
      <c r="BL144" s="18" t="s">
        <v>136</v>
      </c>
      <c r="BM144" s="230" t="s">
        <v>469</v>
      </c>
    </row>
    <row r="145" s="2" customFormat="1">
      <c r="A145" s="39"/>
      <c r="B145" s="40"/>
      <c r="C145" s="41"/>
      <c r="D145" s="232" t="s">
        <v>138</v>
      </c>
      <c r="E145" s="41"/>
      <c r="F145" s="233" t="s">
        <v>468</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138</v>
      </c>
      <c r="AU145" s="18" t="s">
        <v>87</v>
      </c>
    </row>
    <row r="146" s="13" customFormat="1">
      <c r="A146" s="13"/>
      <c r="B146" s="238"/>
      <c r="C146" s="239"/>
      <c r="D146" s="232" t="s">
        <v>142</v>
      </c>
      <c r="E146" s="240" t="s">
        <v>1</v>
      </c>
      <c r="F146" s="241" t="s">
        <v>470</v>
      </c>
      <c r="G146" s="239"/>
      <c r="H146" s="240" t="s">
        <v>1</v>
      </c>
      <c r="I146" s="242"/>
      <c r="J146" s="239"/>
      <c r="K146" s="239"/>
      <c r="L146" s="243"/>
      <c r="M146" s="244"/>
      <c r="N146" s="245"/>
      <c r="O146" s="245"/>
      <c r="P146" s="245"/>
      <c r="Q146" s="245"/>
      <c r="R146" s="245"/>
      <c r="S146" s="245"/>
      <c r="T146" s="246"/>
      <c r="U146" s="13"/>
      <c r="V146" s="13"/>
      <c r="W146" s="13"/>
      <c r="X146" s="13"/>
      <c r="Y146" s="13"/>
      <c r="Z146" s="13"/>
      <c r="AA146" s="13"/>
      <c r="AB146" s="13"/>
      <c r="AC146" s="13"/>
      <c r="AD146" s="13"/>
      <c r="AE146" s="13"/>
      <c r="AT146" s="247" t="s">
        <v>142</v>
      </c>
      <c r="AU146" s="247" t="s">
        <v>87</v>
      </c>
      <c r="AV146" s="13" t="s">
        <v>21</v>
      </c>
      <c r="AW146" s="13" t="s">
        <v>35</v>
      </c>
      <c r="AX146" s="13" t="s">
        <v>78</v>
      </c>
      <c r="AY146" s="247" t="s">
        <v>129</v>
      </c>
    </row>
    <row r="147" s="14" customFormat="1">
      <c r="A147" s="14"/>
      <c r="B147" s="248"/>
      <c r="C147" s="249"/>
      <c r="D147" s="232" t="s">
        <v>142</v>
      </c>
      <c r="E147" s="250" t="s">
        <v>1</v>
      </c>
      <c r="F147" s="251" t="s">
        <v>471</v>
      </c>
      <c r="G147" s="249"/>
      <c r="H147" s="252">
        <v>10</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142</v>
      </c>
      <c r="AU147" s="258" t="s">
        <v>87</v>
      </c>
      <c r="AV147" s="14" t="s">
        <v>87</v>
      </c>
      <c r="AW147" s="14" t="s">
        <v>35</v>
      </c>
      <c r="AX147" s="14" t="s">
        <v>21</v>
      </c>
      <c r="AY147" s="258" t="s">
        <v>129</v>
      </c>
    </row>
    <row r="148" s="12" customFormat="1" ht="22.8" customHeight="1">
      <c r="A148" s="12"/>
      <c r="B148" s="203"/>
      <c r="C148" s="204"/>
      <c r="D148" s="205" t="s">
        <v>77</v>
      </c>
      <c r="E148" s="217" t="s">
        <v>204</v>
      </c>
      <c r="F148" s="217" t="s">
        <v>472</v>
      </c>
      <c r="G148" s="204"/>
      <c r="H148" s="204"/>
      <c r="I148" s="207"/>
      <c r="J148" s="218">
        <f>BK148</f>
        <v>0</v>
      </c>
      <c r="K148" s="204"/>
      <c r="L148" s="209"/>
      <c r="M148" s="210"/>
      <c r="N148" s="211"/>
      <c r="O148" s="211"/>
      <c r="P148" s="212">
        <f>SUM(P149:P203)</f>
        <v>0</v>
      </c>
      <c r="Q148" s="211"/>
      <c r="R148" s="212">
        <f>SUM(R149:R203)</f>
        <v>0</v>
      </c>
      <c r="S148" s="211"/>
      <c r="T148" s="213">
        <f>SUM(T149:T203)</f>
        <v>0.68492500000000001</v>
      </c>
      <c r="U148" s="12"/>
      <c r="V148" s="12"/>
      <c r="W148" s="12"/>
      <c r="X148" s="12"/>
      <c r="Y148" s="12"/>
      <c r="Z148" s="12"/>
      <c r="AA148" s="12"/>
      <c r="AB148" s="12"/>
      <c r="AC148" s="12"/>
      <c r="AD148" s="12"/>
      <c r="AE148" s="12"/>
      <c r="AR148" s="214" t="s">
        <v>21</v>
      </c>
      <c r="AT148" s="215" t="s">
        <v>77</v>
      </c>
      <c r="AU148" s="215" t="s">
        <v>21</v>
      </c>
      <c r="AY148" s="214" t="s">
        <v>129</v>
      </c>
      <c r="BK148" s="216">
        <f>SUM(BK149:BK203)</f>
        <v>0</v>
      </c>
    </row>
    <row r="149" s="2" customFormat="1" ht="33" customHeight="1">
      <c r="A149" s="39"/>
      <c r="B149" s="40"/>
      <c r="C149" s="219" t="s">
        <v>173</v>
      </c>
      <c r="D149" s="219" t="s">
        <v>132</v>
      </c>
      <c r="E149" s="220" t="s">
        <v>233</v>
      </c>
      <c r="F149" s="221" t="s">
        <v>234</v>
      </c>
      <c r="G149" s="222" t="s">
        <v>135</v>
      </c>
      <c r="H149" s="223">
        <v>84</v>
      </c>
      <c r="I149" s="224"/>
      <c r="J149" s="225">
        <f>ROUND(I149*H149,2)</f>
        <v>0</v>
      </c>
      <c r="K149" s="221" t="s">
        <v>154</v>
      </c>
      <c r="L149" s="45"/>
      <c r="M149" s="226" t="s">
        <v>1</v>
      </c>
      <c r="N149" s="227" t="s">
        <v>43</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136</v>
      </c>
      <c r="AT149" s="230" t="s">
        <v>132</v>
      </c>
      <c r="AU149" s="230" t="s">
        <v>87</v>
      </c>
      <c r="AY149" s="18" t="s">
        <v>129</v>
      </c>
      <c r="BE149" s="231">
        <f>IF(N149="základní",J149,0)</f>
        <v>0</v>
      </c>
      <c r="BF149" s="231">
        <f>IF(N149="snížená",J149,0)</f>
        <v>0</v>
      </c>
      <c r="BG149" s="231">
        <f>IF(N149="zákl. přenesená",J149,0)</f>
        <v>0</v>
      </c>
      <c r="BH149" s="231">
        <f>IF(N149="sníž. přenesená",J149,0)</f>
        <v>0</v>
      </c>
      <c r="BI149" s="231">
        <f>IF(N149="nulová",J149,0)</f>
        <v>0</v>
      </c>
      <c r="BJ149" s="18" t="s">
        <v>21</v>
      </c>
      <c r="BK149" s="231">
        <f>ROUND(I149*H149,2)</f>
        <v>0</v>
      </c>
      <c r="BL149" s="18" t="s">
        <v>136</v>
      </c>
      <c r="BM149" s="230" t="s">
        <v>473</v>
      </c>
    </row>
    <row r="150" s="2" customFormat="1">
      <c r="A150" s="39"/>
      <c r="B150" s="40"/>
      <c r="C150" s="41"/>
      <c r="D150" s="232" t="s">
        <v>138</v>
      </c>
      <c r="E150" s="41"/>
      <c r="F150" s="233" t="s">
        <v>234</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138</v>
      </c>
      <c r="AU150" s="18" t="s">
        <v>87</v>
      </c>
    </row>
    <row r="151" s="2" customFormat="1">
      <c r="A151" s="39"/>
      <c r="B151" s="40"/>
      <c r="C151" s="41"/>
      <c r="D151" s="270" t="s">
        <v>157</v>
      </c>
      <c r="E151" s="41"/>
      <c r="F151" s="271" t="s">
        <v>236</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157</v>
      </c>
      <c r="AU151" s="18" t="s">
        <v>87</v>
      </c>
    </row>
    <row r="152" s="2" customFormat="1">
      <c r="A152" s="39"/>
      <c r="B152" s="40"/>
      <c r="C152" s="41"/>
      <c r="D152" s="232" t="s">
        <v>159</v>
      </c>
      <c r="E152" s="41"/>
      <c r="F152" s="237" t="s">
        <v>237</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159</v>
      </c>
      <c r="AU152" s="18" t="s">
        <v>87</v>
      </c>
    </row>
    <row r="153" s="13" customFormat="1">
      <c r="A153" s="13"/>
      <c r="B153" s="238"/>
      <c r="C153" s="239"/>
      <c r="D153" s="232" t="s">
        <v>142</v>
      </c>
      <c r="E153" s="240" t="s">
        <v>1</v>
      </c>
      <c r="F153" s="241" t="s">
        <v>474</v>
      </c>
      <c r="G153" s="239"/>
      <c r="H153" s="240" t="s">
        <v>1</v>
      </c>
      <c r="I153" s="242"/>
      <c r="J153" s="239"/>
      <c r="K153" s="239"/>
      <c r="L153" s="243"/>
      <c r="M153" s="244"/>
      <c r="N153" s="245"/>
      <c r="O153" s="245"/>
      <c r="P153" s="245"/>
      <c r="Q153" s="245"/>
      <c r="R153" s="245"/>
      <c r="S153" s="245"/>
      <c r="T153" s="246"/>
      <c r="U153" s="13"/>
      <c r="V153" s="13"/>
      <c r="W153" s="13"/>
      <c r="X153" s="13"/>
      <c r="Y153" s="13"/>
      <c r="Z153" s="13"/>
      <c r="AA153" s="13"/>
      <c r="AB153" s="13"/>
      <c r="AC153" s="13"/>
      <c r="AD153" s="13"/>
      <c r="AE153" s="13"/>
      <c r="AT153" s="247" t="s">
        <v>142</v>
      </c>
      <c r="AU153" s="247" t="s">
        <v>87</v>
      </c>
      <c r="AV153" s="13" t="s">
        <v>21</v>
      </c>
      <c r="AW153" s="13" t="s">
        <v>35</v>
      </c>
      <c r="AX153" s="13" t="s">
        <v>78</v>
      </c>
      <c r="AY153" s="247" t="s">
        <v>129</v>
      </c>
    </row>
    <row r="154" s="14" customFormat="1">
      <c r="A154" s="14"/>
      <c r="B154" s="248"/>
      <c r="C154" s="249"/>
      <c r="D154" s="232" t="s">
        <v>142</v>
      </c>
      <c r="E154" s="250" t="s">
        <v>1</v>
      </c>
      <c r="F154" s="251" t="s">
        <v>475</v>
      </c>
      <c r="G154" s="249"/>
      <c r="H154" s="252">
        <v>84</v>
      </c>
      <c r="I154" s="253"/>
      <c r="J154" s="249"/>
      <c r="K154" s="249"/>
      <c r="L154" s="254"/>
      <c r="M154" s="255"/>
      <c r="N154" s="256"/>
      <c r="O154" s="256"/>
      <c r="P154" s="256"/>
      <c r="Q154" s="256"/>
      <c r="R154" s="256"/>
      <c r="S154" s="256"/>
      <c r="T154" s="257"/>
      <c r="U154" s="14"/>
      <c r="V154" s="14"/>
      <c r="W154" s="14"/>
      <c r="X154" s="14"/>
      <c r="Y154" s="14"/>
      <c r="Z154" s="14"/>
      <c r="AA154" s="14"/>
      <c r="AB154" s="14"/>
      <c r="AC154" s="14"/>
      <c r="AD154" s="14"/>
      <c r="AE154" s="14"/>
      <c r="AT154" s="258" t="s">
        <v>142</v>
      </c>
      <c r="AU154" s="258" t="s">
        <v>87</v>
      </c>
      <c r="AV154" s="14" t="s">
        <v>87</v>
      </c>
      <c r="AW154" s="14" t="s">
        <v>35</v>
      </c>
      <c r="AX154" s="14" t="s">
        <v>21</v>
      </c>
      <c r="AY154" s="258" t="s">
        <v>129</v>
      </c>
    </row>
    <row r="155" s="2" customFormat="1" ht="33" customHeight="1">
      <c r="A155" s="39"/>
      <c r="B155" s="40"/>
      <c r="C155" s="219" t="s">
        <v>130</v>
      </c>
      <c r="D155" s="219" t="s">
        <v>132</v>
      </c>
      <c r="E155" s="220" t="s">
        <v>240</v>
      </c>
      <c r="F155" s="221" t="s">
        <v>241</v>
      </c>
      <c r="G155" s="222" t="s">
        <v>135</v>
      </c>
      <c r="H155" s="223">
        <v>2520</v>
      </c>
      <c r="I155" s="224"/>
      <c r="J155" s="225">
        <f>ROUND(I155*H155,2)</f>
        <v>0</v>
      </c>
      <c r="K155" s="221" t="s">
        <v>154</v>
      </c>
      <c r="L155" s="45"/>
      <c r="M155" s="226" t="s">
        <v>1</v>
      </c>
      <c r="N155" s="227" t="s">
        <v>43</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136</v>
      </c>
      <c r="AT155" s="230" t="s">
        <v>132</v>
      </c>
      <c r="AU155" s="230" t="s">
        <v>87</v>
      </c>
      <c r="AY155" s="18" t="s">
        <v>129</v>
      </c>
      <c r="BE155" s="231">
        <f>IF(N155="základní",J155,0)</f>
        <v>0</v>
      </c>
      <c r="BF155" s="231">
        <f>IF(N155="snížená",J155,0)</f>
        <v>0</v>
      </c>
      <c r="BG155" s="231">
        <f>IF(N155="zákl. přenesená",J155,0)</f>
        <v>0</v>
      </c>
      <c r="BH155" s="231">
        <f>IF(N155="sníž. přenesená",J155,0)</f>
        <v>0</v>
      </c>
      <c r="BI155" s="231">
        <f>IF(N155="nulová",J155,0)</f>
        <v>0</v>
      </c>
      <c r="BJ155" s="18" t="s">
        <v>21</v>
      </c>
      <c r="BK155" s="231">
        <f>ROUND(I155*H155,2)</f>
        <v>0</v>
      </c>
      <c r="BL155" s="18" t="s">
        <v>136</v>
      </c>
      <c r="BM155" s="230" t="s">
        <v>476</v>
      </c>
    </row>
    <row r="156" s="2" customFormat="1">
      <c r="A156" s="39"/>
      <c r="B156" s="40"/>
      <c r="C156" s="41"/>
      <c r="D156" s="232" t="s">
        <v>138</v>
      </c>
      <c r="E156" s="41"/>
      <c r="F156" s="233" t="s">
        <v>241</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138</v>
      </c>
      <c r="AU156" s="18" t="s">
        <v>87</v>
      </c>
    </row>
    <row r="157" s="2" customFormat="1">
      <c r="A157" s="39"/>
      <c r="B157" s="40"/>
      <c r="C157" s="41"/>
      <c r="D157" s="270" t="s">
        <v>157</v>
      </c>
      <c r="E157" s="41"/>
      <c r="F157" s="271" t="s">
        <v>243</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157</v>
      </c>
      <c r="AU157" s="18" t="s">
        <v>87</v>
      </c>
    </row>
    <row r="158" s="2" customFormat="1">
      <c r="A158" s="39"/>
      <c r="B158" s="40"/>
      <c r="C158" s="41"/>
      <c r="D158" s="232" t="s">
        <v>159</v>
      </c>
      <c r="E158" s="41"/>
      <c r="F158" s="237" t="s">
        <v>237</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159</v>
      </c>
      <c r="AU158" s="18" t="s">
        <v>87</v>
      </c>
    </row>
    <row r="159" s="14" customFormat="1">
      <c r="A159" s="14"/>
      <c r="B159" s="248"/>
      <c r="C159" s="249"/>
      <c r="D159" s="232" t="s">
        <v>142</v>
      </c>
      <c r="E159" s="250" t="s">
        <v>1</v>
      </c>
      <c r="F159" s="251" t="s">
        <v>477</v>
      </c>
      <c r="G159" s="249"/>
      <c r="H159" s="252">
        <v>2520</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142</v>
      </c>
      <c r="AU159" s="258" t="s">
        <v>87</v>
      </c>
      <c r="AV159" s="14" t="s">
        <v>87</v>
      </c>
      <c r="AW159" s="14" t="s">
        <v>35</v>
      </c>
      <c r="AX159" s="14" t="s">
        <v>21</v>
      </c>
      <c r="AY159" s="258" t="s">
        <v>129</v>
      </c>
    </row>
    <row r="160" s="2" customFormat="1" ht="33" customHeight="1">
      <c r="A160" s="39"/>
      <c r="B160" s="40"/>
      <c r="C160" s="219" t="s">
        <v>192</v>
      </c>
      <c r="D160" s="219" t="s">
        <v>132</v>
      </c>
      <c r="E160" s="220" t="s">
        <v>246</v>
      </c>
      <c r="F160" s="221" t="s">
        <v>247</v>
      </c>
      <c r="G160" s="222" t="s">
        <v>135</v>
      </c>
      <c r="H160" s="223">
        <v>84</v>
      </c>
      <c r="I160" s="224"/>
      <c r="J160" s="225">
        <f>ROUND(I160*H160,2)</f>
        <v>0</v>
      </c>
      <c r="K160" s="221" t="s">
        <v>154</v>
      </c>
      <c r="L160" s="45"/>
      <c r="M160" s="226" t="s">
        <v>1</v>
      </c>
      <c r="N160" s="227" t="s">
        <v>43</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136</v>
      </c>
      <c r="AT160" s="230" t="s">
        <v>132</v>
      </c>
      <c r="AU160" s="230" t="s">
        <v>87</v>
      </c>
      <c r="AY160" s="18" t="s">
        <v>129</v>
      </c>
      <c r="BE160" s="231">
        <f>IF(N160="základní",J160,0)</f>
        <v>0</v>
      </c>
      <c r="BF160" s="231">
        <f>IF(N160="snížená",J160,0)</f>
        <v>0</v>
      </c>
      <c r="BG160" s="231">
        <f>IF(N160="zákl. přenesená",J160,0)</f>
        <v>0</v>
      </c>
      <c r="BH160" s="231">
        <f>IF(N160="sníž. přenesená",J160,0)</f>
        <v>0</v>
      </c>
      <c r="BI160" s="231">
        <f>IF(N160="nulová",J160,0)</f>
        <v>0</v>
      </c>
      <c r="BJ160" s="18" t="s">
        <v>21</v>
      </c>
      <c r="BK160" s="231">
        <f>ROUND(I160*H160,2)</f>
        <v>0</v>
      </c>
      <c r="BL160" s="18" t="s">
        <v>136</v>
      </c>
      <c r="BM160" s="230" t="s">
        <v>478</v>
      </c>
    </row>
    <row r="161" s="2" customFormat="1">
      <c r="A161" s="39"/>
      <c r="B161" s="40"/>
      <c r="C161" s="41"/>
      <c r="D161" s="232" t="s">
        <v>138</v>
      </c>
      <c r="E161" s="41"/>
      <c r="F161" s="233" t="s">
        <v>249</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138</v>
      </c>
      <c r="AU161" s="18" t="s">
        <v>87</v>
      </c>
    </row>
    <row r="162" s="2" customFormat="1">
      <c r="A162" s="39"/>
      <c r="B162" s="40"/>
      <c r="C162" s="41"/>
      <c r="D162" s="270" t="s">
        <v>157</v>
      </c>
      <c r="E162" s="41"/>
      <c r="F162" s="271" t="s">
        <v>250</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157</v>
      </c>
      <c r="AU162" s="18" t="s">
        <v>87</v>
      </c>
    </row>
    <row r="163" s="2" customFormat="1" ht="16.5" customHeight="1">
      <c r="A163" s="39"/>
      <c r="B163" s="40"/>
      <c r="C163" s="219" t="s">
        <v>197</v>
      </c>
      <c r="D163" s="219" t="s">
        <v>132</v>
      </c>
      <c r="E163" s="220" t="s">
        <v>252</v>
      </c>
      <c r="F163" s="221" t="s">
        <v>253</v>
      </c>
      <c r="G163" s="222" t="s">
        <v>135</v>
      </c>
      <c r="H163" s="223">
        <v>84</v>
      </c>
      <c r="I163" s="224"/>
      <c r="J163" s="225">
        <f>ROUND(I163*H163,2)</f>
        <v>0</v>
      </c>
      <c r="K163" s="221" t="s">
        <v>154</v>
      </c>
      <c r="L163" s="45"/>
      <c r="M163" s="226" t="s">
        <v>1</v>
      </c>
      <c r="N163" s="227" t="s">
        <v>43</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136</v>
      </c>
      <c r="AT163" s="230" t="s">
        <v>132</v>
      </c>
      <c r="AU163" s="230" t="s">
        <v>87</v>
      </c>
      <c r="AY163" s="18" t="s">
        <v>129</v>
      </c>
      <c r="BE163" s="231">
        <f>IF(N163="základní",J163,0)</f>
        <v>0</v>
      </c>
      <c r="BF163" s="231">
        <f>IF(N163="snížená",J163,0)</f>
        <v>0</v>
      </c>
      <c r="BG163" s="231">
        <f>IF(N163="zákl. přenesená",J163,0)</f>
        <v>0</v>
      </c>
      <c r="BH163" s="231">
        <f>IF(N163="sníž. přenesená",J163,0)</f>
        <v>0</v>
      </c>
      <c r="BI163" s="231">
        <f>IF(N163="nulová",J163,0)</f>
        <v>0</v>
      </c>
      <c r="BJ163" s="18" t="s">
        <v>21</v>
      </c>
      <c r="BK163" s="231">
        <f>ROUND(I163*H163,2)</f>
        <v>0</v>
      </c>
      <c r="BL163" s="18" t="s">
        <v>136</v>
      </c>
      <c r="BM163" s="230" t="s">
        <v>479</v>
      </c>
    </row>
    <row r="164" s="2" customFormat="1">
      <c r="A164" s="39"/>
      <c r="B164" s="40"/>
      <c r="C164" s="41"/>
      <c r="D164" s="232" t="s">
        <v>138</v>
      </c>
      <c r="E164" s="41"/>
      <c r="F164" s="233" t="s">
        <v>253</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138</v>
      </c>
      <c r="AU164" s="18" t="s">
        <v>87</v>
      </c>
    </row>
    <row r="165" s="2" customFormat="1">
      <c r="A165" s="39"/>
      <c r="B165" s="40"/>
      <c r="C165" s="41"/>
      <c r="D165" s="270" t="s">
        <v>157</v>
      </c>
      <c r="E165" s="41"/>
      <c r="F165" s="271" t="s">
        <v>255</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157</v>
      </c>
      <c r="AU165" s="18" t="s">
        <v>87</v>
      </c>
    </row>
    <row r="166" s="2" customFormat="1">
      <c r="A166" s="39"/>
      <c r="B166" s="40"/>
      <c r="C166" s="41"/>
      <c r="D166" s="232" t="s">
        <v>159</v>
      </c>
      <c r="E166" s="41"/>
      <c r="F166" s="237" t="s">
        <v>256</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159</v>
      </c>
      <c r="AU166" s="18" t="s">
        <v>87</v>
      </c>
    </row>
    <row r="167" s="13" customFormat="1">
      <c r="A167" s="13"/>
      <c r="B167" s="238"/>
      <c r="C167" s="239"/>
      <c r="D167" s="232" t="s">
        <v>142</v>
      </c>
      <c r="E167" s="240" t="s">
        <v>1</v>
      </c>
      <c r="F167" s="241" t="s">
        <v>474</v>
      </c>
      <c r="G167" s="239"/>
      <c r="H167" s="240" t="s">
        <v>1</v>
      </c>
      <c r="I167" s="242"/>
      <c r="J167" s="239"/>
      <c r="K167" s="239"/>
      <c r="L167" s="243"/>
      <c r="M167" s="244"/>
      <c r="N167" s="245"/>
      <c r="O167" s="245"/>
      <c r="P167" s="245"/>
      <c r="Q167" s="245"/>
      <c r="R167" s="245"/>
      <c r="S167" s="245"/>
      <c r="T167" s="246"/>
      <c r="U167" s="13"/>
      <c r="V167" s="13"/>
      <c r="W167" s="13"/>
      <c r="X167" s="13"/>
      <c r="Y167" s="13"/>
      <c r="Z167" s="13"/>
      <c r="AA167" s="13"/>
      <c r="AB167" s="13"/>
      <c r="AC167" s="13"/>
      <c r="AD167" s="13"/>
      <c r="AE167" s="13"/>
      <c r="AT167" s="247" t="s">
        <v>142</v>
      </c>
      <c r="AU167" s="247" t="s">
        <v>87</v>
      </c>
      <c r="AV167" s="13" t="s">
        <v>21</v>
      </c>
      <c r="AW167" s="13" t="s">
        <v>35</v>
      </c>
      <c r="AX167" s="13" t="s">
        <v>78</v>
      </c>
      <c r="AY167" s="247" t="s">
        <v>129</v>
      </c>
    </row>
    <row r="168" s="14" customFormat="1">
      <c r="A168" s="14"/>
      <c r="B168" s="248"/>
      <c r="C168" s="249"/>
      <c r="D168" s="232" t="s">
        <v>142</v>
      </c>
      <c r="E168" s="250" t="s">
        <v>1</v>
      </c>
      <c r="F168" s="251" t="s">
        <v>475</v>
      </c>
      <c r="G168" s="249"/>
      <c r="H168" s="252">
        <v>84</v>
      </c>
      <c r="I168" s="253"/>
      <c r="J168" s="249"/>
      <c r="K168" s="249"/>
      <c r="L168" s="254"/>
      <c r="M168" s="255"/>
      <c r="N168" s="256"/>
      <c r="O168" s="256"/>
      <c r="P168" s="256"/>
      <c r="Q168" s="256"/>
      <c r="R168" s="256"/>
      <c r="S168" s="256"/>
      <c r="T168" s="257"/>
      <c r="U168" s="14"/>
      <c r="V168" s="14"/>
      <c r="W168" s="14"/>
      <c r="X168" s="14"/>
      <c r="Y168" s="14"/>
      <c r="Z168" s="14"/>
      <c r="AA168" s="14"/>
      <c r="AB168" s="14"/>
      <c r="AC168" s="14"/>
      <c r="AD168" s="14"/>
      <c r="AE168" s="14"/>
      <c r="AT168" s="258" t="s">
        <v>142</v>
      </c>
      <c r="AU168" s="258" t="s">
        <v>87</v>
      </c>
      <c r="AV168" s="14" t="s">
        <v>87</v>
      </c>
      <c r="AW168" s="14" t="s">
        <v>35</v>
      </c>
      <c r="AX168" s="14" t="s">
        <v>21</v>
      </c>
      <c r="AY168" s="258" t="s">
        <v>129</v>
      </c>
    </row>
    <row r="169" s="2" customFormat="1" ht="21.75" customHeight="1">
      <c r="A169" s="39"/>
      <c r="B169" s="40"/>
      <c r="C169" s="219" t="s">
        <v>204</v>
      </c>
      <c r="D169" s="219" t="s">
        <v>132</v>
      </c>
      <c r="E169" s="220" t="s">
        <v>258</v>
      </c>
      <c r="F169" s="221" t="s">
        <v>259</v>
      </c>
      <c r="G169" s="222" t="s">
        <v>135</v>
      </c>
      <c r="H169" s="223">
        <v>2520</v>
      </c>
      <c r="I169" s="224"/>
      <c r="J169" s="225">
        <f>ROUND(I169*H169,2)</f>
        <v>0</v>
      </c>
      <c r="K169" s="221" t="s">
        <v>154</v>
      </c>
      <c r="L169" s="45"/>
      <c r="M169" s="226" t="s">
        <v>1</v>
      </c>
      <c r="N169" s="227" t="s">
        <v>43</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136</v>
      </c>
      <c r="AT169" s="230" t="s">
        <v>132</v>
      </c>
      <c r="AU169" s="230" t="s">
        <v>87</v>
      </c>
      <c r="AY169" s="18" t="s">
        <v>129</v>
      </c>
      <c r="BE169" s="231">
        <f>IF(N169="základní",J169,0)</f>
        <v>0</v>
      </c>
      <c r="BF169" s="231">
        <f>IF(N169="snížená",J169,0)</f>
        <v>0</v>
      </c>
      <c r="BG169" s="231">
        <f>IF(N169="zákl. přenesená",J169,0)</f>
        <v>0</v>
      </c>
      <c r="BH169" s="231">
        <f>IF(N169="sníž. přenesená",J169,0)</f>
        <v>0</v>
      </c>
      <c r="BI169" s="231">
        <f>IF(N169="nulová",J169,0)</f>
        <v>0</v>
      </c>
      <c r="BJ169" s="18" t="s">
        <v>21</v>
      </c>
      <c r="BK169" s="231">
        <f>ROUND(I169*H169,2)</f>
        <v>0</v>
      </c>
      <c r="BL169" s="18" t="s">
        <v>136</v>
      </c>
      <c r="BM169" s="230" t="s">
        <v>480</v>
      </c>
    </row>
    <row r="170" s="2" customFormat="1">
      <c r="A170" s="39"/>
      <c r="B170" s="40"/>
      <c r="C170" s="41"/>
      <c r="D170" s="232" t="s">
        <v>138</v>
      </c>
      <c r="E170" s="41"/>
      <c r="F170" s="233" t="s">
        <v>259</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138</v>
      </c>
      <c r="AU170" s="18" t="s">
        <v>87</v>
      </c>
    </row>
    <row r="171" s="2" customFormat="1">
      <c r="A171" s="39"/>
      <c r="B171" s="40"/>
      <c r="C171" s="41"/>
      <c r="D171" s="270" t="s">
        <v>157</v>
      </c>
      <c r="E171" s="41"/>
      <c r="F171" s="271" t="s">
        <v>261</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157</v>
      </c>
      <c r="AU171" s="18" t="s">
        <v>87</v>
      </c>
    </row>
    <row r="172" s="2" customFormat="1">
      <c r="A172" s="39"/>
      <c r="B172" s="40"/>
      <c r="C172" s="41"/>
      <c r="D172" s="232" t="s">
        <v>159</v>
      </c>
      <c r="E172" s="41"/>
      <c r="F172" s="237" t="s">
        <v>256</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159</v>
      </c>
      <c r="AU172" s="18" t="s">
        <v>87</v>
      </c>
    </row>
    <row r="173" s="14" customFormat="1">
      <c r="A173" s="14"/>
      <c r="B173" s="248"/>
      <c r="C173" s="249"/>
      <c r="D173" s="232" t="s">
        <v>142</v>
      </c>
      <c r="E173" s="250" t="s">
        <v>1</v>
      </c>
      <c r="F173" s="251" t="s">
        <v>477</v>
      </c>
      <c r="G173" s="249"/>
      <c r="H173" s="252">
        <v>2520</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142</v>
      </c>
      <c r="AU173" s="258" t="s">
        <v>87</v>
      </c>
      <c r="AV173" s="14" t="s">
        <v>87</v>
      </c>
      <c r="AW173" s="14" t="s">
        <v>35</v>
      </c>
      <c r="AX173" s="14" t="s">
        <v>21</v>
      </c>
      <c r="AY173" s="258" t="s">
        <v>129</v>
      </c>
    </row>
    <row r="174" s="2" customFormat="1" ht="21.75" customHeight="1">
      <c r="A174" s="39"/>
      <c r="B174" s="40"/>
      <c r="C174" s="219" t="s">
        <v>26</v>
      </c>
      <c r="D174" s="219" t="s">
        <v>132</v>
      </c>
      <c r="E174" s="220" t="s">
        <v>263</v>
      </c>
      <c r="F174" s="221" t="s">
        <v>264</v>
      </c>
      <c r="G174" s="222" t="s">
        <v>135</v>
      </c>
      <c r="H174" s="223">
        <v>84</v>
      </c>
      <c r="I174" s="224"/>
      <c r="J174" s="225">
        <f>ROUND(I174*H174,2)</f>
        <v>0</v>
      </c>
      <c r="K174" s="221" t="s">
        <v>154</v>
      </c>
      <c r="L174" s="45"/>
      <c r="M174" s="226" t="s">
        <v>1</v>
      </c>
      <c r="N174" s="227" t="s">
        <v>43</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136</v>
      </c>
      <c r="AT174" s="230" t="s">
        <v>132</v>
      </c>
      <c r="AU174" s="230" t="s">
        <v>87</v>
      </c>
      <c r="AY174" s="18" t="s">
        <v>129</v>
      </c>
      <c r="BE174" s="231">
        <f>IF(N174="základní",J174,0)</f>
        <v>0</v>
      </c>
      <c r="BF174" s="231">
        <f>IF(N174="snížená",J174,0)</f>
        <v>0</v>
      </c>
      <c r="BG174" s="231">
        <f>IF(N174="zákl. přenesená",J174,0)</f>
        <v>0</v>
      </c>
      <c r="BH174" s="231">
        <f>IF(N174="sníž. přenesená",J174,0)</f>
        <v>0</v>
      </c>
      <c r="BI174" s="231">
        <f>IF(N174="nulová",J174,0)</f>
        <v>0</v>
      </c>
      <c r="BJ174" s="18" t="s">
        <v>21</v>
      </c>
      <c r="BK174" s="231">
        <f>ROUND(I174*H174,2)</f>
        <v>0</v>
      </c>
      <c r="BL174" s="18" t="s">
        <v>136</v>
      </c>
      <c r="BM174" s="230" t="s">
        <v>481</v>
      </c>
    </row>
    <row r="175" s="2" customFormat="1">
      <c r="A175" s="39"/>
      <c r="B175" s="40"/>
      <c r="C175" s="41"/>
      <c r="D175" s="232" t="s">
        <v>138</v>
      </c>
      <c r="E175" s="41"/>
      <c r="F175" s="233" t="s">
        <v>266</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138</v>
      </c>
      <c r="AU175" s="18" t="s">
        <v>87</v>
      </c>
    </row>
    <row r="176" s="2" customFormat="1">
      <c r="A176" s="39"/>
      <c r="B176" s="40"/>
      <c r="C176" s="41"/>
      <c r="D176" s="270" t="s">
        <v>157</v>
      </c>
      <c r="E176" s="41"/>
      <c r="F176" s="271" t="s">
        <v>267</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157</v>
      </c>
      <c r="AU176" s="18" t="s">
        <v>87</v>
      </c>
    </row>
    <row r="177" s="2" customFormat="1" ht="16.5" customHeight="1">
      <c r="A177" s="39"/>
      <c r="B177" s="40"/>
      <c r="C177" s="219" t="s">
        <v>212</v>
      </c>
      <c r="D177" s="219" t="s">
        <v>132</v>
      </c>
      <c r="E177" s="220" t="s">
        <v>482</v>
      </c>
      <c r="F177" s="221" t="s">
        <v>483</v>
      </c>
      <c r="G177" s="222" t="s">
        <v>271</v>
      </c>
      <c r="H177" s="223">
        <v>14</v>
      </c>
      <c r="I177" s="224"/>
      <c r="J177" s="225">
        <f>ROUND(I177*H177,2)</f>
        <v>0</v>
      </c>
      <c r="K177" s="221" t="s">
        <v>154</v>
      </c>
      <c r="L177" s="45"/>
      <c r="M177" s="226" t="s">
        <v>1</v>
      </c>
      <c r="N177" s="227" t="s">
        <v>43</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136</v>
      </c>
      <c r="AT177" s="230" t="s">
        <v>132</v>
      </c>
      <c r="AU177" s="230" t="s">
        <v>87</v>
      </c>
      <c r="AY177" s="18" t="s">
        <v>129</v>
      </c>
      <c r="BE177" s="231">
        <f>IF(N177="základní",J177,0)</f>
        <v>0</v>
      </c>
      <c r="BF177" s="231">
        <f>IF(N177="snížená",J177,0)</f>
        <v>0</v>
      </c>
      <c r="BG177" s="231">
        <f>IF(N177="zákl. přenesená",J177,0)</f>
        <v>0</v>
      </c>
      <c r="BH177" s="231">
        <f>IF(N177="sníž. přenesená",J177,0)</f>
        <v>0</v>
      </c>
      <c r="BI177" s="231">
        <f>IF(N177="nulová",J177,0)</f>
        <v>0</v>
      </c>
      <c r="BJ177" s="18" t="s">
        <v>21</v>
      </c>
      <c r="BK177" s="231">
        <f>ROUND(I177*H177,2)</f>
        <v>0</v>
      </c>
      <c r="BL177" s="18" t="s">
        <v>136</v>
      </c>
      <c r="BM177" s="230" t="s">
        <v>484</v>
      </c>
    </row>
    <row r="178" s="2" customFormat="1">
      <c r="A178" s="39"/>
      <c r="B178" s="40"/>
      <c r="C178" s="41"/>
      <c r="D178" s="232" t="s">
        <v>138</v>
      </c>
      <c r="E178" s="41"/>
      <c r="F178" s="233" t="s">
        <v>485</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138</v>
      </c>
      <c r="AU178" s="18" t="s">
        <v>87</v>
      </c>
    </row>
    <row r="179" s="2" customFormat="1">
      <c r="A179" s="39"/>
      <c r="B179" s="40"/>
      <c r="C179" s="41"/>
      <c r="D179" s="270" t="s">
        <v>157</v>
      </c>
      <c r="E179" s="41"/>
      <c r="F179" s="271" t="s">
        <v>486</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157</v>
      </c>
      <c r="AU179" s="18" t="s">
        <v>87</v>
      </c>
    </row>
    <row r="180" s="14" customFormat="1">
      <c r="A180" s="14"/>
      <c r="B180" s="248"/>
      <c r="C180" s="249"/>
      <c r="D180" s="232" t="s">
        <v>142</v>
      </c>
      <c r="E180" s="250" t="s">
        <v>1</v>
      </c>
      <c r="F180" s="251" t="s">
        <v>487</v>
      </c>
      <c r="G180" s="249"/>
      <c r="H180" s="252">
        <v>14</v>
      </c>
      <c r="I180" s="253"/>
      <c r="J180" s="249"/>
      <c r="K180" s="249"/>
      <c r="L180" s="254"/>
      <c r="M180" s="255"/>
      <c r="N180" s="256"/>
      <c r="O180" s="256"/>
      <c r="P180" s="256"/>
      <c r="Q180" s="256"/>
      <c r="R180" s="256"/>
      <c r="S180" s="256"/>
      <c r="T180" s="257"/>
      <c r="U180" s="14"/>
      <c r="V180" s="14"/>
      <c r="W180" s="14"/>
      <c r="X180" s="14"/>
      <c r="Y180" s="14"/>
      <c r="Z180" s="14"/>
      <c r="AA180" s="14"/>
      <c r="AB180" s="14"/>
      <c r="AC180" s="14"/>
      <c r="AD180" s="14"/>
      <c r="AE180" s="14"/>
      <c r="AT180" s="258" t="s">
        <v>142</v>
      </c>
      <c r="AU180" s="258" t="s">
        <v>87</v>
      </c>
      <c r="AV180" s="14" t="s">
        <v>87</v>
      </c>
      <c r="AW180" s="14" t="s">
        <v>35</v>
      </c>
      <c r="AX180" s="14" t="s">
        <v>21</v>
      </c>
      <c r="AY180" s="258" t="s">
        <v>129</v>
      </c>
    </row>
    <row r="181" s="2" customFormat="1" ht="24.15" customHeight="1">
      <c r="A181" s="39"/>
      <c r="B181" s="40"/>
      <c r="C181" s="219" t="s">
        <v>220</v>
      </c>
      <c r="D181" s="219" t="s">
        <v>132</v>
      </c>
      <c r="E181" s="220" t="s">
        <v>488</v>
      </c>
      <c r="F181" s="221" t="s">
        <v>489</v>
      </c>
      <c r="G181" s="222" t="s">
        <v>271</v>
      </c>
      <c r="H181" s="223">
        <v>420</v>
      </c>
      <c r="I181" s="224"/>
      <c r="J181" s="225">
        <f>ROUND(I181*H181,2)</f>
        <v>0</v>
      </c>
      <c r="K181" s="221" t="s">
        <v>154</v>
      </c>
      <c r="L181" s="45"/>
      <c r="M181" s="226" t="s">
        <v>1</v>
      </c>
      <c r="N181" s="227" t="s">
        <v>43</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136</v>
      </c>
      <c r="AT181" s="230" t="s">
        <v>132</v>
      </c>
      <c r="AU181" s="230" t="s">
        <v>87</v>
      </c>
      <c r="AY181" s="18" t="s">
        <v>129</v>
      </c>
      <c r="BE181" s="231">
        <f>IF(N181="základní",J181,0)</f>
        <v>0</v>
      </c>
      <c r="BF181" s="231">
        <f>IF(N181="snížená",J181,0)</f>
        <v>0</v>
      </c>
      <c r="BG181" s="231">
        <f>IF(N181="zákl. přenesená",J181,0)</f>
        <v>0</v>
      </c>
      <c r="BH181" s="231">
        <f>IF(N181="sníž. přenesená",J181,0)</f>
        <v>0</v>
      </c>
      <c r="BI181" s="231">
        <f>IF(N181="nulová",J181,0)</f>
        <v>0</v>
      </c>
      <c r="BJ181" s="18" t="s">
        <v>21</v>
      </c>
      <c r="BK181" s="231">
        <f>ROUND(I181*H181,2)</f>
        <v>0</v>
      </c>
      <c r="BL181" s="18" t="s">
        <v>136</v>
      </c>
      <c r="BM181" s="230" t="s">
        <v>490</v>
      </c>
    </row>
    <row r="182" s="2" customFormat="1">
      <c r="A182" s="39"/>
      <c r="B182" s="40"/>
      <c r="C182" s="41"/>
      <c r="D182" s="232" t="s">
        <v>138</v>
      </c>
      <c r="E182" s="41"/>
      <c r="F182" s="233" t="s">
        <v>491</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138</v>
      </c>
      <c r="AU182" s="18" t="s">
        <v>87</v>
      </c>
    </row>
    <row r="183" s="2" customFormat="1">
      <c r="A183" s="39"/>
      <c r="B183" s="40"/>
      <c r="C183" s="41"/>
      <c r="D183" s="270" t="s">
        <v>157</v>
      </c>
      <c r="E183" s="41"/>
      <c r="F183" s="271" t="s">
        <v>492</v>
      </c>
      <c r="G183" s="41"/>
      <c r="H183" s="41"/>
      <c r="I183" s="234"/>
      <c r="J183" s="41"/>
      <c r="K183" s="41"/>
      <c r="L183" s="45"/>
      <c r="M183" s="235"/>
      <c r="N183" s="236"/>
      <c r="O183" s="92"/>
      <c r="P183" s="92"/>
      <c r="Q183" s="92"/>
      <c r="R183" s="92"/>
      <c r="S183" s="92"/>
      <c r="T183" s="93"/>
      <c r="U183" s="39"/>
      <c r="V183" s="39"/>
      <c r="W183" s="39"/>
      <c r="X183" s="39"/>
      <c r="Y183" s="39"/>
      <c r="Z183" s="39"/>
      <c r="AA183" s="39"/>
      <c r="AB183" s="39"/>
      <c r="AC183" s="39"/>
      <c r="AD183" s="39"/>
      <c r="AE183" s="39"/>
      <c r="AT183" s="18" t="s">
        <v>157</v>
      </c>
      <c r="AU183" s="18" t="s">
        <v>87</v>
      </c>
    </row>
    <row r="184" s="13" customFormat="1">
      <c r="A184" s="13"/>
      <c r="B184" s="238"/>
      <c r="C184" s="239"/>
      <c r="D184" s="232" t="s">
        <v>142</v>
      </c>
      <c r="E184" s="240" t="s">
        <v>1</v>
      </c>
      <c r="F184" s="241" t="s">
        <v>493</v>
      </c>
      <c r="G184" s="239"/>
      <c r="H184" s="240" t="s">
        <v>1</v>
      </c>
      <c r="I184" s="242"/>
      <c r="J184" s="239"/>
      <c r="K184" s="239"/>
      <c r="L184" s="243"/>
      <c r="M184" s="244"/>
      <c r="N184" s="245"/>
      <c r="O184" s="245"/>
      <c r="P184" s="245"/>
      <c r="Q184" s="245"/>
      <c r="R184" s="245"/>
      <c r="S184" s="245"/>
      <c r="T184" s="246"/>
      <c r="U184" s="13"/>
      <c r="V184" s="13"/>
      <c r="W184" s="13"/>
      <c r="X184" s="13"/>
      <c r="Y184" s="13"/>
      <c r="Z184" s="13"/>
      <c r="AA184" s="13"/>
      <c r="AB184" s="13"/>
      <c r="AC184" s="13"/>
      <c r="AD184" s="13"/>
      <c r="AE184" s="13"/>
      <c r="AT184" s="247" t="s">
        <v>142</v>
      </c>
      <c r="AU184" s="247" t="s">
        <v>87</v>
      </c>
      <c r="AV184" s="13" t="s">
        <v>21</v>
      </c>
      <c r="AW184" s="13" t="s">
        <v>35</v>
      </c>
      <c r="AX184" s="13" t="s">
        <v>78</v>
      </c>
      <c r="AY184" s="247" t="s">
        <v>129</v>
      </c>
    </row>
    <row r="185" s="14" customFormat="1">
      <c r="A185" s="14"/>
      <c r="B185" s="248"/>
      <c r="C185" s="249"/>
      <c r="D185" s="232" t="s">
        <v>142</v>
      </c>
      <c r="E185" s="250" t="s">
        <v>1</v>
      </c>
      <c r="F185" s="251" t="s">
        <v>494</v>
      </c>
      <c r="G185" s="249"/>
      <c r="H185" s="252">
        <v>420</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142</v>
      </c>
      <c r="AU185" s="258" t="s">
        <v>87</v>
      </c>
      <c r="AV185" s="14" t="s">
        <v>87</v>
      </c>
      <c r="AW185" s="14" t="s">
        <v>35</v>
      </c>
      <c r="AX185" s="14" t="s">
        <v>21</v>
      </c>
      <c r="AY185" s="258" t="s">
        <v>129</v>
      </c>
    </row>
    <row r="186" s="2" customFormat="1" ht="21.75" customHeight="1">
      <c r="A186" s="39"/>
      <c r="B186" s="40"/>
      <c r="C186" s="219" t="s">
        <v>226</v>
      </c>
      <c r="D186" s="219" t="s">
        <v>132</v>
      </c>
      <c r="E186" s="220" t="s">
        <v>495</v>
      </c>
      <c r="F186" s="221" t="s">
        <v>496</v>
      </c>
      <c r="G186" s="222" t="s">
        <v>271</v>
      </c>
      <c r="H186" s="223">
        <v>14</v>
      </c>
      <c r="I186" s="224"/>
      <c r="J186" s="225">
        <f>ROUND(I186*H186,2)</f>
        <v>0</v>
      </c>
      <c r="K186" s="221" t="s">
        <v>154</v>
      </c>
      <c r="L186" s="45"/>
      <c r="M186" s="226" t="s">
        <v>1</v>
      </c>
      <c r="N186" s="227" t="s">
        <v>43</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136</v>
      </c>
      <c r="AT186" s="230" t="s">
        <v>132</v>
      </c>
      <c r="AU186" s="230" t="s">
        <v>87</v>
      </c>
      <c r="AY186" s="18" t="s">
        <v>129</v>
      </c>
      <c r="BE186" s="231">
        <f>IF(N186="základní",J186,0)</f>
        <v>0</v>
      </c>
      <c r="BF186" s="231">
        <f>IF(N186="snížená",J186,0)</f>
        <v>0</v>
      </c>
      <c r="BG186" s="231">
        <f>IF(N186="zákl. přenesená",J186,0)</f>
        <v>0</v>
      </c>
      <c r="BH186" s="231">
        <f>IF(N186="sníž. přenesená",J186,0)</f>
        <v>0</v>
      </c>
      <c r="BI186" s="231">
        <f>IF(N186="nulová",J186,0)</f>
        <v>0</v>
      </c>
      <c r="BJ186" s="18" t="s">
        <v>21</v>
      </c>
      <c r="BK186" s="231">
        <f>ROUND(I186*H186,2)</f>
        <v>0</v>
      </c>
      <c r="BL186" s="18" t="s">
        <v>136</v>
      </c>
      <c r="BM186" s="230" t="s">
        <v>497</v>
      </c>
    </row>
    <row r="187" s="2" customFormat="1">
      <c r="A187" s="39"/>
      <c r="B187" s="40"/>
      <c r="C187" s="41"/>
      <c r="D187" s="232" t="s">
        <v>138</v>
      </c>
      <c r="E187" s="41"/>
      <c r="F187" s="233" t="s">
        <v>498</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138</v>
      </c>
      <c r="AU187" s="18" t="s">
        <v>87</v>
      </c>
    </row>
    <row r="188" s="2" customFormat="1">
      <c r="A188" s="39"/>
      <c r="B188" s="40"/>
      <c r="C188" s="41"/>
      <c r="D188" s="270" t="s">
        <v>157</v>
      </c>
      <c r="E188" s="41"/>
      <c r="F188" s="271" t="s">
        <v>499</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157</v>
      </c>
      <c r="AU188" s="18" t="s">
        <v>87</v>
      </c>
    </row>
    <row r="189" s="2" customFormat="1" ht="37.8" customHeight="1">
      <c r="A189" s="39"/>
      <c r="B189" s="40"/>
      <c r="C189" s="219" t="s">
        <v>232</v>
      </c>
      <c r="D189" s="219" t="s">
        <v>132</v>
      </c>
      <c r="E189" s="220" t="s">
        <v>500</v>
      </c>
      <c r="F189" s="221" t="s">
        <v>501</v>
      </c>
      <c r="G189" s="222" t="s">
        <v>135</v>
      </c>
      <c r="H189" s="223">
        <v>17.550000000000001</v>
      </c>
      <c r="I189" s="224"/>
      <c r="J189" s="225">
        <f>ROUND(I189*H189,2)</f>
        <v>0</v>
      </c>
      <c r="K189" s="221" t="s">
        <v>154</v>
      </c>
      <c r="L189" s="45"/>
      <c r="M189" s="226" t="s">
        <v>1</v>
      </c>
      <c r="N189" s="227" t="s">
        <v>43</v>
      </c>
      <c r="O189" s="92"/>
      <c r="P189" s="228">
        <f>O189*H189</f>
        <v>0</v>
      </c>
      <c r="Q189" s="228">
        <v>0</v>
      </c>
      <c r="R189" s="228">
        <f>Q189*H189</f>
        <v>0</v>
      </c>
      <c r="S189" s="228">
        <v>0.01</v>
      </c>
      <c r="T189" s="229">
        <f>S189*H189</f>
        <v>0.17550000000000002</v>
      </c>
      <c r="U189" s="39"/>
      <c r="V189" s="39"/>
      <c r="W189" s="39"/>
      <c r="X189" s="39"/>
      <c r="Y189" s="39"/>
      <c r="Z189" s="39"/>
      <c r="AA189" s="39"/>
      <c r="AB189" s="39"/>
      <c r="AC189" s="39"/>
      <c r="AD189" s="39"/>
      <c r="AE189" s="39"/>
      <c r="AR189" s="230" t="s">
        <v>136</v>
      </c>
      <c r="AT189" s="230" t="s">
        <v>132</v>
      </c>
      <c r="AU189" s="230" t="s">
        <v>87</v>
      </c>
      <c r="AY189" s="18" t="s">
        <v>129</v>
      </c>
      <c r="BE189" s="231">
        <f>IF(N189="základní",J189,0)</f>
        <v>0</v>
      </c>
      <c r="BF189" s="231">
        <f>IF(N189="snížená",J189,0)</f>
        <v>0</v>
      </c>
      <c r="BG189" s="231">
        <f>IF(N189="zákl. přenesená",J189,0)</f>
        <v>0</v>
      </c>
      <c r="BH189" s="231">
        <f>IF(N189="sníž. přenesená",J189,0)</f>
        <v>0</v>
      </c>
      <c r="BI189" s="231">
        <f>IF(N189="nulová",J189,0)</f>
        <v>0</v>
      </c>
      <c r="BJ189" s="18" t="s">
        <v>21</v>
      </c>
      <c r="BK189" s="231">
        <f>ROUND(I189*H189,2)</f>
        <v>0</v>
      </c>
      <c r="BL189" s="18" t="s">
        <v>136</v>
      </c>
      <c r="BM189" s="230" t="s">
        <v>502</v>
      </c>
    </row>
    <row r="190" s="2" customFormat="1">
      <c r="A190" s="39"/>
      <c r="B190" s="40"/>
      <c r="C190" s="41"/>
      <c r="D190" s="232" t="s">
        <v>138</v>
      </c>
      <c r="E190" s="41"/>
      <c r="F190" s="233" t="s">
        <v>503</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138</v>
      </c>
      <c r="AU190" s="18" t="s">
        <v>87</v>
      </c>
    </row>
    <row r="191" s="2" customFormat="1">
      <c r="A191" s="39"/>
      <c r="B191" s="40"/>
      <c r="C191" s="41"/>
      <c r="D191" s="270" t="s">
        <v>157</v>
      </c>
      <c r="E191" s="41"/>
      <c r="F191" s="271" t="s">
        <v>504</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157</v>
      </c>
      <c r="AU191" s="18" t="s">
        <v>87</v>
      </c>
    </row>
    <row r="192" s="13" customFormat="1">
      <c r="A192" s="13"/>
      <c r="B192" s="238"/>
      <c r="C192" s="239"/>
      <c r="D192" s="232" t="s">
        <v>142</v>
      </c>
      <c r="E192" s="240" t="s">
        <v>1</v>
      </c>
      <c r="F192" s="241" t="s">
        <v>461</v>
      </c>
      <c r="G192" s="239"/>
      <c r="H192" s="240" t="s">
        <v>1</v>
      </c>
      <c r="I192" s="242"/>
      <c r="J192" s="239"/>
      <c r="K192" s="239"/>
      <c r="L192" s="243"/>
      <c r="M192" s="244"/>
      <c r="N192" s="245"/>
      <c r="O192" s="245"/>
      <c r="P192" s="245"/>
      <c r="Q192" s="245"/>
      <c r="R192" s="245"/>
      <c r="S192" s="245"/>
      <c r="T192" s="246"/>
      <c r="U192" s="13"/>
      <c r="V192" s="13"/>
      <c r="W192" s="13"/>
      <c r="X192" s="13"/>
      <c r="Y192" s="13"/>
      <c r="Z192" s="13"/>
      <c r="AA192" s="13"/>
      <c r="AB192" s="13"/>
      <c r="AC192" s="13"/>
      <c r="AD192" s="13"/>
      <c r="AE192" s="13"/>
      <c r="AT192" s="247" t="s">
        <v>142</v>
      </c>
      <c r="AU192" s="247" t="s">
        <v>87</v>
      </c>
      <c r="AV192" s="13" t="s">
        <v>21</v>
      </c>
      <c r="AW192" s="13" t="s">
        <v>35</v>
      </c>
      <c r="AX192" s="13" t="s">
        <v>78</v>
      </c>
      <c r="AY192" s="247" t="s">
        <v>129</v>
      </c>
    </row>
    <row r="193" s="14" customFormat="1">
      <c r="A193" s="14"/>
      <c r="B193" s="248"/>
      <c r="C193" s="249"/>
      <c r="D193" s="232" t="s">
        <v>142</v>
      </c>
      <c r="E193" s="250" t="s">
        <v>1</v>
      </c>
      <c r="F193" s="251" t="s">
        <v>462</v>
      </c>
      <c r="G193" s="249"/>
      <c r="H193" s="252">
        <v>17.550000000000001</v>
      </c>
      <c r="I193" s="253"/>
      <c r="J193" s="249"/>
      <c r="K193" s="249"/>
      <c r="L193" s="254"/>
      <c r="M193" s="255"/>
      <c r="N193" s="256"/>
      <c r="O193" s="256"/>
      <c r="P193" s="256"/>
      <c r="Q193" s="256"/>
      <c r="R193" s="256"/>
      <c r="S193" s="256"/>
      <c r="T193" s="257"/>
      <c r="U193" s="14"/>
      <c r="V193" s="14"/>
      <c r="W193" s="14"/>
      <c r="X193" s="14"/>
      <c r="Y193" s="14"/>
      <c r="Z193" s="14"/>
      <c r="AA193" s="14"/>
      <c r="AB193" s="14"/>
      <c r="AC193" s="14"/>
      <c r="AD193" s="14"/>
      <c r="AE193" s="14"/>
      <c r="AT193" s="258" t="s">
        <v>142</v>
      </c>
      <c r="AU193" s="258" t="s">
        <v>87</v>
      </c>
      <c r="AV193" s="14" t="s">
        <v>87</v>
      </c>
      <c r="AW193" s="14" t="s">
        <v>35</v>
      </c>
      <c r="AX193" s="14" t="s">
        <v>21</v>
      </c>
      <c r="AY193" s="258" t="s">
        <v>129</v>
      </c>
    </row>
    <row r="194" s="2" customFormat="1" ht="37.8" customHeight="1">
      <c r="A194" s="39"/>
      <c r="B194" s="40"/>
      <c r="C194" s="219" t="s">
        <v>8</v>
      </c>
      <c r="D194" s="219" t="s">
        <v>132</v>
      </c>
      <c r="E194" s="220" t="s">
        <v>288</v>
      </c>
      <c r="F194" s="221" t="s">
        <v>289</v>
      </c>
      <c r="G194" s="222" t="s">
        <v>135</v>
      </c>
      <c r="H194" s="223">
        <v>9.9749999999999996</v>
      </c>
      <c r="I194" s="224"/>
      <c r="J194" s="225">
        <f>ROUND(I194*H194,2)</f>
        <v>0</v>
      </c>
      <c r="K194" s="221" t="s">
        <v>154</v>
      </c>
      <c r="L194" s="45"/>
      <c r="M194" s="226" t="s">
        <v>1</v>
      </c>
      <c r="N194" s="227" t="s">
        <v>43</v>
      </c>
      <c r="O194" s="92"/>
      <c r="P194" s="228">
        <f>O194*H194</f>
        <v>0</v>
      </c>
      <c r="Q194" s="228">
        <v>0</v>
      </c>
      <c r="R194" s="228">
        <f>Q194*H194</f>
        <v>0</v>
      </c>
      <c r="S194" s="228">
        <v>0.023</v>
      </c>
      <c r="T194" s="229">
        <f>S194*H194</f>
        <v>0.22942499999999999</v>
      </c>
      <c r="U194" s="39"/>
      <c r="V194" s="39"/>
      <c r="W194" s="39"/>
      <c r="X194" s="39"/>
      <c r="Y194" s="39"/>
      <c r="Z194" s="39"/>
      <c r="AA194" s="39"/>
      <c r="AB194" s="39"/>
      <c r="AC194" s="39"/>
      <c r="AD194" s="39"/>
      <c r="AE194" s="39"/>
      <c r="AR194" s="230" t="s">
        <v>136</v>
      </c>
      <c r="AT194" s="230" t="s">
        <v>132</v>
      </c>
      <c r="AU194" s="230" t="s">
        <v>87</v>
      </c>
      <c r="AY194" s="18" t="s">
        <v>129</v>
      </c>
      <c r="BE194" s="231">
        <f>IF(N194="základní",J194,0)</f>
        <v>0</v>
      </c>
      <c r="BF194" s="231">
        <f>IF(N194="snížená",J194,0)</f>
        <v>0</v>
      </c>
      <c r="BG194" s="231">
        <f>IF(N194="zákl. přenesená",J194,0)</f>
        <v>0</v>
      </c>
      <c r="BH194" s="231">
        <f>IF(N194="sníž. přenesená",J194,0)</f>
        <v>0</v>
      </c>
      <c r="BI194" s="231">
        <f>IF(N194="nulová",J194,0)</f>
        <v>0</v>
      </c>
      <c r="BJ194" s="18" t="s">
        <v>21</v>
      </c>
      <c r="BK194" s="231">
        <f>ROUND(I194*H194,2)</f>
        <v>0</v>
      </c>
      <c r="BL194" s="18" t="s">
        <v>136</v>
      </c>
      <c r="BM194" s="230" t="s">
        <v>505</v>
      </c>
    </row>
    <row r="195" s="2" customFormat="1">
      <c r="A195" s="39"/>
      <c r="B195" s="40"/>
      <c r="C195" s="41"/>
      <c r="D195" s="232" t="s">
        <v>138</v>
      </c>
      <c r="E195" s="41"/>
      <c r="F195" s="233" t="s">
        <v>291</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138</v>
      </c>
      <c r="AU195" s="18" t="s">
        <v>87</v>
      </c>
    </row>
    <row r="196" s="2" customFormat="1">
      <c r="A196" s="39"/>
      <c r="B196" s="40"/>
      <c r="C196" s="41"/>
      <c r="D196" s="270" t="s">
        <v>157</v>
      </c>
      <c r="E196" s="41"/>
      <c r="F196" s="271" t="s">
        <v>292</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157</v>
      </c>
      <c r="AU196" s="18" t="s">
        <v>87</v>
      </c>
    </row>
    <row r="197" s="13" customFormat="1">
      <c r="A197" s="13"/>
      <c r="B197" s="238"/>
      <c r="C197" s="239"/>
      <c r="D197" s="232" t="s">
        <v>142</v>
      </c>
      <c r="E197" s="240" t="s">
        <v>1</v>
      </c>
      <c r="F197" s="241" t="s">
        <v>466</v>
      </c>
      <c r="G197" s="239"/>
      <c r="H197" s="240" t="s">
        <v>1</v>
      </c>
      <c r="I197" s="242"/>
      <c r="J197" s="239"/>
      <c r="K197" s="239"/>
      <c r="L197" s="243"/>
      <c r="M197" s="244"/>
      <c r="N197" s="245"/>
      <c r="O197" s="245"/>
      <c r="P197" s="245"/>
      <c r="Q197" s="245"/>
      <c r="R197" s="245"/>
      <c r="S197" s="245"/>
      <c r="T197" s="246"/>
      <c r="U197" s="13"/>
      <c r="V197" s="13"/>
      <c r="W197" s="13"/>
      <c r="X197" s="13"/>
      <c r="Y197" s="13"/>
      <c r="Z197" s="13"/>
      <c r="AA197" s="13"/>
      <c r="AB197" s="13"/>
      <c r="AC197" s="13"/>
      <c r="AD197" s="13"/>
      <c r="AE197" s="13"/>
      <c r="AT197" s="247" t="s">
        <v>142</v>
      </c>
      <c r="AU197" s="247" t="s">
        <v>87</v>
      </c>
      <c r="AV197" s="13" t="s">
        <v>21</v>
      </c>
      <c r="AW197" s="13" t="s">
        <v>35</v>
      </c>
      <c r="AX197" s="13" t="s">
        <v>78</v>
      </c>
      <c r="AY197" s="247" t="s">
        <v>129</v>
      </c>
    </row>
    <row r="198" s="14" customFormat="1">
      <c r="A198" s="14"/>
      <c r="B198" s="248"/>
      <c r="C198" s="249"/>
      <c r="D198" s="232" t="s">
        <v>142</v>
      </c>
      <c r="E198" s="250" t="s">
        <v>1</v>
      </c>
      <c r="F198" s="251" t="s">
        <v>467</v>
      </c>
      <c r="G198" s="249"/>
      <c r="H198" s="252">
        <v>9.9749999999999996</v>
      </c>
      <c r="I198" s="253"/>
      <c r="J198" s="249"/>
      <c r="K198" s="249"/>
      <c r="L198" s="254"/>
      <c r="M198" s="255"/>
      <c r="N198" s="256"/>
      <c r="O198" s="256"/>
      <c r="P198" s="256"/>
      <c r="Q198" s="256"/>
      <c r="R198" s="256"/>
      <c r="S198" s="256"/>
      <c r="T198" s="257"/>
      <c r="U198" s="14"/>
      <c r="V198" s="14"/>
      <c r="W198" s="14"/>
      <c r="X198" s="14"/>
      <c r="Y198" s="14"/>
      <c r="Z198" s="14"/>
      <c r="AA198" s="14"/>
      <c r="AB198" s="14"/>
      <c r="AC198" s="14"/>
      <c r="AD198" s="14"/>
      <c r="AE198" s="14"/>
      <c r="AT198" s="258" t="s">
        <v>142</v>
      </c>
      <c r="AU198" s="258" t="s">
        <v>87</v>
      </c>
      <c r="AV198" s="14" t="s">
        <v>87</v>
      </c>
      <c r="AW198" s="14" t="s">
        <v>35</v>
      </c>
      <c r="AX198" s="14" t="s">
        <v>21</v>
      </c>
      <c r="AY198" s="258" t="s">
        <v>129</v>
      </c>
    </row>
    <row r="199" s="2" customFormat="1" ht="37.8" customHeight="1">
      <c r="A199" s="39"/>
      <c r="B199" s="40"/>
      <c r="C199" s="219" t="s">
        <v>245</v>
      </c>
      <c r="D199" s="219" t="s">
        <v>132</v>
      </c>
      <c r="E199" s="220" t="s">
        <v>294</v>
      </c>
      <c r="F199" s="221" t="s">
        <v>295</v>
      </c>
      <c r="G199" s="222" t="s">
        <v>135</v>
      </c>
      <c r="H199" s="223">
        <v>10</v>
      </c>
      <c r="I199" s="224"/>
      <c r="J199" s="225">
        <f>ROUND(I199*H199,2)</f>
        <v>0</v>
      </c>
      <c r="K199" s="221" t="s">
        <v>154</v>
      </c>
      <c r="L199" s="45"/>
      <c r="M199" s="226" t="s">
        <v>1</v>
      </c>
      <c r="N199" s="227" t="s">
        <v>43</v>
      </c>
      <c r="O199" s="92"/>
      <c r="P199" s="228">
        <f>O199*H199</f>
        <v>0</v>
      </c>
      <c r="Q199" s="228">
        <v>0</v>
      </c>
      <c r="R199" s="228">
        <f>Q199*H199</f>
        <v>0</v>
      </c>
      <c r="S199" s="228">
        <v>0.028000000000000001</v>
      </c>
      <c r="T199" s="229">
        <f>S199*H199</f>
        <v>0.28000000000000003</v>
      </c>
      <c r="U199" s="39"/>
      <c r="V199" s="39"/>
      <c r="W199" s="39"/>
      <c r="X199" s="39"/>
      <c r="Y199" s="39"/>
      <c r="Z199" s="39"/>
      <c r="AA199" s="39"/>
      <c r="AB199" s="39"/>
      <c r="AC199" s="39"/>
      <c r="AD199" s="39"/>
      <c r="AE199" s="39"/>
      <c r="AR199" s="230" t="s">
        <v>136</v>
      </c>
      <c r="AT199" s="230" t="s">
        <v>132</v>
      </c>
      <c r="AU199" s="230" t="s">
        <v>87</v>
      </c>
      <c r="AY199" s="18" t="s">
        <v>129</v>
      </c>
      <c r="BE199" s="231">
        <f>IF(N199="základní",J199,0)</f>
        <v>0</v>
      </c>
      <c r="BF199" s="231">
        <f>IF(N199="snížená",J199,0)</f>
        <v>0</v>
      </c>
      <c r="BG199" s="231">
        <f>IF(N199="zákl. přenesená",J199,0)</f>
        <v>0</v>
      </c>
      <c r="BH199" s="231">
        <f>IF(N199="sníž. přenesená",J199,0)</f>
        <v>0</v>
      </c>
      <c r="BI199" s="231">
        <f>IF(N199="nulová",J199,0)</f>
        <v>0</v>
      </c>
      <c r="BJ199" s="18" t="s">
        <v>21</v>
      </c>
      <c r="BK199" s="231">
        <f>ROUND(I199*H199,2)</f>
        <v>0</v>
      </c>
      <c r="BL199" s="18" t="s">
        <v>136</v>
      </c>
      <c r="BM199" s="230" t="s">
        <v>506</v>
      </c>
    </row>
    <row r="200" s="2" customFormat="1">
      <c r="A200" s="39"/>
      <c r="B200" s="40"/>
      <c r="C200" s="41"/>
      <c r="D200" s="232" t="s">
        <v>138</v>
      </c>
      <c r="E200" s="41"/>
      <c r="F200" s="233" t="s">
        <v>297</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138</v>
      </c>
      <c r="AU200" s="18" t="s">
        <v>87</v>
      </c>
    </row>
    <row r="201" s="2" customFormat="1">
      <c r="A201" s="39"/>
      <c r="B201" s="40"/>
      <c r="C201" s="41"/>
      <c r="D201" s="270" t="s">
        <v>157</v>
      </c>
      <c r="E201" s="41"/>
      <c r="F201" s="271" t="s">
        <v>298</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157</v>
      </c>
      <c r="AU201" s="18" t="s">
        <v>87</v>
      </c>
    </row>
    <row r="202" s="13" customFormat="1">
      <c r="A202" s="13"/>
      <c r="B202" s="238"/>
      <c r="C202" s="239"/>
      <c r="D202" s="232" t="s">
        <v>142</v>
      </c>
      <c r="E202" s="240" t="s">
        <v>1</v>
      </c>
      <c r="F202" s="241" t="s">
        <v>470</v>
      </c>
      <c r="G202" s="239"/>
      <c r="H202" s="240" t="s">
        <v>1</v>
      </c>
      <c r="I202" s="242"/>
      <c r="J202" s="239"/>
      <c r="K202" s="239"/>
      <c r="L202" s="243"/>
      <c r="M202" s="244"/>
      <c r="N202" s="245"/>
      <c r="O202" s="245"/>
      <c r="P202" s="245"/>
      <c r="Q202" s="245"/>
      <c r="R202" s="245"/>
      <c r="S202" s="245"/>
      <c r="T202" s="246"/>
      <c r="U202" s="13"/>
      <c r="V202" s="13"/>
      <c r="W202" s="13"/>
      <c r="X202" s="13"/>
      <c r="Y202" s="13"/>
      <c r="Z202" s="13"/>
      <c r="AA202" s="13"/>
      <c r="AB202" s="13"/>
      <c r="AC202" s="13"/>
      <c r="AD202" s="13"/>
      <c r="AE202" s="13"/>
      <c r="AT202" s="247" t="s">
        <v>142</v>
      </c>
      <c r="AU202" s="247" t="s">
        <v>87</v>
      </c>
      <c r="AV202" s="13" t="s">
        <v>21</v>
      </c>
      <c r="AW202" s="13" t="s">
        <v>35</v>
      </c>
      <c r="AX202" s="13" t="s">
        <v>78</v>
      </c>
      <c r="AY202" s="247" t="s">
        <v>129</v>
      </c>
    </row>
    <row r="203" s="14" customFormat="1">
      <c r="A203" s="14"/>
      <c r="B203" s="248"/>
      <c r="C203" s="249"/>
      <c r="D203" s="232" t="s">
        <v>142</v>
      </c>
      <c r="E203" s="250" t="s">
        <v>1</v>
      </c>
      <c r="F203" s="251" t="s">
        <v>471</v>
      </c>
      <c r="G203" s="249"/>
      <c r="H203" s="252">
        <v>10</v>
      </c>
      <c r="I203" s="253"/>
      <c r="J203" s="249"/>
      <c r="K203" s="249"/>
      <c r="L203" s="254"/>
      <c r="M203" s="255"/>
      <c r="N203" s="256"/>
      <c r="O203" s="256"/>
      <c r="P203" s="256"/>
      <c r="Q203" s="256"/>
      <c r="R203" s="256"/>
      <c r="S203" s="256"/>
      <c r="T203" s="257"/>
      <c r="U203" s="14"/>
      <c r="V203" s="14"/>
      <c r="W203" s="14"/>
      <c r="X203" s="14"/>
      <c r="Y203" s="14"/>
      <c r="Z203" s="14"/>
      <c r="AA203" s="14"/>
      <c r="AB203" s="14"/>
      <c r="AC203" s="14"/>
      <c r="AD203" s="14"/>
      <c r="AE203" s="14"/>
      <c r="AT203" s="258" t="s">
        <v>142</v>
      </c>
      <c r="AU203" s="258" t="s">
        <v>87</v>
      </c>
      <c r="AV203" s="14" t="s">
        <v>87</v>
      </c>
      <c r="AW203" s="14" t="s">
        <v>35</v>
      </c>
      <c r="AX203" s="14" t="s">
        <v>21</v>
      </c>
      <c r="AY203" s="258" t="s">
        <v>129</v>
      </c>
    </row>
    <row r="204" s="12" customFormat="1" ht="22.8" customHeight="1">
      <c r="A204" s="12"/>
      <c r="B204" s="203"/>
      <c r="C204" s="204"/>
      <c r="D204" s="205" t="s">
        <v>77</v>
      </c>
      <c r="E204" s="217" t="s">
        <v>299</v>
      </c>
      <c r="F204" s="217" t="s">
        <v>300</v>
      </c>
      <c r="G204" s="204"/>
      <c r="H204" s="204"/>
      <c r="I204" s="207"/>
      <c r="J204" s="218">
        <f>BK204</f>
        <v>0</v>
      </c>
      <c r="K204" s="204"/>
      <c r="L204" s="209"/>
      <c r="M204" s="210"/>
      <c r="N204" s="211"/>
      <c r="O204" s="211"/>
      <c r="P204" s="212">
        <f>SUM(P205:P216)</f>
        <v>0</v>
      </c>
      <c r="Q204" s="211"/>
      <c r="R204" s="212">
        <f>SUM(R205:R216)</f>
        <v>0</v>
      </c>
      <c r="S204" s="211"/>
      <c r="T204" s="213">
        <f>SUM(T205:T216)</f>
        <v>0</v>
      </c>
      <c r="U204" s="12"/>
      <c r="V204" s="12"/>
      <c r="W204" s="12"/>
      <c r="X204" s="12"/>
      <c r="Y204" s="12"/>
      <c r="Z204" s="12"/>
      <c r="AA204" s="12"/>
      <c r="AB204" s="12"/>
      <c r="AC204" s="12"/>
      <c r="AD204" s="12"/>
      <c r="AE204" s="12"/>
      <c r="AR204" s="214" t="s">
        <v>21</v>
      </c>
      <c r="AT204" s="215" t="s">
        <v>77</v>
      </c>
      <c r="AU204" s="215" t="s">
        <v>21</v>
      </c>
      <c r="AY204" s="214" t="s">
        <v>129</v>
      </c>
      <c r="BK204" s="216">
        <f>SUM(BK205:BK216)</f>
        <v>0</v>
      </c>
    </row>
    <row r="205" s="2" customFormat="1" ht="33" customHeight="1">
      <c r="A205" s="39"/>
      <c r="B205" s="40"/>
      <c r="C205" s="219" t="s">
        <v>251</v>
      </c>
      <c r="D205" s="219" t="s">
        <v>132</v>
      </c>
      <c r="E205" s="220" t="s">
        <v>302</v>
      </c>
      <c r="F205" s="221" t="s">
        <v>303</v>
      </c>
      <c r="G205" s="222" t="s">
        <v>304</v>
      </c>
      <c r="H205" s="223">
        <v>3.8250000000000002</v>
      </c>
      <c r="I205" s="224"/>
      <c r="J205" s="225">
        <f>ROUND(I205*H205,2)</f>
        <v>0</v>
      </c>
      <c r="K205" s="221" t="s">
        <v>154</v>
      </c>
      <c r="L205" s="45"/>
      <c r="M205" s="226" t="s">
        <v>1</v>
      </c>
      <c r="N205" s="227" t="s">
        <v>43</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136</v>
      </c>
      <c r="AT205" s="230" t="s">
        <v>132</v>
      </c>
      <c r="AU205" s="230" t="s">
        <v>87</v>
      </c>
      <c r="AY205" s="18" t="s">
        <v>129</v>
      </c>
      <c r="BE205" s="231">
        <f>IF(N205="základní",J205,0)</f>
        <v>0</v>
      </c>
      <c r="BF205" s="231">
        <f>IF(N205="snížená",J205,0)</f>
        <v>0</v>
      </c>
      <c r="BG205" s="231">
        <f>IF(N205="zákl. přenesená",J205,0)</f>
        <v>0</v>
      </c>
      <c r="BH205" s="231">
        <f>IF(N205="sníž. přenesená",J205,0)</f>
        <v>0</v>
      </c>
      <c r="BI205" s="231">
        <f>IF(N205="nulová",J205,0)</f>
        <v>0</v>
      </c>
      <c r="BJ205" s="18" t="s">
        <v>21</v>
      </c>
      <c r="BK205" s="231">
        <f>ROUND(I205*H205,2)</f>
        <v>0</v>
      </c>
      <c r="BL205" s="18" t="s">
        <v>136</v>
      </c>
      <c r="BM205" s="230" t="s">
        <v>507</v>
      </c>
    </row>
    <row r="206" s="2" customFormat="1">
      <c r="A206" s="39"/>
      <c r="B206" s="40"/>
      <c r="C206" s="41"/>
      <c r="D206" s="232" t="s">
        <v>138</v>
      </c>
      <c r="E206" s="41"/>
      <c r="F206" s="233" t="s">
        <v>306</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138</v>
      </c>
      <c r="AU206" s="18" t="s">
        <v>87</v>
      </c>
    </row>
    <row r="207" s="2" customFormat="1">
      <c r="A207" s="39"/>
      <c r="B207" s="40"/>
      <c r="C207" s="41"/>
      <c r="D207" s="270" t="s">
        <v>157</v>
      </c>
      <c r="E207" s="41"/>
      <c r="F207" s="271" t="s">
        <v>307</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157</v>
      </c>
      <c r="AU207" s="18" t="s">
        <v>87</v>
      </c>
    </row>
    <row r="208" s="2" customFormat="1" ht="24.15" customHeight="1">
      <c r="A208" s="39"/>
      <c r="B208" s="40"/>
      <c r="C208" s="219" t="s">
        <v>257</v>
      </c>
      <c r="D208" s="219" t="s">
        <v>132</v>
      </c>
      <c r="E208" s="220" t="s">
        <v>323</v>
      </c>
      <c r="F208" s="221" t="s">
        <v>324</v>
      </c>
      <c r="G208" s="222" t="s">
        <v>304</v>
      </c>
      <c r="H208" s="223">
        <v>3.8250000000000002</v>
      </c>
      <c r="I208" s="224"/>
      <c r="J208" s="225">
        <f>ROUND(I208*H208,2)</f>
        <v>0</v>
      </c>
      <c r="K208" s="221" t="s">
        <v>1</v>
      </c>
      <c r="L208" s="45"/>
      <c r="M208" s="226" t="s">
        <v>1</v>
      </c>
      <c r="N208" s="227" t="s">
        <v>43</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136</v>
      </c>
      <c r="AT208" s="230" t="s">
        <v>132</v>
      </c>
      <c r="AU208" s="230" t="s">
        <v>87</v>
      </c>
      <c r="AY208" s="18" t="s">
        <v>129</v>
      </c>
      <c r="BE208" s="231">
        <f>IF(N208="základní",J208,0)</f>
        <v>0</v>
      </c>
      <c r="BF208" s="231">
        <f>IF(N208="snížená",J208,0)</f>
        <v>0</v>
      </c>
      <c r="BG208" s="231">
        <f>IF(N208="zákl. přenesená",J208,0)</f>
        <v>0</v>
      </c>
      <c r="BH208" s="231">
        <f>IF(N208="sníž. přenesená",J208,0)</f>
        <v>0</v>
      </c>
      <c r="BI208" s="231">
        <f>IF(N208="nulová",J208,0)</f>
        <v>0</v>
      </c>
      <c r="BJ208" s="18" t="s">
        <v>21</v>
      </c>
      <c r="BK208" s="231">
        <f>ROUND(I208*H208,2)</f>
        <v>0</v>
      </c>
      <c r="BL208" s="18" t="s">
        <v>136</v>
      </c>
      <c r="BM208" s="230" t="s">
        <v>508</v>
      </c>
    </row>
    <row r="209" s="2" customFormat="1">
      <c r="A209" s="39"/>
      <c r="B209" s="40"/>
      <c r="C209" s="41"/>
      <c r="D209" s="232" t="s">
        <v>138</v>
      </c>
      <c r="E209" s="41"/>
      <c r="F209" s="233" t="s">
        <v>324</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138</v>
      </c>
      <c r="AU209" s="18" t="s">
        <v>87</v>
      </c>
    </row>
    <row r="210" s="2" customFormat="1" ht="33" customHeight="1">
      <c r="A210" s="39"/>
      <c r="B210" s="40"/>
      <c r="C210" s="219" t="s">
        <v>262</v>
      </c>
      <c r="D210" s="219" t="s">
        <v>132</v>
      </c>
      <c r="E210" s="220" t="s">
        <v>327</v>
      </c>
      <c r="F210" s="221" t="s">
        <v>328</v>
      </c>
      <c r="G210" s="222" t="s">
        <v>304</v>
      </c>
      <c r="H210" s="223">
        <v>3.6779999999999999</v>
      </c>
      <c r="I210" s="224"/>
      <c r="J210" s="225">
        <f>ROUND(I210*H210,2)</f>
        <v>0</v>
      </c>
      <c r="K210" s="221" t="s">
        <v>154</v>
      </c>
      <c r="L210" s="45"/>
      <c r="M210" s="226" t="s">
        <v>1</v>
      </c>
      <c r="N210" s="227" t="s">
        <v>43</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136</v>
      </c>
      <c r="AT210" s="230" t="s">
        <v>132</v>
      </c>
      <c r="AU210" s="230" t="s">
        <v>87</v>
      </c>
      <c r="AY210" s="18" t="s">
        <v>129</v>
      </c>
      <c r="BE210" s="231">
        <f>IF(N210="základní",J210,0)</f>
        <v>0</v>
      </c>
      <c r="BF210" s="231">
        <f>IF(N210="snížená",J210,0)</f>
        <v>0</v>
      </c>
      <c r="BG210" s="231">
        <f>IF(N210="zákl. přenesená",J210,0)</f>
        <v>0</v>
      </c>
      <c r="BH210" s="231">
        <f>IF(N210="sníž. přenesená",J210,0)</f>
        <v>0</v>
      </c>
      <c r="BI210" s="231">
        <f>IF(N210="nulová",J210,0)</f>
        <v>0</v>
      </c>
      <c r="BJ210" s="18" t="s">
        <v>21</v>
      </c>
      <c r="BK210" s="231">
        <f>ROUND(I210*H210,2)</f>
        <v>0</v>
      </c>
      <c r="BL210" s="18" t="s">
        <v>136</v>
      </c>
      <c r="BM210" s="230" t="s">
        <v>509</v>
      </c>
    </row>
    <row r="211" s="2" customFormat="1">
      <c r="A211" s="39"/>
      <c r="B211" s="40"/>
      <c r="C211" s="41"/>
      <c r="D211" s="232" t="s">
        <v>138</v>
      </c>
      <c r="E211" s="41"/>
      <c r="F211" s="233" t="s">
        <v>330</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138</v>
      </c>
      <c r="AU211" s="18" t="s">
        <v>87</v>
      </c>
    </row>
    <row r="212" s="2" customFormat="1">
      <c r="A212" s="39"/>
      <c r="B212" s="40"/>
      <c r="C212" s="41"/>
      <c r="D212" s="270" t="s">
        <v>157</v>
      </c>
      <c r="E212" s="41"/>
      <c r="F212" s="271" t="s">
        <v>331</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157</v>
      </c>
      <c r="AU212" s="18" t="s">
        <v>87</v>
      </c>
    </row>
    <row r="213" s="2" customFormat="1">
      <c r="A213" s="39"/>
      <c r="B213" s="40"/>
      <c r="C213" s="41"/>
      <c r="D213" s="232" t="s">
        <v>159</v>
      </c>
      <c r="E213" s="41"/>
      <c r="F213" s="237" t="s">
        <v>332</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159</v>
      </c>
      <c r="AU213" s="18" t="s">
        <v>87</v>
      </c>
    </row>
    <row r="214" s="2" customFormat="1" ht="33" customHeight="1">
      <c r="A214" s="39"/>
      <c r="B214" s="40"/>
      <c r="C214" s="219" t="s">
        <v>268</v>
      </c>
      <c r="D214" s="219" t="s">
        <v>132</v>
      </c>
      <c r="E214" s="220" t="s">
        <v>510</v>
      </c>
      <c r="F214" s="221" t="s">
        <v>511</v>
      </c>
      <c r="G214" s="222" t="s">
        <v>304</v>
      </c>
      <c r="H214" s="223">
        <v>0.14699999999999999</v>
      </c>
      <c r="I214" s="224"/>
      <c r="J214" s="225">
        <f>ROUND(I214*H214,2)</f>
        <v>0</v>
      </c>
      <c r="K214" s="221" t="s">
        <v>154</v>
      </c>
      <c r="L214" s="45"/>
      <c r="M214" s="226" t="s">
        <v>1</v>
      </c>
      <c r="N214" s="227" t="s">
        <v>43</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136</v>
      </c>
      <c r="AT214" s="230" t="s">
        <v>132</v>
      </c>
      <c r="AU214" s="230" t="s">
        <v>87</v>
      </c>
      <c r="AY214" s="18" t="s">
        <v>129</v>
      </c>
      <c r="BE214" s="231">
        <f>IF(N214="základní",J214,0)</f>
        <v>0</v>
      </c>
      <c r="BF214" s="231">
        <f>IF(N214="snížená",J214,0)</f>
        <v>0</v>
      </c>
      <c r="BG214" s="231">
        <f>IF(N214="zákl. přenesená",J214,0)</f>
        <v>0</v>
      </c>
      <c r="BH214" s="231">
        <f>IF(N214="sníž. přenesená",J214,0)</f>
        <v>0</v>
      </c>
      <c r="BI214" s="231">
        <f>IF(N214="nulová",J214,0)</f>
        <v>0</v>
      </c>
      <c r="BJ214" s="18" t="s">
        <v>21</v>
      </c>
      <c r="BK214" s="231">
        <f>ROUND(I214*H214,2)</f>
        <v>0</v>
      </c>
      <c r="BL214" s="18" t="s">
        <v>136</v>
      </c>
      <c r="BM214" s="230" t="s">
        <v>512</v>
      </c>
    </row>
    <row r="215" s="2" customFormat="1">
      <c r="A215" s="39"/>
      <c r="B215" s="40"/>
      <c r="C215" s="41"/>
      <c r="D215" s="232" t="s">
        <v>138</v>
      </c>
      <c r="E215" s="41"/>
      <c r="F215" s="233" t="s">
        <v>513</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138</v>
      </c>
      <c r="AU215" s="18" t="s">
        <v>87</v>
      </c>
    </row>
    <row r="216" s="2" customFormat="1">
      <c r="A216" s="39"/>
      <c r="B216" s="40"/>
      <c r="C216" s="41"/>
      <c r="D216" s="270" t="s">
        <v>157</v>
      </c>
      <c r="E216" s="41"/>
      <c r="F216" s="271" t="s">
        <v>514</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157</v>
      </c>
      <c r="AU216" s="18" t="s">
        <v>87</v>
      </c>
    </row>
    <row r="217" s="12" customFormat="1" ht="22.8" customHeight="1">
      <c r="A217" s="12"/>
      <c r="B217" s="203"/>
      <c r="C217" s="204"/>
      <c r="D217" s="205" t="s">
        <v>77</v>
      </c>
      <c r="E217" s="217" t="s">
        <v>333</v>
      </c>
      <c r="F217" s="217" t="s">
        <v>334</v>
      </c>
      <c r="G217" s="204"/>
      <c r="H217" s="204"/>
      <c r="I217" s="207"/>
      <c r="J217" s="218">
        <f>BK217</f>
        <v>0</v>
      </c>
      <c r="K217" s="204"/>
      <c r="L217" s="209"/>
      <c r="M217" s="210"/>
      <c r="N217" s="211"/>
      <c r="O217" s="211"/>
      <c r="P217" s="212">
        <f>SUM(P218:P221)</f>
        <v>0</v>
      </c>
      <c r="Q217" s="211"/>
      <c r="R217" s="212">
        <f>SUM(R218:R221)</f>
        <v>0</v>
      </c>
      <c r="S217" s="211"/>
      <c r="T217" s="213">
        <f>SUM(T218:T221)</f>
        <v>0</v>
      </c>
      <c r="U217" s="12"/>
      <c r="V217" s="12"/>
      <c r="W217" s="12"/>
      <c r="X217" s="12"/>
      <c r="Y217" s="12"/>
      <c r="Z217" s="12"/>
      <c r="AA217" s="12"/>
      <c r="AB217" s="12"/>
      <c r="AC217" s="12"/>
      <c r="AD217" s="12"/>
      <c r="AE217" s="12"/>
      <c r="AR217" s="214" t="s">
        <v>21</v>
      </c>
      <c r="AT217" s="215" t="s">
        <v>77</v>
      </c>
      <c r="AU217" s="215" t="s">
        <v>21</v>
      </c>
      <c r="AY217" s="214" t="s">
        <v>129</v>
      </c>
      <c r="BK217" s="216">
        <f>SUM(BK218:BK221)</f>
        <v>0</v>
      </c>
    </row>
    <row r="218" s="2" customFormat="1" ht="24.15" customHeight="1">
      <c r="A218" s="39"/>
      <c r="B218" s="40"/>
      <c r="C218" s="219" t="s">
        <v>7</v>
      </c>
      <c r="D218" s="219" t="s">
        <v>132</v>
      </c>
      <c r="E218" s="220" t="s">
        <v>336</v>
      </c>
      <c r="F218" s="221" t="s">
        <v>337</v>
      </c>
      <c r="G218" s="222" t="s">
        <v>304</v>
      </c>
      <c r="H218" s="223">
        <v>0.84099999999999997</v>
      </c>
      <c r="I218" s="224"/>
      <c r="J218" s="225">
        <f>ROUND(I218*H218,2)</f>
        <v>0</v>
      </c>
      <c r="K218" s="221" t="s">
        <v>154</v>
      </c>
      <c r="L218" s="45"/>
      <c r="M218" s="226" t="s">
        <v>1</v>
      </c>
      <c r="N218" s="227" t="s">
        <v>43</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136</v>
      </c>
      <c r="AT218" s="230" t="s">
        <v>132</v>
      </c>
      <c r="AU218" s="230" t="s">
        <v>87</v>
      </c>
      <c r="AY218" s="18" t="s">
        <v>129</v>
      </c>
      <c r="BE218" s="231">
        <f>IF(N218="základní",J218,0)</f>
        <v>0</v>
      </c>
      <c r="BF218" s="231">
        <f>IF(N218="snížená",J218,0)</f>
        <v>0</v>
      </c>
      <c r="BG218" s="231">
        <f>IF(N218="zákl. přenesená",J218,0)</f>
        <v>0</v>
      </c>
      <c r="BH218" s="231">
        <f>IF(N218="sníž. přenesená",J218,0)</f>
        <v>0</v>
      </c>
      <c r="BI218" s="231">
        <f>IF(N218="nulová",J218,0)</f>
        <v>0</v>
      </c>
      <c r="BJ218" s="18" t="s">
        <v>21</v>
      </c>
      <c r="BK218" s="231">
        <f>ROUND(I218*H218,2)</f>
        <v>0</v>
      </c>
      <c r="BL218" s="18" t="s">
        <v>136</v>
      </c>
      <c r="BM218" s="230" t="s">
        <v>515</v>
      </c>
    </row>
    <row r="219" s="2" customFormat="1">
      <c r="A219" s="39"/>
      <c r="B219" s="40"/>
      <c r="C219" s="41"/>
      <c r="D219" s="232" t="s">
        <v>138</v>
      </c>
      <c r="E219" s="41"/>
      <c r="F219" s="233" t="s">
        <v>337</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138</v>
      </c>
      <c r="AU219" s="18" t="s">
        <v>87</v>
      </c>
    </row>
    <row r="220" s="2" customFormat="1">
      <c r="A220" s="39"/>
      <c r="B220" s="40"/>
      <c r="C220" s="41"/>
      <c r="D220" s="270" t="s">
        <v>157</v>
      </c>
      <c r="E220" s="41"/>
      <c r="F220" s="271" t="s">
        <v>339</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157</v>
      </c>
      <c r="AU220" s="18" t="s">
        <v>87</v>
      </c>
    </row>
    <row r="221" s="2" customFormat="1">
      <c r="A221" s="39"/>
      <c r="B221" s="40"/>
      <c r="C221" s="41"/>
      <c r="D221" s="232" t="s">
        <v>159</v>
      </c>
      <c r="E221" s="41"/>
      <c r="F221" s="237" t="s">
        <v>340</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159</v>
      </c>
      <c r="AU221" s="18" t="s">
        <v>87</v>
      </c>
    </row>
    <row r="222" s="12" customFormat="1" ht="25.92" customHeight="1">
      <c r="A222" s="12"/>
      <c r="B222" s="203"/>
      <c r="C222" s="204"/>
      <c r="D222" s="205" t="s">
        <v>77</v>
      </c>
      <c r="E222" s="206" t="s">
        <v>341</v>
      </c>
      <c r="F222" s="206" t="s">
        <v>342</v>
      </c>
      <c r="G222" s="204"/>
      <c r="H222" s="204"/>
      <c r="I222" s="207"/>
      <c r="J222" s="208">
        <f>BK222</f>
        <v>0</v>
      </c>
      <c r="K222" s="204"/>
      <c r="L222" s="209"/>
      <c r="M222" s="210"/>
      <c r="N222" s="211"/>
      <c r="O222" s="211"/>
      <c r="P222" s="212">
        <f>P223+P228+P291</f>
        <v>0</v>
      </c>
      <c r="Q222" s="211"/>
      <c r="R222" s="212">
        <f>R223+R228+R291</f>
        <v>4.1368054222500001</v>
      </c>
      <c r="S222" s="211"/>
      <c r="T222" s="213">
        <f>T223+T228+T291</f>
        <v>3.1402454999999998</v>
      </c>
      <c r="U222" s="12"/>
      <c r="V222" s="12"/>
      <c r="W222" s="12"/>
      <c r="X222" s="12"/>
      <c r="Y222" s="12"/>
      <c r="Z222" s="12"/>
      <c r="AA222" s="12"/>
      <c r="AB222" s="12"/>
      <c r="AC222" s="12"/>
      <c r="AD222" s="12"/>
      <c r="AE222" s="12"/>
      <c r="AR222" s="214" t="s">
        <v>87</v>
      </c>
      <c r="AT222" s="215" t="s">
        <v>77</v>
      </c>
      <c r="AU222" s="215" t="s">
        <v>78</v>
      </c>
      <c r="AY222" s="214" t="s">
        <v>129</v>
      </c>
      <c r="BK222" s="216">
        <f>BK223+BK228+BK291</f>
        <v>0</v>
      </c>
    </row>
    <row r="223" s="12" customFormat="1" ht="22.8" customHeight="1">
      <c r="A223" s="12"/>
      <c r="B223" s="203"/>
      <c r="C223" s="204"/>
      <c r="D223" s="205" t="s">
        <v>77</v>
      </c>
      <c r="E223" s="217" t="s">
        <v>516</v>
      </c>
      <c r="F223" s="217" t="s">
        <v>517</v>
      </c>
      <c r="G223" s="204"/>
      <c r="H223" s="204"/>
      <c r="I223" s="207"/>
      <c r="J223" s="218">
        <f>BK223</f>
        <v>0</v>
      </c>
      <c r="K223" s="204"/>
      <c r="L223" s="209"/>
      <c r="M223" s="210"/>
      <c r="N223" s="211"/>
      <c r="O223" s="211"/>
      <c r="P223" s="212">
        <f>SUM(P224:P227)</f>
        <v>0</v>
      </c>
      <c r="Q223" s="211"/>
      <c r="R223" s="212">
        <f>SUM(R224:R227)</f>
        <v>0</v>
      </c>
      <c r="S223" s="211"/>
      <c r="T223" s="213">
        <f>SUM(T224:T227)</f>
        <v>0.14724000000000001</v>
      </c>
      <c r="U223" s="12"/>
      <c r="V223" s="12"/>
      <c r="W223" s="12"/>
      <c r="X223" s="12"/>
      <c r="Y223" s="12"/>
      <c r="Z223" s="12"/>
      <c r="AA223" s="12"/>
      <c r="AB223" s="12"/>
      <c r="AC223" s="12"/>
      <c r="AD223" s="12"/>
      <c r="AE223" s="12"/>
      <c r="AR223" s="214" t="s">
        <v>87</v>
      </c>
      <c r="AT223" s="215" t="s">
        <v>77</v>
      </c>
      <c r="AU223" s="215" t="s">
        <v>21</v>
      </c>
      <c r="AY223" s="214" t="s">
        <v>129</v>
      </c>
      <c r="BK223" s="216">
        <f>SUM(BK224:BK227)</f>
        <v>0</v>
      </c>
    </row>
    <row r="224" s="2" customFormat="1" ht="16.5" customHeight="1">
      <c r="A224" s="39"/>
      <c r="B224" s="40"/>
      <c r="C224" s="219" t="s">
        <v>281</v>
      </c>
      <c r="D224" s="219" t="s">
        <v>132</v>
      </c>
      <c r="E224" s="220" t="s">
        <v>518</v>
      </c>
      <c r="F224" s="221" t="s">
        <v>519</v>
      </c>
      <c r="G224" s="222" t="s">
        <v>135</v>
      </c>
      <c r="H224" s="223">
        <v>36.810000000000002</v>
      </c>
      <c r="I224" s="224"/>
      <c r="J224" s="225">
        <f>ROUND(I224*H224,2)</f>
        <v>0</v>
      </c>
      <c r="K224" s="221" t="s">
        <v>154</v>
      </c>
      <c r="L224" s="45"/>
      <c r="M224" s="226" t="s">
        <v>1</v>
      </c>
      <c r="N224" s="227" t="s">
        <v>43</v>
      </c>
      <c r="O224" s="92"/>
      <c r="P224" s="228">
        <f>O224*H224</f>
        <v>0</v>
      </c>
      <c r="Q224" s="228">
        <v>0</v>
      </c>
      <c r="R224" s="228">
        <f>Q224*H224</f>
        <v>0</v>
      </c>
      <c r="S224" s="228">
        <v>0.0040000000000000001</v>
      </c>
      <c r="T224" s="229">
        <f>S224*H224</f>
        <v>0.14724000000000001</v>
      </c>
      <c r="U224" s="39"/>
      <c r="V224" s="39"/>
      <c r="W224" s="39"/>
      <c r="X224" s="39"/>
      <c r="Y224" s="39"/>
      <c r="Z224" s="39"/>
      <c r="AA224" s="39"/>
      <c r="AB224" s="39"/>
      <c r="AC224" s="39"/>
      <c r="AD224" s="39"/>
      <c r="AE224" s="39"/>
      <c r="AR224" s="230" t="s">
        <v>245</v>
      </c>
      <c r="AT224" s="230" t="s">
        <v>132</v>
      </c>
      <c r="AU224" s="230" t="s">
        <v>87</v>
      </c>
      <c r="AY224" s="18" t="s">
        <v>129</v>
      </c>
      <c r="BE224" s="231">
        <f>IF(N224="základní",J224,0)</f>
        <v>0</v>
      </c>
      <c r="BF224" s="231">
        <f>IF(N224="snížená",J224,0)</f>
        <v>0</v>
      </c>
      <c r="BG224" s="231">
        <f>IF(N224="zákl. přenesená",J224,0)</f>
        <v>0</v>
      </c>
      <c r="BH224" s="231">
        <f>IF(N224="sníž. přenesená",J224,0)</f>
        <v>0</v>
      </c>
      <c r="BI224" s="231">
        <f>IF(N224="nulová",J224,0)</f>
        <v>0</v>
      </c>
      <c r="BJ224" s="18" t="s">
        <v>21</v>
      </c>
      <c r="BK224" s="231">
        <f>ROUND(I224*H224,2)</f>
        <v>0</v>
      </c>
      <c r="BL224" s="18" t="s">
        <v>245</v>
      </c>
      <c r="BM224" s="230" t="s">
        <v>520</v>
      </c>
    </row>
    <row r="225" s="2" customFormat="1">
      <c r="A225" s="39"/>
      <c r="B225" s="40"/>
      <c r="C225" s="41"/>
      <c r="D225" s="232" t="s">
        <v>138</v>
      </c>
      <c r="E225" s="41"/>
      <c r="F225" s="233" t="s">
        <v>521</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138</v>
      </c>
      <c r="AU225" s="18" t="s">
        <v>87</v>
      </c>
    </row>
    <row r="226" s="2" customFormat="1">
      <c r="A226" s="39"/>
      <c r="B226" s="40"/>
      <c r="C226" s="41"/>
      <c r="D226" s="270" t="s">
        <v>157</v>
      </c>
      <c r="E226" s="41"/>
      <c r="F226" s="271" t="s">
        <v>522</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157</v>
      </c>
      <c r="AU226" s="18" t="s">
        <v>87</v>
      </c>
    </row>
    <row r="227" s="2" customFormat="1">
      <c r="A227" s="39"/>
      <c r="B227" s="40"/>
      <c r="C227" s="41"/>
      <c r="D227" s="232" t="s">
        <v>140</v>
      </c>
      <c r="E227" s="41"/>
      <c r="F227" s="237" t="s">
        <v>523</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140</v>
      </c>
      <c r="AU227" s="18" t="s">
        <v>87</v>
      </c>
    </row>
    <row r="228" s="12" customFormat="1" ht="22.8" customHeight="1">
      <c r="A228" s="12"/>
      <c r="B228" s="203"/>
      <c r="C228" s="204"/>
      <c r="D228" s="205" t="s">
        <v>77</v>
      </c>
      <c r="E228" s="217" t="s">
        <v>524</v>
      </c>
      <c r="F228" s="217" t="s">
        <v>525</v>
      </c>
      <c r="G228" s="204"/>
      <c r="H228" s="204"/>
      <c r="I228" s="207"/>
      <c r="J228" s="218">
        <f>BK228</f>
        <v>0</v>
      </c>
      <c r="K228" s="204"/>
      <c r="L228" s="209"/>
      <c r="M228" s="210"/>
      <c r="N228" s="211"/>
      <c r="O228" s="211"/>
      <c r="P228" s="212">
        <f>SUM(P229:P290)</f>
        <v>0</v>
      </c>
      <c r="Q228" s="211"/>
      <c r="R228" s="212">
        <f>SUM(R229:R290)</f>
        <v>4.1014713199999999</v>
      </c>
      <c r="S228" s="211"/>
      <c r="T228" s="213">
        <f>SUM(T229:T290)</f>
        <v>2.9930054999999998</v>
      </c>
      <c r="U228" s="12"/>
      <c r="V228" s="12"/>
      <c r="W228" s="12"/>
      <c r="X228" s="12"/>
      <c r="Y228" s="12"/>
      <c r="Z228" s="12"/>
      <c r="AA228" s="12"/>
      <c r="AB228" s="12"/>
      <c r="AC228" s="12"/>
      <c r="AD228" s="12"/>
      <c r="AE228" s="12"/>
      <c r="AR228" s="214" t="s">
        <v>87</v>
      </c>
      <c r="AT228" s="215" t="s">
        <v>77</v>
      </c>
      <c r="AU228" s="215" t="s">
        <v>21</v>
      </c>
      <c r="AY228" s="214" t="s">
        <v>129</v>
      </c>
      <c r="BK228" s="216">
        <f>SUM(BK229:BK290)</f>
        <v>0</v>
      </c>
    </row>
    <row r="229" s="2" customFormat="1" ht="24.15" customHeight="1">
      <c r="A229" s="39"/>
      <c r="B229" s="40"/>
      <c r="C229" s="219" t="s">
        <v>287</v>
      </c>
      <c r="D229" s="219" t="s">
        <v>132</v>
      </c>
      <c r="E229" s="220" t="s">
        <v>526</v>
      </c>
      <c r="F229" s="221" t="s">
        <v>527</v>
      </c>
      <c r="G229" s="222" t="s">
        <v>271</v>
      </c>
      <c r="H229" s="223">
        <v>39.75</v>
      </c>
      <c r="I229" s="224"/>
      <c r="J229" s="225">
        <f>ROUND(I229*H229,2)</f>
        <v>0</v>
      </c>
      <c r="K229" s="221" t="s">
        <v>1</v>
      </c>
      <c r="L229" s="45"/>
      <c r="M229" s="226" t="s">
        <v>1</v>
      </c>
      <c r="N229" s="227" t="s">
        <v>43</v>
      </c>
      <c r="O229" s="92"/>
      <c r="P229" s="228">
        <f>O229*H229</f>
        <v>0</v>
      </c>
      <c r="Q229" s="228">
        <v>0</v>
      </c>
      <c r="R229" s="228">
        <f>Q229*H229</f>
        <v>0</v>
      </c>
      <c r="S229" s="228">
        <v>0.0032499999999999999</v>
      </c>
      <c r="T229" s="229">
        <f>S229*H229</f>
        <v>0.12918749999999998</v>
      </c>
      <c r="U229" s="39"/>
      <c r="V229" s="39"/>
      <c r="W229" s="39"/>
      <c r="X229" s="39"/>
      <c r="Y229" s="39"/>
      <c r="Z229" s="39"/>
      <c r="AA229" s="39"/>
      <c r="AB229" s="39"/>
      <c r="AC229" s="39"/>
      <c r="AD229" s="39"/>
      <c r="AE229" s="39"/>
      <c r="AR229" s="230" t="s">
        <v>245</v>
      </c>
      <c r="AT229" s="230" t="s">
        <v>132</v>
      </c>
      <c r="AU229" s="230" t="s">
        <v>87</v>
      </c>
      <c r="AY229" s="18" t="s">
        <v>129</v>
      </c>
      <c r="BE229" s="231">
        <f>IF(N229="základní",J229,0)</f>
        <v>0</v>
      </c>
      <c r="BF229" s="231">
        <f>IF(N229="snížená",J229,0)</f>
        <v>0</v>
      </c>
      <c r="BG229" s="231">
        <f>IF(N229="zákl. přenesená",J229,0)</f>
        <v>0</v>
      </c>
      <c r="BH229" s="231">
        <f>IF(N229="sníž. přenesená",J229,0)</f>
        <v>0</v>
      </c>
      <c r="BI229" s="231">
        <f>IF(N229="nulová",J229,0)</f>
        <v>0</v>
      </c>
      <c r="BJ229" s="18" t="s">
        <v>21</v>
      </c>
      <c r="BK229" s="231">
        <f>ROUND(I229*H229,2)</f>
        <v>0</v>
      </c>
      <c r="BL229" s="18" t="s">
        <v>245</v>
      </c>
      <c r="BM229" s="230" t="s">
        <v>528</v>
      </c>
    </row>
    <row r="230" s="2" customFormat="1">
      <c r="A230" s="39"/>
      <c r="B230" s="40"/>
      <c r="C230" s="41"/>
      <c r="D230" s="232" t="s">
        <v>138</v>
      </c>
      <c r="E230" s="41"/>
      <c r="F230" s="233" t="s">
        <v>527</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138</v>
      </c>
      <c r="AU230" s="18" t="s">
        <v>87</v>
      </c>
    </row>
    <row r="231" s="14" customFormat="1">
      <c r="A231" s="14"/>
      <c r="B231" s="248"/>
      <c r="C231" s="249"/>
      <c r="D231" s="232" t="s">
        <v>142</v>
      </c>
      <c r="E231" s="250" t="s">
        <v>1</v>
      </c>
      <c r="F231" s="251" t="s">
        <v>529</v>
      </c>
      <c r="G231" s="249"/>
      <c r="H231" s="252">
        <v>13.199999999999999</v>
      </c>
      <c r="I231" s="253"/>
      <c r="J231" s="249"/>
      <c r="K231" s="249"/>
      <c r="L231" s="254"/>
      <c r="M231" s="255"/>
      <c r="N231" s="256"/>
      <c r="O231" s="256"/>
      <c r="P231" s="256"/>
      <c r="Q231" s="256"/>
      <c r="R231" s="256"/>
      <c r="S231" s="256"/>
      <c r="T231" s="257"/>
      <c r="U231" s="14"/>
      <c r="V231" s="14"/>
      <c r="W231" s="14"/>
      <c r="X231" s="14"/>
      <c r="Y231" s="14"/>
      <c r="Z231" s="14"/>
      <c r="AA231" s="14"/>
      <c r="AB231" s="14"/>
      <c r="AC231" s="14"/>
      <c r="AD231" s="14"/>
      <c r="AE231" s="14"/>
      <c r="AT231" s="258" t="s">
        <v>142</v>
      </c>
      <c r="AU231" s="258" t="s">
        <v>87</v>
      </c>
      <c r="AV231" s="14" t="s">
        <v>87</v>
      </c>
      <c r="AW231" s="14" t="s">
        <v>35</v>
      </c>
      <c r="AX231" s="14" t="s">
        <v>78</v>
      </c>
      <c r="AY231" s="258" t="s">
        <v>129</v>
      </c>
    </row>
    <row r="232" s="14" customFormat="1">
      <c r="A232" s="14"/>
      <c r="B232" s="248"/>
      <c r="C232" s="249"/>
      <c r="D232" s="232" t="s">
        <v>142</v>
      </c>
      <c r="E232" s="250" t="s">
        <v>1</v>
      </c>
      <c r="F232" s="251" t="s">
        <v>530</v>
      </c>
      <c r="G232" s="249"/>
      <c r="H232" s="252">
        <v>9.1999999999999993</v>
      </c>
      <c r="I232" s="253"/>
      <c r="J232" s="249"/>
      <c r="K232" s="249"/>
      <c r="L232" s="254"/>
      <c r="M232" s="255"/>
      <c r="N232" s="256"/>
      <c r="O232" s="256"/>
      <c r="P232" s="256"/>
      <c r="Q232" s="256"/>
      <c r="R232" s="256"/>
      <c r="S232" s="256"/>
      <c r="T232" s="257"/>
      <c r="U232" s="14"/>
      <c r="V232" s="14"/>
      <c r="W232" s="14"/>
      <c r="X232" s="14"/>
      <c r="Y232" s="14"/>
      <c r="Z232" s="14"/>
      <c r="AA232" s="14"/>
      <c r="AB232" s="14"/>
      <c r="AC232" s="14"/>
      <c r="AD232" s="14"/>
      <c r="AE232" s="14"/>
      <c r="AT232" s="258" t="s">
        <v>142</v>
      </c>
      <c r="AU232" s="258" t="s">
        <v>87</v>
      </c>
      <c r="AV232" s="14" t="s">
        <v>87</v>
      </c>
      <c r="AW232" s="14" t="s">
        <v>35</v>
      </c>
      <c r="AX232" s="14" t="s">
        <v>78</v>
      </c>
      <c r="AY232" s="258" t="s">
        <v>129</v>
      </c>
    </row>
    <row r="233" s="14" customFormat="1">
      <c r="A233" s="14"/>
      <c r="B233" s="248"/>
      <c r="C233" s="249"/>
      <c r="D233" s="232" t="s">
        <v>142</v>
      </c>
      <c r="E233" s="250" t="s">
        <v>1</v>
      </c>
      <c r="F233" s="251" t="s">
        <v>531</v>
      </c>
      <c r="G233" s="249"/>
      <c r="H233" s="252">
        <v>5.1500000000000004</v>
      </c>
      <c r="I233" s="253"/>
      <c r="J233" s="249"/>
      <c r="K233" s="249"/>
      <c r="L233" s="254"/>
      <c r="M233" s="255"/>
      <c r="N233" s="256"/>
      <c r="O233" s="256"/>
      <c r="P233" s="256"/>
      <c r="Q233" s="256"/>
      <c r="R233" s="256"/>
      <c r="S233" s="256"/>
      <c r="T233" s="257"/>
      <c r="U233" s="14"/>
      <c r="V233" s="14"/>
      <c r="W233" s="14"/>
      <c r="X233" s="14"/>
      <c r="Y233" s="14"/>
      <c r="Z233" s="14"/>
      <c r="AA233" s="14"/>
      <c r="AB233" s="14"/>
      <c r="AC233" s="14"/>
      <c r="AD233" s="14"/>
      <c r="AE233" s="14"/>
      <c r="AT233" s="258" t="s">
        <v>142</v>
      </c>
      <c r="AU233" s="258" t="s">
        <v>87</v>
      </c>
      <c r="AV233" s="14" t="s">
        <v>87</v>
      </c>
      <c r="AW233" s="14" t="s">
        <v>35</v>
      </c>
      <c r="AX233" s="14" t="s">
        <v>78</v>
      </c>
      <c r="AY233" s="258" t="s">
        <v>129</v>
      </c>
    </row>
    <row r="234" s="14" customFormat="1">
      <c r="A234" s="14"/>
      <c r="B234" s="248"/>
      <c r="C234" s="249"/>
      <c r="D234" s="232" t="s">
        <v>142</v>
      </c>
      <c r="E234" s="250" t="s">
        <v>1</v>
      </c>
      <c r="F234" s="251" t="s">
        <v>532</v>
      </c>
      <c r="G234" s="249"/>
      <c r="H234" s="252">
        <v>12.199999999999999</v>
      </c>
      <c r="I234" s="253"/>
      <c r="J234" s="249"/>
      <c r="K234" s="249"/>
      <c r="L234" s="254"/>
      <c r="M234" s="255"/>
      <c r="N234" s="256"/>
      <c r="O234" s="256"/>
      <c r="P234" s="256"/>
      <c r="Q234" s="256"/>
      <c r="R234" s="256"/>
      <c r="S234" s="256"/>
      <c r="T234" s="257"/>
      <c r="U234" s="14"/>
      <c r="V234" s="14"/>
      <c r="W234" s="14"/>
      <c r="X234" s="14"/>
      <c r="Y234" s="14"/>
      <c r="Z234" s="14"/>
      <c r="AA234" s="14"/>
      <c r="AB234" s="14"/>
      <c r="AC234" s="14"/>
      <c r="AD234" s="14"/>
      <c r="AE234" s="14"/>
      <c r="AT234" s="258" t="s">
        <v>142</v>
      </c>
      <c r="AU234" s="258" t="s">
        <v>87</v>
      </c>
      <c r="AV234" s="14" t="s">
        <v>87</v>
      </c>
      <c r="AW234" s="14" t="s">
        <v>35</v>
      </c>
      <c r="AX234" s="14" t="s">
        <v>78</v>
      </c>
      <c r="AY234" s="258" t="s">
        <v>129</v>
      </c>
    </row>
    <row r="235" s="15" customFormat="1">
      <c r="A235" s="15"/>
      <c r="B235" s="259"/>
      <c r="C235" s="260"/>
      <c r="D235" s="232" t="s">
        <v>142</v>
      </c>
      <c r="E235" s="261" t="s">
        <v>1</v>
      </c>
      <c r="F235" s="262" t="s">
        <v>150</v>
      </c>
      <c r="G235" s="260"/>
      <c r="H235" s="263">
        <v>39.75</v>
      </c>
      <c r="I235" s="264"/>
      <c r="J235" s="260"/>
      <c r="K235" s="260"/>
      <c r="L235" s="265"/>
      <c r="M235" s="266"/>
      <c r="N235" s="267"/>
      <c r="O235" s="267"/>
      <c r="P235" s="267"/>
      <c r="Q235" s="267"/>
      <c r="R235" s="267"/>
      <c r="S235" s="267"/>
      <c r="T235" s="268"/>
      <c r="U235" s="15"/>
      <c r="V235" s="15"/>
      <c r="W235" s="15"/>
      <c r="X235" s="15"/>
      <c r="Y235" s="15"/>
      <c r="Z235" s="15"/>
      <c r="AA235" s="15"/>
      <c r="AB235" s="15"/>
      <c r="AC235" s="15"/>
      <c r="AD235" s="15"/>
      <c r="AE235" s="15"/>
      <c r="AT235" s="269" t="s">
        <v>142</v>
      </c>
      <c r="AU235" s="269" t="s">
        <v>87</v>
      </c>
      <c r="AV235" s="15" t="s">
        <v>136</v>
      </c>
      <c r="AW235" s="15" t="s">
        <v>35</v>
      </c>
      <c r="AX235" s="15" t="s">
        <v>21</v>
      </c>
      <c r="AY235" s="269" t="s">
        <v>129</v>
      </c>
    </row>
    <row r="236" s="2" customFormat="1" ht="24.15" customHeight="1">
      <c r="A236" s="39"/>
      <c r="B236" s="40"/>
      <c r="C236" s="219" t="s">
        <v>293</v>
      </c>
      <c r="D236" s="219" t="s">
        <v>132</v>
      </c>
      <c r="E236" s="220" t="s">
        <v>533</v>
      </c>
      <c r="F236" s="221" t="s">
        <v>534</v>
      </c>
      <c r="G236" s="222" t="s">
        <v>135</v>
      </c>
      <c r="H236" s="223">
        <v>36.810000000000002</v>
      </c>
      <c r="I236" s="224"/>
      <c r="J236" s="225">
        <f>ROUND(I236*H236,2)</f>
        <v>0</v>
      </c>
      <c r="K236" s="221" t="s">
        <v>154</v>
      </c>
      <c r="L236" s="45"/>
      <c r="M236" s="226" t="s">
        <v>1</v>
      </c>
      <c r="N236" s="227" t="s">
        <v>43</v>
      </c>
      <c r="O236" s="92"/>
      <c r="P236" s="228">
        <f>O236*H236</f>
        <v>0</v>
      </c>
      <c r="Q236" s="228">
        <v>0</v>
      </c>
      <c r="R236" s="228">
        <f>Q236*H236</f>
        <v>0</v>
      </c>
      <c r="S236" s="228">
        <v>0.077799999999999994</v>
      </c>
      <c r="T236" s="229">
        <f>S236*H236</f>
        <v>2.8638179999999998</v>
      </c>
      <c r="U236" s="39"/>
      <c r="V236" s="39"/>
      <c r="W236" s="39"/>
      <c r="X236" s="39"/>
      <c r="Y236" s="39"/>
      <c r="Z236" s="39"/>
      <c r="AA236" s="39"/>
      <c r="AB236" s="39"/>
      <c r="AC236" s="39"/>
      <c r="AD236" s="39"/>
      <c r="AE236" s="39"/>
      <c r="AR236" s="230" t="s">
        <v>245</v>
      </c>
      <c r="AT236" s="230" t="s">
        <v>132</v>
      </c>
      <c r="AU236" s="230" t="s">
        <v>87</v>
      </c>
      <c r="AY236" s="18" t="s">
        <v>129</v>
      </c>
      <c r="BE236" s="231">
        <f>IF(N236="základní",J236,0)</f>
        <v>0</v>
      </c>
      <c r="BF236" s="231">
        <f>IF(N236="snížená",J236,0)</f>
        <v>0</v>
      </c>
      <c r="BG236" s="231">
        <f>IF(N236="zákl. přenesená",J236,0)</f>
        <v>0</v>
      </c>
      <c r="BH236" s="231">
        <f>IF(N236="sníž. přenesená",J236,0)</f>
        <v>0</v>
      </c>
      <c r="BI236" s="231">
        <f>IF(N236="nulová",J236,0)</f>
        <v>0</v>
      </c>
      <c r="BJ236" s="18" t="s">
        <v>21</v>
      </c>
      <c r="BK236" s="231">
        <f>ROUND(I236*H236,2)</f>
        <v>0</v>
      </c>
      <c r="BL236" s="18" t="s">
        <v>245</v>
      </c>
      <c r="BM236" s="230" t="s">
        <v>535</v>
      </c>
    </row>
    <row r="237" s="2" customFormat="1">
      <c r="A237" s="39"/>
      <c r="B237" s="40"/>
      <c r="C237" s="41"/>
      <c r="D237" s="232" t="s">
        <v>138</v>
      </c>
      <c r="E237" s="41"/>
      <c r="F237" s="233" t="s">
        <v>536</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138</v>
      </c>
      <c r="AU237" s="18" t="s">
        <v>87</v>
      </c>
    </row>
    <row r="238" s="2" customFormat="1">
      <c r="A238" s="39"/>
      <c r="B238" s="40"/>
      <c r="C238" s="41"/>
      <c r="D238" s="270" t="s">
        <v>157</v>
      </c>
      <c r="E238" s="41"/>
      <c r="F238" s="271" t="s">
        <v>537</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157</v>
      </c>
      <c r="AU238" s="18" t="s">
        <v>87</v>
      </c>
    </row>
    <row r="239" s="14" customFormat="1">
      <c r="A239" s="14"/>
      <c r="B239" s="248"/>
      <c r="C239" s="249"/>
      <c r="D239" s="232" t="s">
        <v>142</v>
      </c>
      <c r="E239" s="250" t="s">
        <v>1</v>
      </c>
      <c r="F239" s="251" t="s">
        <v>538</v>
      </c>
      <c r="G239" s="249"/>
      <c r="H239" s="252">
        <v>16.899999999999999</v>
      </c>
      <c r="I239" s="253"/>
      <c r="J239" s="249"/>
      <c r="K239" s="249"/>
      <c r="L239" s="254"/>
      <c r="M239" s="255"/>
      <c r="N239" s="256"/>
      <c r="O239" s="256"/>
      <c r="P239" s="256"/>
      <c r="Q239" s="256"/>
      <c r="R239" s="256"/>
      <c r="S239" s="256"/>
      <c r="T239" s="257"/>
      <c r="U239" s="14"/>
      <c r="V239" s="14"/>
      <c r="W239" s="14"/>
      <c r="X239" s="14"/>
      <c r="Y239" s="14"/>
      <c r="Z239" s="14"/>
      <c r="AA239" s="14"/>
      <c r="AB239" s="14"/>
      <c r="AC239" s="14"/>
      <c r="AD239" s="14"/>
      <c r="AE239" s="14"/>
      <c r="AT239" s="258" t="s">
        <v>142</v>
      </c>
      <c r="AU239" s="258" t="s">
        <v>87</v>
      </c>
      <c r="AV239" s="14" t="s">
        <v>87</v>
      </c>
      <c r="AW239" s="14" t="s">
        <v>35</v>
      </c>
      <c r="AX239" s="14" t="s">
        <v>78</v>
      </c>
      <c r="AY239" s="258" t="s">
        <v>129</v>
      </c>
    </row>
    <row r="240" s="14" customFormat="1">
      <c r="A240" s="14"/>
      <c r="B240" s="248"/>
      <c r="C240" s="249"/>
      <c r="D240" s="232" t="s">
        <v>142</v>
      </c>
      <c r="E240" s="250" t="s">
        <v>1</v>
      </c>
      <c r="F240" s="251" t="s">
        <v>539</v>
      </c>
      <c r="G240" s="249"/>
      <c r="H240" s="252">
        <v>10.060000000000001</v>
      </c>
      <c r="I240" s="253"/>
      <c r="J240" s="249"/>
      <c r="K240" s="249"/>
      <c r="L240" s="254"/>
      <c r="M240" s="255"/>
      <c r="N240" s="256"/>
      <c r="O240" s="256"/>
      <c r="P240" s="256"/>
      <c r="Q240" s="256"/>
      <c r="R240" s="256"/>
      <c r="S240" s="256"/>
      <c r="T240" s="257"/>
      <c r="U240" s="14"/>
      <c r="V240" s="14"/>
      <c r="W240" s="14"/>
      <c r="X240" s="14"/>
      <c r="Y240" s="14"/>
      <c r="Z240" s="14"/>
      <c r="AA240" s="14"/>
      <c r="AB240" s="14"/>
      <c r="AC240" s="14"/>
      <c r="AD240" s="14"/>
      <c r="AE240" s="14"/>
      <c r="AT240" s="258" t="s">
        <v>142</v>
      </c>
      <c r="AU240" s="258" t="s">
        <v>87</v>
      </c>
      <c r="AV240" s="14" t="s">
        <v>87</v>
      </c>
      <c r="AW240" s="14" t="s">
        <v>35</v>
      </c>
      <c r="AX240" s="14" t="s">
        <v>78</v>
      </c>
      <c r="AY240" s="258" t="s">
        <v>129</v>
      </c>
    </row>
    <row r="241" s="14" customFormat="1">
      <c r="A241" s="14"/>
      <c r="B241" s="248"/>
      <c r="C241" s="249"/>
      <c r="D241" s="232" t="s">
        <v>142</v>
      </c>
      <c r="E241" s="250" t="s">
        <v>1</v>
      </c>
      <c r="F241" s="251" t="s">
        <v>540</v>
      </c>
      <c r="G241" s="249"/>
      <c r="H241" s="252">
        <v>5.25</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142</v>
      </c>
      <c r="AU241" s="258" t="s">
        <v>87</v>
      </c>
      <c r="AV241" s="14" t="s">
        <v>87</v>
      </c>
      <c r="AW241" s="14" t="s">
        <v>35</v>
      </c>
      <c r="AX241" s="14" t="s">
        <v>78</v>
      </c>
      <c r="AY241" s="258" t="s">
        <v>129</v>
      </c>
    </row>
    <row r="242" s="14" customFormat="1">
      <c r="A242" s="14"/>
      <c r="B242" s="248"/>
      <c r="C242" s="249"/>
      <c r="D242" s="232" t="s">
        <v>142</v>
      </c>
      <c r="E242" s="250" t="s">
        <v>1</v>
      </c>
      <c r="F242" s="251" t="s">
        <v>541</v>
      </c>
      <c r="G242" s="249"/>
      <c r="H242" s="252">
        <v>4.5999999999999996</v>
      </c>
      <c r="I242" s="253"/>
      <c r="J242" s="249"/>
      <c r="K242" s="249"/>
      <c r="L242" s="254"/>
      <c r="M242" s="255"/>
      <c r="N242" s="256"/>
      <c r="O242" s="256"/>
      <c r="P242" s="256"/>
      <c r="Q242" s="256"/>
      <c r="R242" s="256"/>
      <c r="S242" s="256"/>
      <c r="T242" s="257"/>
      <c r="U242" s="14"/>
      <c r="V242" s="14"/>
      <c r="W242" s="14"/>
      <c r="X242" s="14"/>
      <c r="Y242" s="14"/>
      <c r="Z242" s="14"/>
      <c r="AA242" s="14"/>
      <c r="AB242" s="14"/>
      <c r="AC242" s="14"/>
      <c r="AD242" s="14"/>
      <c r="AE242" s="14"/>
      <c r="AT242" s="258" t="s">
        <v>142</v>
      </c>
      <c r="AU242" s="258" t="s">
        <v>87</v>
      </c>
      <c r="AV242" s="14" t="s">
        <v>87</v>
      </c>
      <c r="AW242" s="14" t="s">
        <v>35</v>
      </c>
      <c r="AX242" s="14" t="s">
        <v>78</v>
      </c>
      <c r="AY242" s="258" t="s">
        <v>129</v>
      </c>
    </row>
    <row r="243" s="15" customFormat="1">
      <c r="A243" s="15"/>
      <c r="B243" s="259"/>
      <c r="C243" s="260"/>
      <c r="D243" s="232" t="s">
        <v>142</v>
      </c>
      <c r="E243" s="261" t="s">
        <v>1</v>
      </c>
      <c r="F243" s="262" t="s">
        <v>150</v>
      </c>
      <c r="G243" s="260"/>
      <c r="H243" s="263">
        <v>36.810000000000002</v>
      </c>
      <c r="I243" s="264"/>
      <c r="J243" s="260"/>
      <c r="K243" s="260"/>
      <c r="L243" s="265"/>
      <c r="M243" s="266"/>
      <c r="N243" s="267"/>
      <c r="O243" s="267"/>
      <c r="P243" s="267"/>
      <c r="Q243" s="267"/>
      <c r="R243" s="267"/>
      <c r="S243" s="267"/>
      <c r="T243" s="268"/>
      <c r="U243" s="15"/>
      <c r="V243" s="15"/>
      <c r="W243" s="15"/>
      <c r="X243" s="15"/>
      <c r="Y243" s="15"/>
      <c r="Z243" s="15"/>
      <c r="AA243" s="15"/>
      <c r="AB243" s="15"/>
      <c r="AC243" s="15"/>
      <c r="AD243" s="15"/>
      <c r="AE243" s="15"/>
      <c r="AT243" s="269" t="s">
        <v>142</v>
      </c>
      <c r="AU243" s="269" t="s">
        <v>87</v>
      </c>
      <c r="AV243" s="15" t="s">
        <v>136</v>
      </c>
      <c r="AW243" s="15" t="s">
        <v>35</v>
      </c>
      <c r="AX243" s="15" t="s">
        <v>21</v>
      </c>
      <c r="AY243" s="269" t="s">
        <v>129</v>
      </c>
    </row>
    <row r="244" s="2" customFormat="1" ht="16.5" customHeight="1">
      <c r="A244" s="39"/>
      <c r="B244" s="40"/>
      <c r="C244" s="219" t="s">
        <v>301</v>
      </c>
      <c r="D244" s="219" t="s">
        <v>132</v>
      </c>
      <c r="E244" s="220" t="s">
        <v>542</v>
      </c>
      <c r="F244" s="221" t="s">
        <v>543</v>
      </c>
      <c r="G244" s="222" t="s">
        <v>135</v>
      </c>
      <c r="H244" s="223">
        <v>36.810000000000002</v>
      </c>
      <c r="I244" s="224"/>
      <c r="J244" s="225">
        <f>ROUND(I244*H244,2)</f>
        <v>0</v>
      </c>
      <c r="K244" s="221" t="s">
        <v>154</v>
      </c>
      <c r="L244" s="45"/>
      <c r="M244" s="226" t="s">
        <v>1</v>
      </c>
      <c r="N244" s="227" t="s">
        <v>43</v>
      </c>
      <c r="O244" s="92"/>
      <c r="P244" s="228">
        <f>O244*H244</f>
        <v>0</v>
      </c>
      <c r="Q244" s="228">
        <v>0.00029999999999999997</v>
      </c>
      <c r="R244" s="228">
        <f>Q244*H244</f>
        <v>0.011042999999999999</v>
      </c>
      <c r="S244" s="228">
        <v>0</v>
      </c>
      <c r="T244" s="229">
        <f>S244*H244</f>
        <v>0</v>
      </c>
      <c r="U244" s="39"/>
      <c r="V244" s="39"/>
      <c r="W244" s="39"/>
      <c r="X244" s="39"/>
      <c r="Y244" s="39"/>
      <c r="Z244" s="39"/>
      <c r="AA244" s="39"/>
      <c r="AB244" s="39"/>
      <c r="AC244" s="39"/>
      <c r="AD244" s="39"/>
      <c r="AE244" s="39"/>
      <c r="AR244" s="230" t="s">
        <v>245</v>
      </c>
      <c r="AT244" s="230" t="s">
        <v>132</v>
      </c>
      <c r="AU244" s="230" t="s">
        <v>87</v>
      </c>
      <c r="AY244" s="18" t="s">
        <v>129</v>
      </c>
      <c r="BE244" s="231">
        <f>IF(N244="základní",J244,0)</f>
        <v>0</v>
      </c>
      <c r="BF244" s="231">
        <f>IF(N244="snížená",J244,0)</f>
        <v>0</v>
      </c>
      <c r="BG244" s="231">
        <f>IF(N244="zákl. přenesená",J244,0)</f>
        <v>0</v>
      </c>
      <c r="BH244" s="231">
        <f>IF(N244="sníž. přenesená",J244,0)</f>
        <v>0</v>
      </c>
      <c r="BI244" s="231">
        <f>IF(N244="nulová",J244,0)</f>
        <v>0</v>
      </c>
      <c r="BJ244" s="18" t="s">
        <v>21</v>
      </c>
      <c r="BK244" s="231">
        <f>ROUND(I244*H244,2)</f>
        <v>0</v>
      </c>
      <c r="BL244" s="18" t="s">
        <v>245</v>
      </c>
      <c r="BM244" s="230" t="s">
        <v>544</v>
      </c>
    </row>
    <row r="245" s="2" customFormat="1">
      <c r="A245" s="39"/>
      <c r="B245" s="40"/>
      <c r="C245" s="41"/>
      <c r="D245" s="232" t="s">
        <v>138</v>
      </c>
      <c r="E245" s="41"/>
      <c r="F245" s="233" t="s">
        <v>545</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138</v>
      </c>
      <c r="AU245" s="18" t="s">
        <v>87</v>
      </c>
    </row>
    <row r="246" s="2" customFormat="1">
      <c r="A246" s="39"/>
      <c r="B246" s="40"/>
      <c r="C246" s="41"/>
      <c r="D246" s="270" t="s">
        <v>157</v>
      </c>
      <c r="E246" s="41"/>
      <c r="F246" s="271" t="s">
        <v>546</v>
      </c>
      <c r="G246" s="41"/>
      <c r="H246" s="41"/>
      <c r="I246" s="234"/>
      <c r="J246" s="41"/>
      <c r="K246" s="41"/>
      <c r="L246" s="45"/>
      <c r="M246" s="235"/>
      <c r="N246" s="236"/>
      <c r="O246" s="92"/>
      <c r="P246" s="92"/>
      <c r="Q246" s="92"/>
      <c r="R246" s="92"/>
      <c r="S246" s="92"/>
      <c r="T246" s="93"/>
      <c r="U246" s="39"/>
      <c r="V246" s="39"/>
      <c r="W246" s="39"/>
      <c r="X246" s="39"/>
      <c r="Y246" s="39"/>
      <c r="Z246" s="39"/>
      <c r="AA246" s="39"/>
      <c r="AB246" s="39"/>
      <c r="AC246" s="39"/>
      <c r="AD246" s="39"/>
      <c r="AE246" s="39"/>
      <c r="AT246" s="18" t="s">
        <v>157</v>
      </c>
      <c r="AU246" s="18" t="s">
        <v>87</v>
      </c>
    </row>
    <row r="247" s="14" customFormat="1">
      <c r="A247" s="14"/>
      <c r="B247" s="248"/>
      <c r="C247" s="249"/>
      <c r="D247" s="232" t="s">
        <v>142</v>
      </c>
      <c r="E247" s="250" t="s">
        <v>1</v>
      </c>
      <c r="F247" s="251" t="s">
        <v>538</v>
      </c>
      <c r="G247" s="249"/>
      <c r="H247" s="252">
        <v>16.899999999999999</v>
      </c>
      <c r="I247" s="253"/>
      <c r="J247" s="249"/>
      <c r="K247" s="249"/>
      <c r="L247" s="254"/>
      <c r="M247" s="255"/>
      <c r="N247" s="256"/>
      <c r="O247" s="256"/>
      <c r="P247" s="256"/>
      <c r="Q247" s="256"/>
      <c r="R247" s="256"/>
      <c r="S247" s="256"/>
      <c r="T247" s="257"/>
      <c r="U247" s="14"/>
      <c r="V247" s="14"/>
      <c r="W247" s="14"/>
      <c r="X247" s="14"/>
      <c r="Y247" s="14"/>
      <c r="Z247" s="14"/>
      <c r="AA247" s="14"/>
      <c r="AB247" s="14"/>
      <c r="AC247" s="14"/>
      <c r="AD247" s="14"/>
      <c r="AE247" s="14"/>
      <c r="AT247" s="258" t="s">
        <v>142</v>
      </c>
      <c r="AU247" s="258" t="s">
        <v>87</v>
      </c>
      <c r="AV247" s="14" t="s">
        <v>87</v>
      </c>
      <c r="AW247" s="14" t="s">
        <v>35</v>
      </c>
      <c r="AX247" s="14" t="s">
        <v>78</v>
      </c>
      <c r="AY247" s="258" t="s">
        <v>129</v>
      </c>
    </row>
    <row r="248" s="14" customFormat="1">
      <c r="A248" s="14"/>
      <c r="B248" s="248"/>
      <c r="C248" s="249"/>
      <c r="D248" s="232" t="s">
        <v>142</v>
      </c>
      <c r="E248" s="250" t="s">
        <v>1</v>
      </c>
      <c r="F248" s="251" t="s">
        <v>539</v>
      </c>
      <c r="G248" s="249"/>
      <c r="H248" s="252">
        <v>10.060000000000001</v>
      </c>
      <c r="I248" s="253"/>
      <c r="J248" s="249"/>
      <c r="K248" s="249"/>
      <c r="L248" s="254"/>
      <c r="M248" s="255"/>
      <c r="N248" s="256"/>
      <c r="O248" s="256"/>
      <c r="P248" s="256"/>
      <c r="Q248" s="256"/>
      <c r="R248" s="256"/>
      <c r="S248" s="256"/>
      <c r="T248" s="257"/>
      <c r="U248" s="14"/>
      <c r="V248" s="14"/>
      <c r="W248" s="14"/>
      <c r="X248" s="14"/>
      <c r="Y248" s="14"/>
      <c r="Z248" s="14"/>
      <c r="AA248" s="14"/>
      <c r="AB248" s="14"/>
      <c r="AC248" s="14"/>
      <c r="AD248" s="14"/>
      <c r="AE248" s="14"/>
      <c r="AT248" s="258" t="s">
        <v>142</v>
      </c>
      <c r="AU248" s="258" t="s">
        <v>87</v>
      </c>
      <c r="AV248" s="14" t="s">
        <v>87</v>
      </c>
      <c r="AW248" s="14" t="s">
        <v>35</v>
      </c>
      <c r="AX248" s="14" t="s">
        <v>78</v>
      </c>
      <c r="AY248" s="258" t="s">
        <v>129</v>
      </c>
    </row>
    <row r="249" s="14" customFormat="1">
      <c r="A249" s="14"/>
      <c r="B249" s="248"/>
      <c r="C249" s="249"/>
      <c r="D249" s="232" t="s">
        <v>142</v>
      </c>
      <c r="E249" s="250" t="s">
        <v>1</v>
      </c>
      <c r="F249" s="251" t="s">
        <v>540</v>
      </c>
      <c r="G249" s="249"/>
      <c r="H249" s="252">
        <v>5.25</v>
      </c>
      <c r="I249" s="253"/>
      <c r="J249" s="249"/>
      <c r="K249" s="249"/>
      <c r="L249" s="254"/>
      <c r="M249" s="255"/>
      <c r="N249" s="256"/>
      <c r="O249" s="256"/>
      <c r="P249" s="256"/>
      <c r="Q249" s="256"/>
      <c r="R249" s="256"/>
      <c r="S249" s="256"/>
      <c r="T249" s="257"/>
      <c r="U249" s="14"/>
      <c r="V249" s="14"/>
      <c r="W249" s="14"/>
      <c r="X249" s="14"/>
      <c r="Y249" s="14"/>
      <c r="Z249" s="14"/>
      <c r="AA249" s="14"/>
      <c r="AB249" s="14"/>
      <c r="AC249" s="14"/>
      <c r="AD249" s="14"/>
      <c r="AE249" s="14"/>
      <c r="AT249" s="258" t="s">
        <v>142</v>
      </c>
      <c r="AU249" s="258" t="s">
        <v>87</v>
      </c>
      <c r="AV249" s="14" t="s">
        <v>87</v>
      </c>
      <c r="AW249" s="14" t="s">
        <v>35</v>
      </c>
      <c r="AX249" s="14" t="s">
        <v>78</v>
      </c>
      <c r="AY249" s="258" t="s">
        <v>129</v>
      </c>
    </row>
    <row r="250" s="14" customFormat="1">
      <c r="A250" s="14"/>
      <c r="B250" s="248"/>
      <c r="C250" s="249"/>
      <c r="D250" s="232" t="s">
        <v>142</v>
      </c>
      <c r="E250" s="250" t="s">
        <v>1</v>
      </c>
      <c r="F250" s="251" t="s">
        <v>541</v>
      </c>
      <c r="G250" s="249"/>
      <c r="H250" s="252">
        <v>4.5999999999999996</v>
      </c>
      <c r="I250" s="253"/>
      <c r="J250" s="249"/>
      <c r="K250" s="249"/>
      <c r="L250" s="254"/>
      <c r="M250" s="255"/>
      <c r="N250" s="256"/>
      <c r="O250" s="256"/>
      <c r="P250" s="256"/>
      <c r="Q250" s="256"/>
      <c r="R250" s="256"/>
      <c r="S250" s="256"/>
      <c r="T250" s="257"/>
      <c r="U250" s="14"/>
      <c r="V250" s="14"/>
      <c r="W250" s="14"/>
      <c r="X250" s="14"/>
      <c r="Y250" s="14"/>
      <c r="Z250" s="14"/>
      <c r="AA250" s="14"/>
      <c r="AB250" s="14"/>
      <c r="AC250" s="14"/>
      <c r="AD250" s="14"/>
      <c r="AE250" s="14"/>
      <c r="AT250" s="258" t="s">
        <v>142</v>
      </c>
      <c r="AU250" s="258" t="s">
        <v>87</v>
      </c>
      <c r="AV250" s="14" t="s">
        <v>87</v>
      </c>
      <c r="AW250" s="14" t="s">
        <v>35</v>
      </c>
      <c r="AX250" s="14" t="s">
        <v>78</v>
      </c>
      <c r="AY250" s="258" t="s">
        <v>129</v>
      </c>
    </row>
    <row r="251" s="15" customFormat="1">
      <c r="A251" s="15"/>
      <c r="B251" s="259"/>
      <c r="C251" s="260"/>
      <c r="D251" s="232" t="s">
        <v>142</v>
      </c>
      <c r="E251" s="261" t="s">
        <v>1</v>
      </c>
      <c r="F251" s="262" t="s">
        <v>150</v>
      </c>
      <c r="G251" s="260"/>
      <c r="H251" s="263">
        <v>36.810000000000002</v>
      </c>
      <c r="I251" s="264"/>
      <c r="J251" s="260"/>
      <c r="K251" s="260"/>
      <c r="L251" s="265"/>
      <c r="M251" s="266"/>
      <c r="N251" s="267"/>
      <c r="O251" s="267"/>
      <c r="P251" s="267"/>
      <c r="Q251" s="267"/>
      <c r="R251" s="267"/>
      <c r="S251" s="267"/>
      <c r="T251" s="268"/>
      <c r="U251" s="15"/>
      <c r="V251" s="15"/>
      <c r="W251" s="15"/>
      <c r="X251" s="15"/>
      <c r="Y251" s="15"/>
      <c r="Z251" s="15"/>
      <c r="AA251" s="15"/>
      <c r="AB251" s="15"/>
      <c r="AC251" s="15"/>
      <c r="AD251" s="15"/>
      <c r="AE251" s="15"/>
      <c r="AT251" s="269" t="s">
        <v>142</v>
      </c>
      <c r="AU251" s="269" t="s">
        <v>87</v>
      </c>
      <c r="AV251" s="15" t="s">
        <v>136</v>
      </c>
      <c r="AW251" s="15" t="s">
        <v>35</v>
      </c>
      <c r="AX251" s="15" t="s">
        <v>21</v>
      </c>
      <c r="AY251" s="269" t="s">
        <v>129</v>
      </c>
    </row>
    <row r="252" s="2" customFormat="1" ht="24.15" customHeight="1">
      <c r="A252" s="39"/>
      <c r="B252" s="40"/>
      <c r="C252" s="219" t="s">
        <v>308</v>
      </c>
      <c r="D252" s="219" t="s">
        <v>132</v>
      </c>
      <c r="E252" s="220" t="s">
        <v>547</v>
      </c>
      <c r="F252" s="221" t="s">
        <v>548</v>
      </c>
      <c r="G252" s="222" t="s">
        <v>135</v>
      </c>
      <c r="H252" s="223">
        <v>36.810000000000002</v>
      </c>
      <c r="I252" s="224"/>
      <c r="J252" s="225">
        <f>ROUND(I252*H252,2)</f>
        <v>0</v>
      </c>
      <c r="K252" s="221" t="s">
        <v>154</v>
      </c>
      <c r="L252" s="45"/>
      <c r="M252" s="226" t="s">
        <v>1</v>
      </c>
      <c r="N252" s="227" t="s">
        <v>43</v>
      </c>
      <c r="O252" s="92"/>
      <c r="P252" s="228">
        <f>O252*H252</f>
        <v>0</v>
      </c>
      <c r="Q252" s="228">
        <v>0.0075820000000000002</v>
      </c>
      <c r="R252" s="228">
        <f>Q252*H252</f>
        <v>0.27909342000000004</v>
      </c>
      <c r="S252" s="228">
        <v>0</v>
      </c>
      <c r="T252" s="229">
        <f>S252*H252</f>
        <v>0</v>
      </c>
      <c r="U252" s="39"/>
      <c r="V252" s="39"/>
      <c r="W252" s="39"/>
      <c r="X252" s="39"/>
      <c r="Y252" s="39"/>
      <c r="Z252" s="39"/>
      <c r="AA252" s="39"/>
      <c r="AB252" s="39"/>
      <c r="AC252" s="39"/>
      <c r="AD252" s="39"/>
      <c r="AE252" s="39"/>
      <c r="AR252" s="230" t="s">
        <v>245</v>
      </c>
      <c r="AT252" s="230" t="s">
        <v>132</v>
      </c>
      <c r="AU252" s="230" t="s">
        <v>87</v>
      </c>
      <c r="AY252" s="18" t="s">
        <v>129</v>
      </c>
      <c r="BE252" s="231">
        <f>IF(N252="základní",J252,0)</f>
        <v>0</v>
      </c>
      <c r="BF252" s="231">
        <f>IF(N252="snížená",J252,0)</f>
        <v>0</v>
      </c>
      <c r="BG252" s="231">
        <f>IF(N252="zákl. přenesená",J252,0)</f>
        <v>0</v>
      </c>
      <c r="BH252" s="231">
        <f>IF(N252="sníž. přenesená",J252,0)</f>
        <v>0</v>
      </c>
      <c r="BI252" s="231">
        <f>IF(N252="nulová",J252,0)</f>
        <v>0</v>
      </c>
      <c r="BJ252" s="18" t="s">
        <v>21</v>
      </c>
      <c r="BK252" s="231">
        <f>ROUND(I252*H252,2)</f>
        <v>0</v>
      </c>
      <c r="BL252" s="18" t="s">
        <v>245</v>
      </c>
      <c r="BM252" s="230" t="s">
        <v>549</v>
      </c>
    </row>
    <row r="253" s="2" customFormat="1">
      <c r="A253" s="39"/>
      <c r="B253" s="40"/>
      <c r="C253" s="41"/>
      <c r="D253" s="232" t="s">
        <v>138</v>
      </c>
      <c r="E253" s="41"/>
      <c r="F253" s="233" t="s">
        <v>550</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138</v>
      </c>
      <c r="AU253" s="18" t="s">
        <v>87</v>
      </c>
    </row>
    <row r="254" s="2" customFormat="1">
      <c r="A254" s="39"/>
      <c r="B254" s="40"/>
      <c r="C254" s="41"/>
      <c r="D254" s="270" t="s">
        <v>157</v>
      </c>
      <c r="E254" s="41"/>
      <c r="F254" s="271" t="s">
        <v>551</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157</v>
      </c>
      <c r="AU254" s="18" t="s">
        <v>87</v>
      </c>
    </row>
    <row r="255" s="14" customFormat="1">
      <c r="A255" s="14"/>
      <c r="B255" s="248"/>
      <c r="C255" s="249"/>
      <c r="D255" s="232" t="s">
        <v>142</v>
      </c>
      <c r="E255" s="250" t="s">
        <v>1</v>
      </c>
      <c r="F255" s="251" t="s">
        <v>538</v>
      </c>
      <c r="G255" s="249"/>
      <c r="H255" s="252">
        <v>16.899999999999999</v>
      </c>
      <c r="I255" s="253"/>
      <c r="J255" s="249"/>
      <c r="K255" s="249"/>
      <c r="L255" s="254"/>
      <c r="M255" s="255"/>
      <c r="N255" s="256"/>
      <c r="O255" s="256"/>
      <c r="P255" s="256"/>
      <c r="Q255" s="256"/>
      <c r="R255" s="256"/>
      <c r="S255" s="256"/>
      <c r="T255" s="257"/>
      <c r="U255" s="14"/>
      <c r="V255" s="14"/>
      <c r="W255" s="14"/>
      <c r="X255" s="14"/>
      <c r="Y255" s="14"/>
      <c r="Z255" s="14"/>
      <c r="AA255" s="14"/>
      <c r="AB255" s="14"/>
      <c r="AC255" s="14"/>
      <c r="AD255" s="14"/>
      <c r="AE255" s="14"/>
      <c r="AT255" s="258" t="s">
        <v>142</v>
      </c>
      <c r="AU255" s="258" t="s">
        <v>87</v>
      </c>
      <c r="AV255" s="14" t="s">
        <v>87</v>
      </c>
      <c r="AW255" s="14" t="s">
        <v>35</v>
      </c>
      <c r="AX255" s="14" t="s">
        <v>78</v>
      </c>
      <c r="AY255" s="258" t="s">
        <v>129</v>
      </c>
    </row>
    <row r="256" s="14" customFormat="1">
      <c r="A256" s="14"/>
      <c r="B256" s="248"/>
      <c r="C256" s="249"/>
      <c r="D256" s="232" t="s">
        <v>142</v>
      </c>
      <c r="E256" s="250" t="s">
        <v>1</v>
      </c>
      <c r="F256" s="251" t="s">
        <v>539</v>
      </c>
      <c r="G256" s="249"/>
      <c r="H256" s="252">
        <v>10.060000000000001</v>
      </c>
      <c r="I256" s="253"/>
      <c r="J256" s="249"/>
      <c r="K256" s="249"/>
      <c r="L256" s="254"/>
      <c r="M256" s="255"/>
      <c r="N256" s="256"/>
      <c r="O256" s="256"/>
      <c r="P256" s="256"/>
      <c r="Q256" s="256"/>
      <c r="R256" s="256"/>
      <c r="S256" s="256"/>
      <c r="T256" s="257"/>
      <c r="U256" s="14"/>
      <c r="V256" s="14"/>
      <c r="W256" s="14"/>
      <c r="X256" s="14"/>
      <c r="Y256" s="14"/>
      <c r="Z256" s="14"/>
      <c r="AA256" s="14"/>
      <c r="AB256" s="14"/>
      <c r="AC256" s="14"/>
      <c r="AD256" s="14"/>
      <c r="AE256" s="14"/>
      <c r="AT256" s="258" t="s">
        <v>142</v>
      </c>
      <c r="AU256" s="258" t="s">
        <v>87</v>
      </c>
      <c r="AV256" s="14" t="s">
        <v>87</v>
      </c>
      <c r="AW256" s="14" t="s">
        <v>35</v>
      </c>
      <c r="AX256" s="14" t="s">
        <v>78</v>
      </c>
      <c r="AY256" s="258" t="s">
        <v>129</v>
      </c>
    </row>
    <row r="257" s="14" customFormat="1">
      <c r="A257" s="14"/>
      <c r="B257" s="248"/>
      <c r="C257" s="249"/>
      <c r="D257" s="232" t="s">
        <v>142</v>
      </c>
      <c r="E257" s="250" t="s">
        <v>1</v>
      </c>
      <c r="F257" s="251" t="s">
        <v>540</v>
      </c>
      <c r="G257" s="249"/>
      <c r="H257" s="252">
        <v>5.25</v>
      </c>
      <c r="I257" s="253"/>
      <c r="J257" s="249"/>
      <c r="K257" s="249"/>
      <c r="L257" s="254"/>
      <c r="M257" s="255"/>
      <c r="N257" s="256"/>
      <c r="O257" s="256"/>
      <c r="P257" s="256"/>
      <c r="Q257" s="256"/>
      <c r="R257" s="256"/>
      <c r="S257" s="256"/>
      <c r="T257" s="257"/>
      <c r="U257" s="14"/>
      <c r="V257" s="14"/>
      <c r="W257" s="14"/>
      <c r="X257" s="14"/>
      <c r="Y257" s="14"/>
      <c r="Z257" s="14"/>
      <c r="AA257" s="14"/>
      <c r="AB257" s="14"/>
      <c r="AC257" s="14"/>
      <c r="AD257" s="14"/>
      <c r="AE257" s="14"/>
      <c r="AT257" s="258" t="s">
        <v>142</v>
      </c>
      <c r="AU257" s="258" t="s">
        <v>87</v>
      </c>
      <c r="AV257" s="14" t="s">
        <v>87</v>
      </c>
      <c r="AW257" s="14" t="s">
        <v>35</v>
      </c>
      <c r="AX257" s="14" t="s">
        <v>78</v>
      </c>
      <c r="AY257" s="258" t="s">
        <v>129</v>
      </c>
    </row>
    <row r="258" s="14" customFormat="1">
      <c r="A258" s="14"/>
      <c r="B258" s="248"/>
      <c r="C258" s="249"/>
      <c r="D258" s="232" t="s">
        <v>142</v>
      </c>
      <c r="E258" s="250" t="s">
        <v>1</v>
      </c>
      <c r="F258" s="251" t="s">
        <v>541</v>
      </c>
      <c r="G258" s="249"/>
      <c r="H258" s="252">
        <v>4.5999999999999996</v>
      </c>
      <c r="I258" s="253"/>
      <c r="J258" s="249"/>
      <c r="K258" s="249"/>
      <c r="L258" s="254"/>
      <c r="M258" s="255"/>
      <c r="N258" s="256"/>
      <c r="O258" s="256"/>
      <c r="P258" s="256"/>
      <c r="Q258" s="256"/>
      <c r="R258" s="256"/>
      <c r="S258" s="256"/>
      <c r="T258" s="257"/>
      <c r="U258" s="14"/>
      <c r="V258" s="14"/>
      <c r="W258" s="14"/>
      <c r="X258" s="14"/>
      <c r="Y258" s="14"/>
      <c r="Z258" s="14"/>
      <c r="AA258" s="14"/>
      <c r="AB258" s="14"/>
      <c r="AC258" s="14"/>
      <c r="AD258" s="14"/>
      <c r="AE258" s="14"/>
      <c r="AT258" s="258" t="s">
        <v>142</v>
      </c>
      <c r="AU258" s="258" t="s">
        <v>87</v>
      </c>
      <c r="AV258" s="14" t="s">
        <v>87</v>
      </c>
      <c r="AW258" s="14" t="s">
        <v>35</v>
      </c>
      <c r="AX258" s="14" t="s">
        <v>78</v>
      </c>
      <c r="AY258" s="258" t="s">
        <v>129</v>
      </c>
    </row>
    <row r="259" s="15" customFormat="1">
      <c r="A259" s="15"/>
      <c r="B259" s="259"/>
      <c r="C259" s="260"/>
      <c r="D259" s="232" t="s">
        <v>142</v>
      </c>
      <c r="E259" s="261" t="s">
        <v>1</v>
      </c>
      <c r="F259" s="262" t="s">
        <v>150</v>
      </c>
      <c r="G259" s="260"/>
      <c r="H259" s="263">
        <v>36.810000000000002</v>
      </c>
      <c r="I259" s="264"/>
      <c r="J259" s="260"/>
      <c r="K259" s="260"/>
      <c r="L259" s="265"/>
      <c r="M259" s="266"/>
      <c r="N259" s="267"/>
      <c r="O259" s="267"/>
      <c r="P259" s="267"/>
      <c r="Q259" s="267"/>
      <c r="R259" s="267"/>
      <c r="S259" s="267"/>
      <c r="T259" s="268"/>
      <c r="U259" s="15"/>
      <c r="V259" s="15"/>
      <c r="W259" s="15"/>
      <c r="X259" s="15"/>
      <c r="Y259" s="15"/>
      <c r="Z259" s="15"/>
      <c r="AA259" s="15"/>
      <c r="AB259" s="15"/>
      <c r="AC259" s="15"/>
      <c r="AD259" s="15"/>
      <c r="AE259" s="15"/>
      <c r="AT259" s="269" t="s">
        <v>142</v>
      </c>
      <c r="AU259" s="269" t="s">
        <v>87</v>
      </c>
      <c r="AV259" s="15" t="s">
        <v>136</v>
      </c>
      <c r="AW259" s="15" t="s">
        <v>35</v>
      </c>
      <c r="AX259" s="15" t="s">
        <v>21</v>
      </c>
      <c r="AY259" s="269" t="s">
        <v>129</v>
      </c>
    </row>
    <row r="260" s="2" customFormat="1" ht="24.15" customHeight="1">
      <c r="A260" s="39"/>
      <c r="B260" s="40"/>
      <c r="C260" s="219" t="s">
        <v>315</v>
      </c>
      <c r="D260" s="219" t="s">
        <v>132</v>
      </c>
      <c r="E260" s="220" t="s">
        <v>552</v>
      </c>
      <c r="F260" s="221" t="s">
        <v>553</v>
      </c>
      <c r="G260" s="222" t="s">
        <v>271</v>
      </c>
      <c r="H260" s="223">
        <v>39.75</v>
      </c>
      <c r="I260" s="224"/>
      <c r="J260" s="225">
        <f>ROUND(I260*H260,2)</f>
        <v>0</v>
      </c>
      <c r="K260" s="221" t="s">
        <v>1</v>
      </c>
      <c r="L260" s="45"/>
      <c r="M260" s="226" t="s">
        <v>1</v>
      </c>
      <c r="N260" s="227" t="s">
        <v>43</v>
      </c>
      <c r="O260" s="92"/>
      <c r="P260" s="228">
        <f>O260*H260</f>
        <v>0</v>
      </c>
      <c r="Q260" s="228">
        <v>0.00042999999999999999</v>
      </c>
      <c r="R260" s="228">
        <f>Q260*H260</f>
        <v>0.0170925</v>
      </c>
      <c r="S260" s="228">
        <v>0</v>
      </c>
      <c r="T260" s="229">
        <f>S260*H260</f>
        <v>0</v>
      </c>
      <c r="U260" s="39"/>
      <c r="V260" s="39"/>
      <c r="W260" s="39"/>
      <c r="X260" s="39"/>
      <c r="Y260" s="39"/>
      <c r="Z260" s="39"/>
      <c r="AA260" s="39"/>
      <c r="AB260" s="39"/>
      <c r="AC260" s="39"/>
      <c r="AD260" s="39"/>
      <c r="AE260" s="39"/>
      <c r="AR260" s="230" t="s">
        <v>245</v>
      </c>
      <c r="AT260" s="230" t="s">
        <v>132</v>
      </c>
      <c r="AU260" s="230" t="s">
        <v>87</v>
      </c>
      <c r="AY260" s="18" t="s">
        <v>129</v>
      </c>
      <c r="BE260" s="231">
        <f>IF(N260="základní",J260,0)</f>
        <v>0</v>
      </c>
      <c r="BF260" s="231">
        <f>IF(N260="snížená",J260,0)</f>
        <v>0</v>
      </c>
      <c r="BG260" s="231">
        <f>IF(N260="zákl. přenesená",J260,0)</f>
        <v>0</v>
      </c>
      <c r="BH260" s="231">
        <f>IF(N260="sníž. přenesená",J260,0)</f>
        <v>0</v>
      </c>
      <c r="BI260" s="231">
        <f>IF(N260="nulová",J260,0)</f>
        <v>0</v>
      </c>
      <c r="BJ260" s="18" t="s">
        <v>21</v>
      </c>
      <c r="BK260" s="231">
        <f>ROUND(I260*H260,2)</f>
        <v>0</v>
      </c>
      <c r="BL260" s="18" t="s">
        <v>245</v>
      </c>
      <c r="BM260" s="230" t="s">
        <v>554</v>
      </c>
    </row>
    <row r="261" s="2" customFormat="1">
      <c r="A261" s="39"/>
      <c r="B261" s="40"/>
      <c r="C261" s="41"/>
      <c r="D261" s="232" t="s">
        <v>138</v>
      </c>
      <c r="E261" s="41"/>
      <c r="F261" s="233" t="s">
        <v>553</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138</v>
      </c>
      <c r="AU261" s="18" t="s">
        <v>87</v>
      </c>
    </row>
    <row r="262" s="14" customFormat="1">
      <c r="A262" s="14"/>
      <c r="B262" s="248"/>
      <c r="C262" s="249"/>
      <c r="D262" s="232" t="s">
        <v>142</v>
      </c>
      <c r="E262" s="250" t="s">
        <v>1</v>
      </c>
      <c r="F262" s="251" t="s">
        <v>529</v>
      </c>
      <c r="G262" s="249"/>
      <c r="H262" s="252">
        <v>13.199999999999999</v>
      </c>
      <c r="I262" s="253"/>
      <c r="J262" s="249"/>
      <c r="K262" s="249"/>
      <c r="L262" s="254"/>
      <c r="M262" s="255"/>
      <c r="N262" s="256"/>
      <c r="O262" s="256"/>
      <c r="P262" s="256"/>
      <c r="Q262" s="256"/>
      <c r="R262" s="256"/>
      <c r="S262" s="256"/>
      <c r="T262" s="257"/>
      <c r="U262" s="14"/>
      <c r="V262" s="14"/>
      <c r="W262" s="14"/>
      <c r="X262" s="14"/>
      <c r="Y262" s="14"/>
      <c r="Z262" s="14"/>
      <c r="AA262" s="14"/>
      <c r="AB262" s="14"/>
      <c r="AC262" s="14"/>
      <c r="AD262" s="14"/>
      <c r="AE262" s="14"/>
      <c r="AT262" s="258" t="s">
        <v>142</v>
      </c>
      <c r="AU262" s="258" t="s">
        <v>87</v>
      </c>
      <c r="AV262" s="14" t="s">
        <v>87</v>
      </c>
      <c r="AW262" s="14" t="s">
        <v>35</v>
      </c>
      <c r="AX262" s="14" t="s">
        <v>78</v>
      </c>
      <c r="AY262" s="258" t="s">
        <v>129</v>
      </c>
    </row>
    <row r="263" s="14" customFormat="1">
      <c r="A263" s="14"/>
      <c r="B263" s="248"/>
      <c r="C263" s="249"/>
      <c r="D263" s="232" t="s">
        <v>142</v>
      </c>
      <c r="E263" s="250" t="s">
        <v>1</v>
      </c>
      <c r="F263" s="251" t="s">
        <v>530</v>
      </c>
      <c r="G263" s="249"/>
      <c r="H263" s="252">
        <v>9.1999999999999993</v>
      </c>
      <c r="I263" s="253"/>
      <c r="J263" s="249"/>
      <c r="K263" s="249"/>
      <c r="L263" s="254"/>
      <c r="M263" s="255"/>
      <c r="N263" s="256"/>
      <c r="O263" s="256"/>
      <c r="P263" s="256"/>
      <c r="Q263" s="256"/>
      <c r="R263" s="256"/>
      <c r="S263" s="256"/>
      <c r="T263" s="257"/>
      <c r="U263" s="14"/>
      <c r="V263" s="14"/>
      <c r="W263" s="14"/>
      <c r="X263" s="14"/>
      <c r="Y263" s="14"/>
      <c r="Z263" s="14"/>
      <c r="AA263" s="14"/>
      <c r="AB263" s="14"/>
      <c r="AC263" s="14"/>
      <c r="AD263" s="14"/>
      <c r="AE263" s="14"/>
      <c r="AT263" s="258" t="s">
        <v>142</v>
      </c>
      <c r="AU263" s="258" t="s">
        <v>87</v>
      </c>
      <c r="AV263" s="14" t="s">
        <v>87</v>
      </c>
      <c r="AW263" s="14" t="s">
        <v>35</v>
      </c>
      <c r="AX263" s="14" t="s">
        <v>78</v>
      </c>
      <c r="AY263" s="258" t="s">
        <v>129</v>
      </c>
    </row>
    <row r="264" s="14" customFormat="1">
      <c r="A264" s="14"/>
      <c r="B264" s="248"/>
      <c r="C264" s="249"/>
      <c r="D264" s="232" t="s">
        <v>142</v>
      </c>
      <c r="E264" s="250" t="s">
        <v>1</v>
      </c>
      <c r="F264" s="251" t="s">
        <v>531</v>
      </c>
      <c r="G264" s="249"/>
      <c r="H264" s="252">
        <v>5.1500000000000004</v>
      </c>
      <c r="I264" s="253"/>
      <c r="J264" s="249"/>
      <c r="K264" s="249"/>
      <c r="L264" s="254"/>
      <c r="M264" s="255"/>
      <c r="N264" s="256"/>
      <c r="O264" s="256"/>
      <c r="P264" s="256"/>
      <c r="Q264" s="256"/>
      <c r="R264" s="256"/>
      <c r="S264" s="256"/>
      <c r="T264" s="257"/>
      <c r="U264" s="14"/>
      <c r="V264" s="14"/>
      <c r="W264" s="14"/>
      <c r="X264" s="14"/>
      <c r="Y264" s="14"/>
      <c r="Z264" s="14"/>
      <c r="AA264" s="14"/>
      <c r="AB264" s="14"/>
      <c r="AC264" s="14"/>
      <c r="AD264" s="14"/>
      <c r="AE264" s="14"/>
      <c r="AT264" s="258" t="s">
        <v>142</v>
      </c>
      <c r="AU264" s="258" t="s">
        <v>87</v>
      </c>
      <c r="AV264" s="14" t="s">
        <v>87</v>
      </c>
      <c r="AW264" s="14" t="s">
        <v>35</v>
      </c>
      <c r="AX264" s="14" t="s">
        <v>78</v>
      </c>
      <c r="AY264" s="258" t="s">
        <v>129</v>
      </c>
    </row>
    <row r="265" s="14" customFormat="1">
      <c r="A265" s="14"/>
      <c r="B265" s="248"/>
      <c r="C265" s="249"/>
      <c r="D265" s="232" t="s">
        <v>142</v>
      </c>
      <c r="E265" s="250" t="s">
        <v>1</v>
      </c>
      <c r="F265" s="251" t="s">
        <v>532</v>
      </c>
      <c r="G265" s="249"/>
      <c r="H265" s="252">
        <v>12.199999999999999</v>
      </c>
      <c r="I265" s="253"/>
      <c r="J265" s="249"/>
      <c r="K265" s="249"/>
      <c r="L265" s="254"/>
      <c r="M265" s="255"/>
      <c r="N265" s="256"/>
      <c r="O265" s="256"/>
      <c r="P265" s="256"/>
      <c r="Q265" s="256"/>
      <c r="R265" s="256"/>
      <c r="S265" s="256"/>
      <c r="T265" s="257"/>
      <c r="U265" s="14"/>
      <c r="V265" s="14"/>
      <c r="W265" s="14"/>
      <c r="X265" s="14"/>
      <c r="Y265" s="14"/>
      <c r="Z265" s="14"/>
      <c r="AA265" s="14"/>
      <c r="AB265" s="14"/>
      <c r="AC265" s="14"/>
      <c r="AD265" s="14"/>
      <c r="AE265" s="14"/>
      <c r="AT265" s="258" t="s">
        <v>142</v>
      </c>
      <c r="AU265" s="258" t="s">
        <v>87</v>
      </c>
      <c r="AV265" s="14" t="s">
        <v>87</v>
      </c>
      <c r="AW265" s="14" t="s">
        <v>35</v>
      </c>
      <c r="AX265" s="14" t="s">
        <v>78</v>
      </c>
      <c r="AY265" s="258" t="s">
        <v>129</v>
      </c>
    </row>
    <row r="266" s="15" customFormat="1">
      <c r="A266" s="15"/>
      <c r="B266" s="259"/>
      <c r="C266" s="260"/>
      <c r="D266" s="232" t="s">
        <v>142</v>
      </c>
      <c r="E266" s="261" t="s">
        <v>1</v>
      </c>
      <c r="F266" s="262" t="s">
        <v>150</v>
      </c>
      <c r="G266" s="260"/>
      <c r="H266" s="263">
        <v>39.75</v>
      </c>
      <c r="I266" s="264"/>
      <c r="J266" s="260"/>
      <c r="K266" s="260"/>
      <c r="L266" s="265"/>
      <c r="M266" s="266"/>
      <c r="N266" s="267"/>
      <c r="O266" s="267"/>
      <c r="P266" s="267"/>
      <c r="Q266" s="267"/>
      <c r="R266" s="267"/>
      <c r="S266" s="267"/>
      <c r="T266" s="268"/>
      <c r="U266" s="15"/>
      <c r="V266" s="15"/>
      <c r="W266" s="15"/>
      <c r="X266" s="15"/>
      <c r="Y266" s="15"/>
      <c r="Z266" s="15"/>
      <c r="AA266" s="15"/>
      <c r="AB266" s="15"/>
      <c r="AC266" s="15"/>
      <c r="AD266" s="15"/>
      <c r="AE266" s="15"/>
      <c r="AT266" s="269" t="s">
        <v>142</v>
      </c>
      <c r="AU266" s="269" t="s">
        <v>87</v>
      </c>
      <c r="AV266" s="15" t="s">
        <v>136</v>
      </c>
      <c r="AW266" s="15" t="s">
        <v>35</v>
      </c>
      <c r="AX266" s="15" t="s">
        <v>21</v>
      </c>
      <c r="AY266" s="269" t="s">
        <v>129</v>
      </c>
    </row>
    <row r="267" s="2" customFormat="1" ht="16.5" customHeight="1">
      <c r="A267" s="39"/>
      <c r="B267" s="40"/>
      <c r="C267" s="287" t="s">
        <v>322</v>
      </c>
      <c r="D267" s="287" t="s">
        <v>555</v>
      </c>
      <c r="E267" s="288" t="s">
        <v>556</v>
      </c>
      <c r="F267" s="289" t="s">
        <v>557</v>
      </c>
      <c r="G267" s="290" t="s">
        <v>271</v>
      </c>
      <c r="H267" s="291">
        <v>45.713000000000001</v>
      </c>
      <c r="I267" s="292"/>
      <c r="J267" s="293">
        <f>ROUND(I267*H267,2)</f>
        <v>0</v>
      </c>
      <c r="K267" s="289" t="s">
        <v>154</v>
      </c>
      <c r="L267" s="294"/>
      <c r="M267" s="295" t="s">
        <v>1</v>
      </c>
      <c r="N267" s="296" t="s">
        <v>43</v>
      </c>
      <c r="O267" s="92"/>
      <c r="P267" s="228">
        <f>O267*H267</f>
        <v>0</v>
      </c>
      <c r="Q267" s="228">
        <v>0.0012999999999999999</v>
      </c>
      <c r="R267" s="228">
        <f>Q267*H267</f>
        <v>0.059426899999999998</v>
      </c>
      <c r="S267" s="228">
        <v>0</v>
      </c>
      <c r="T267" s="229">
        <f>S267*H267</f>
        <v>0</v>
      </c>
      <c r="U267" s="39"/>
      <c r="V267" s="39"/>
      <c r="W267" s="39"/>
      <c r="X267" s="39"/>
      <c r="Y267" s="39"/>
      <c r="Z267" s="39"/>
      <c r="AA267" s="39"/>
      <c r="AB267" s="39"/>
      <c r="AC267" s="39"/>
      <c r="AD267" s="39"/>
      <c r="AE267" s="39"/>
      <c r="AR267" s="230" t="s">
        <v>558</v>
      </c>
      <c r="AT267" s="230" t="s">
        <v>555</v>
      </c>
      <c r="AU267" s="230" t="s">
        <v>87</v>
      </c>
      <c r="AY267" s="18" t="s">
        <v>129</v>
      </c>
      <c r="BE267" s="231">
        <f>IF(N267="základní",J267,0)</f>
        <v>0</v>
      </c>
      <c r="BF267" s="231">
        <f>IF(N267="snížená",J267,0)</f>
        <v>0</v>
      </c>
      <c r="BG267" s="231">
        <f>IF(N267="zákl. přenesená",J267,0)</f>
        <v>0</v>
      </c>
      <c r="BH267" s="231">
        <f>IF(N267="sníž. přenesená",J267,0)</f>
        <v>0</v>
      </c>
      <c r="BI267" s="231">
        <f>IF(N267="nulová",J267,0)</f>
        <v>0</v>
      </c>
      <c r="BJ267" s="18" t="s">
        <v>21</v>
      </c>
      <c r="BK267" s="231">
        <f>ROUND(I267*H267,2)</f>
        <v>0</v>
      </c>
      <c r="BL267" s="18" t="s">
        <v>558</v>
      </c>
      <c r="BM267" s="230" t="s">
        <v>559</v>
      </c>
    </row>
    <row r="268" s="2" customFormat="1">
      <c r="A268" s="39"/>
      <c r="B268" s="40"/>
      <c r="C268" s="41"/>
      <c r="D268" s="232" t="s">
        <v>138</v>
      </c>
      <c r="E268" s="41"/>
      <c r="F268" s="233" t="s">
        <v>557</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138</v>
      </c>
      <c r="AU268" s="18" t="s">
        <v>87</v>
      </c>
    </row>
    <row r="269" s="14" customFormat="1">
      <c r="A269" s="14"/>
      <c r="B269" s="248"/>
      <c r="C269" s="249"/>
      <c r="D269" s="232" t="s">
        <v>142</v>
      </c>
      <c r="E269" s="249"/>
      <c r="F269" s="251" t="s">
        <v>560</v>
      </c>
      <c r="G269" s="249"/>
      <c r="H269" s="252">
        <v>45.713000000000001</v>
      </c>
      <c r="I269" s="253"/>
      <c r="J269" s="249"/>
      <c r="K269" s="249"/>
      <c r="L269" s="254"/>
      <c r="M269" s="255"/>
      <c r="N269" s="256"/>
      <c r="O269" s="256"/>
      <c r="P269" s="256"/>
      <c r="Q269" s="256"/>
      <c r="R269" s="256"/>
      <c r="S269" s="256"/>
      <c r="T269" s="257"/>
      <c r="U269" s="14"/>
      <c r="V269" s="14"/>
      <c r="W269" s="14"/>
      <c r="X269" s="14"/>
      <c r="Y269" s="14"/>
      <c r="Z269" s="14"/>
      <c r="AA269" s="14"/>
      <c r="AB269" s="14"/>
      <c r="AC269" s="14"/>
      <c r="AD269" s="14"/>
      <c r="AE269" s="14"/>
      <c r="AT269" s="258" t="s">
        <v>142</v>
      </c>
      <c r="AU269" s="258" t="s">
        <v>87</v>
      </c>
      <c r="AV269" s="14" t="s">
        <v>87</v>
      </c>
      <c r="AW269" s="14" t="s">
        <v>4</v>
      </c>
      <c r="AX269" s="14" t="s">
        <v>21</v>
      </c>
      <c r="AY269" s="258" t="s">
        <v>129</v>
      </c>
    </row>
    <row r="270" s="2" customFormat="1" ht="24.15" customHeight="1">
      <c r="A270" s="39"/>
      <c r="B270" s="40"/>
      <c r="C270" s="219" t="s">
        <v>326</v>
      </c>
      <c r="D270" s="219" t="s">
        <v>132</v>
      </c>
      <c r="E270" s="220" t="s">
        <v>561</v>
      </c>
      <c r="F270" s="221" t="s">
        <v>562</v>
      </c>
      <c r="G270" s="222" t="s">
        <v>135</v>
      </c>
      <c r="H270" s="223">
        <v>36.810000000000002</v>
      </c>
      <c r="I270" s="224"/>
      <c r="J270" s="225">
        <f>ROUND(I270*H270,2)</f>
        <v>0</v>
      </c>
      <c r="K270" s="221" t="s">
        <v>154</v>
      </c>
      <c r="L270" s="45"/>
      <c r="M270" s="226" t="s">
        <v>1</v>
      </c>
      <c r="N270" s="227" t="s">
        <v>43</v>
      </c>
      <c r="O270" s="92"/>
      <c r="P270" s="228">
        <f>O270*H270</f>
        <v>0</v>
      </c>
      <c r="Q270" s="228">
        <v>0.0051999999999999998</v>
      </c>
      <c r="R270" s="228">
        <f>Q270*H270</f>
        <v>0.191412</v>
      </c>
      <c r="S270" s="228">
        <v>0</v>
      </c>
      <c r="T270" s="229">
        <f>S270*H270</f>
        <v>0</v>
      </c>
      <c r="U270" s="39"/>
      <c r="V270" s="39"/>
      <c r="W270" s="39"/>
      <c r="X270" s="39"/>
      <c r="Y270" s="39"/>
      <c r="Z270" s="39"/>
      <c r="AA270" s="39"/>
      <c r="AB270" s="39"/>
      <c r="AC270" s="39"/>
      <c r="AD270" s="39"/>
      <c r="AE270" s="39"/>
      <c r="AR270" s="230" t="s">
        <v>245</v>
      </c>
      <c r="AT270" s="230" t="s">
        <v>132</v>
      </c>
      <c r="AU270" s="230" t="s">
        <v>87</v>
      </c>
      <c r="AY270" s="18" t="s">
        <v>129</v>
      </c>
      <c r="BE270" s="231">
        <f>IF(N270="základní",J270,0)</f>
        <v>0</v>
      </c>
      <c r="BF270" s="231">
        <f>IF(N270="snížená",J270,0)</f>
        <v>0</v>
      </c>
      <c r="BG270" s="231">
        <f>IF(N270="zákl. přenesená",J270,0)</f>
        <v>0</v>
      </c>
      <c r="BH270" s="231">
        <f>IF(N270="sníž. přenesená",J270,0)</f>
        <v>0</v>
      </c>
      <c r="BI270" s="231">
        <f>IF(N270="nulová",J270,0)</f>
        <v>0</v>
      </c>
      <c r="BJ270" s="18" t="s">
        <v>21</v>
      </c>
      <c r="BK270" s="231">
        <f>ROUND(I270*H270,2)</f>
        <v>0</v>
      </c>
      <c r="BL270" s="18" t="s">
        <v>245</v>
      </c>
      <c r="BM270" s="230" t="s">
        <v>563</v>
      </c>
    </row>
    <row r="271" s="2" customFormat="1">
      <c r="A271" s="39"/>
      <c r="B271" s="40"/>
      <c r="C271" s="41"/>
      <c r="D271" s="232" t="s">
        <v>138</v>
      </c>
      <c r="E271" s="41"/>
      <c r="F271" s="233" t="s">
        <v>564</v>
      </c>
      <c r="G271" s="41"/>
      <c r="H271" s="41"/>
      <c r="I271" s="234"/>
      <c r="J271" s="41"/>
      <c r="K271" s="41"/>
      <c r="L271" s="45"/>
      <c r="M271" s="235"/>
      <c r="N271" s="236"/>
      <c r="O271" s="92"/>
      <c r="P271" s="92"/>
      <c r="Q271" s="92"/>
      <c r="R271" s="92"/>
      <c r="S271" s="92"/>
      <c r="T271" s="93"/>
      <c r="U271" s="39"/>
      <c r="V271" s="39"/>
      <c r="W271" s="39"/>
      <c r="X271" s="39"/>
      <c r="Y271" s="39"/>
      <c r="Z271" s="39"/>
      <c r="AA271" s="39"/>
      <c r="AB271" s="39"/>
      <c r="AC271" s="39"/>
      <c r="AD271" s="39"/>
      <c r="AE271" s="39"/>
      <c r="AT271" s="18" t="s">
        <v>138</v>
      </c>
      <c r="AU271" s="18" t="s">
        <v>87</v>
      </c>
    </row>
    <row r="272" s="2" customFormat="1">
      <c r="A272" s="39"/>
      <c r="B272" s="40"/>
      <c r="C272" s="41"/>
      <c r="D272" s="270" t="s">
        <v>157</v>
      </c>
      <c r="E272" s="41"/>
      <c r="F272" s="271" t="s">
        <v>565</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157</v>
      </c>
      <c r="AU272" s="18" t="s">
        <v>87</v>
      </c>
    </row>
    <row r="273" s="14" customFormat="1">
      <c r="A273" s="14"/>
      <c r="B273" s="248"/>
      <c r="C273" s="249"/>
      <c r="D273" s="232" t="s">
        <v>142</v>
      </c>
      <c r="E273" s="250" t="s">
        <v>1</v>
      </c>
      <c r="F273" s="251" t="s">
        <v>538</v>
      </c>
      <c r="G273" s="249"/>
      <c r="H273" s="252">
        <v>16.899999999999999</v>
      </c>
      <c r="I273" s="253"/>
      <c r="J273" s="249"/>
      <c r="K273" s="249"/>
      <c r="L273" s="254"/>
      <c r="M273" s="255"/>
      <c r="N273" s="256"/>
      <c r="O273" s="256"/>
      <c r="P273" s="256"/>
      <c r="Q273" s="256"/>
      <c r="R273" s="256"/>
      <c r="S273" s="256"/>
      <c r="T273" s="257"/>
      <c r="U273" s="14"/>
      <c r="V273" s="14"/>
      <c r="W273" s="14"/>
      <c r="X273" s="14"/>
      <c r="Y273" s="14"/>
      <c r="Z273" s="14"/>
      <c r="AA273" s="14"/>
      <c r="AB273" s="14"/>
      <c r="AC273" s="14"/>
      <c r="AD273" s="14"/>
      <c r="AE273" s="14"/>
      <c r="AT273" s="258" t="s">
        <v>142</v>
      </c>
      <c r="AU273" s="258" t="s">
        <v>87</v>
      </c>
      <c r="AV273" s="14" t="s">
        <v>87</v>
      </c>
      <c r="AW273" s="14" t="s">
        <v>35</v>
      </c>
      <c r="AX273" s="14" t="s">
        <v>78</v>
      </c>
      <c r="AY273" s="258" t="s">
        <v>129</v>
      </c>
    </row>
    <row r="274" s="14" customFormat="1">
      <c r="A274" s="14"/>
      <c r="B274" s="248"/>
      <c r="C274" s="249"/>
      <c r="D274" s="232" t="s">
        <v>142</v>
      </c>
      <c r="E274" s="250" t="s">
        <v>1</v>
      </c>
      <c r="F274" s="251" t="s">
        <v>539</v>
      </c>
      <c r="G274" s="249"/>
      <c r="H274" s="252">
        <v>10.060000000000001</v>
      </c>
      <c r="I274" s="253"/>
      <c r="J274" s="249"/>
      <c r="K274" s="249"/>
      <c r="L274" s="254"/>
      <c r="M274" s="255"/>
      <c r="N274" s="256"/>
      <c r="O274" s="256"/>
      <c r="P274" s="256"/>
      <c r="Q274" s="256"/>
      <c r="R274" s="256"/>
      <c r="S274" s="256"/>
      <c r="T274" s="257"/>
      <c r="U274" s="14"/>
      <c r="V274" s="14"/>
      <c r="W274" s="14"/>
      <c r="X274" s="14"/>
      <c r="Y274" s="14"/>
      <c r="Z274" s="14"/>
      <c r="AA274" s="14"/>
      <c r="AB274" s="14"/>
      <c r="AC274" s="14"/>
      <c r="AD274" s="14"/>
      <c r="AE274" s="14"/>
      <c r="AT274" s="258" t="s">
        <v>142</v>
      </c>
      <c r="AU274" s="258" t="s">
        <v>87</v>
      </c>
      <c r="AV274" s="14" t="s">
        <v>87</v>
      </c>
      <c r="AW274" s="14" t="s">
        <v>35</v>
      </c>
      <c r="AX274" s="14" t="s">
        <v>78</v>
      </c>
      <c r="AY274" s="258" t="s">
        <v>129</v>
      </c>
    </row>
    <row r="275" s="14" customFormat="1">
      <c r="A275" s="14"/>
      <c r="B275" s="248"/>
      <c r="C275" s="249"/>
      <c r="D275" s="232" t="s">
        <v>142</v>
      </c>
      <c r="E275" s="250" t="s">
        <v>1</v>
      </c>
      <c r="F275" s="251" t="s">
        <v>540</v>
      </c>
      <c r="G275" s="249"/>
      <c r="H275" s="252">
        <v>5.25</v>
      </c>
      <c r="I275" s="253"/>
      <c r="J275" s="249"/>
      <c r="K275" s="249"/>
      <c r="L275" s="254"/>
      <c r="M275" s="255"/>
      <c r="N275" s="256"/>
      <c r="O275" s="256"/>
      <c r="P275" s="256"/>
      <c r="Q275" s="256"/>
      <c r="R275" s="256"/>
      <c r="S275" s="256"/>
      <c r="T275" s="257"/>
      <c r="U275" s="14"/>
      <c r="V275" s="14"/>
      <c r="W275" s="14"/>
      <c r="X275" s="14"/>
      <c r="Y275" s="14"/>
      <c r="Z275" s="14"/>
      <c r="AA275" s="14"/>
      <c r="AB275" s="14"/>
      <c r="AC275" s="14"/>
      <c r="AD275" s="14"/>
      <c r="AE275" s="14"/>
      <c r="AT275" s="258" t="s">
        <v>142</v>
      </c>
      <c r="AU275" s="258" t="s">
        <v>87</v>
      </c>
      <c r="AV275" s="14" t="s">
        <v>87</v>
      </c>
      <c r="AW275" s="14" t="s">
        <v>35</v>
      </c>
      <c r="AX275" s="14" t="s">
        <v>78</v>
      </c>
      <c r="AY275" s="258" t="s">
        <v>129</v>
      </c>
    </row>
    <row r="276" s="14" customFormat="1">
      <c r="A276" s="14"/>
      <c r="B276" s="248"/>
      <c r="C276" s="249"/>
      <c r="D276" s="232" t="s">
        <v>142</v>
      </c>
      <c r="E276" s="250" t="s">
        <v>1</v>
      </c>
      <c r="F276" s="251" t="s">
        <v>541</v>
      </c>
      <c r="G276" s="249"/>
      <c r="H276" s="252">
        <v>4.5999999999999996</v>
      </c>
      <c r="I276" s="253"/>
      <c r="J276" s="249"/>
      <c r="K276" s="249"/>
      <c r="L276" s="254"/>
      <c r="M276" s="255"/>
      <c r="N276" s="256"/>
      <c r="O276" s="256"/>
      <c r="P276" s="256"/>
      <c r="Q276" s="256"/>
      <c r="R276" s="256"/>
      <c r="S276" s="256"/>
      <c r="T276" s="257"/>
      <c r="U276" s="14"/>
      <c r="V276" s="14"/>
      <c r="W276" s="14"/>
      <c r="X276" s="14"/>
      <c r="Y276" s="14"/>
      <c r="Z276" s="14"/>
      <c r="AA276" s="14"/>
      <c r="AB276" s="14"/>
      <c r="AC276" s="14"/>
      <c r="AD276" s="14"/>
      <c r="AE276" s="14"/>
      <c r="AT276" s="258" t="s">
        <v>142</v>
      </c>
      <c r="AU276" s="258" t="s">
        <v>87</v>
      </c>
      <c r="AV276" s="14" t="s">
        <v>87</v>
      </c>
      <c r="AW276" s="14" t="s">
        <v>35</v>
      </c>
      <c r="AX276" s="14" t="s">
        <v>78</v>
      </c>
      <c r="AY276" s="258" t="s">
        <v>129</v>
      </c>
    </row>
    <row r="277" s="13" customFormat="1">
      <c r="A277" s="13"/>
      <c r="B277" s="238"/>
      <c r="C277" s="239"/>
      <c r="D277" s="232" t="s">
        <v>142</v>
      </c>
      <c r="E277" s="240" t="s">
        <v>1</v>
      </c>
      <c r="F277" s="241" t="s">
        <v>150</v>
      </c>
      <c r="G277" s="239"/>
      <c r="H277" s="240" t="s">
        <v>1</v>
      </c>
      <c r="I277" s="242"/>
      <c r="J277" s="239"/>
      <c r="K277" s="239"/>
      <c r="L277" s="243"/>
      <c r="M277" s="244"/>
      <c r="N277" s="245"/>
      <c r="O277" s="245"/>
      <c r="P277" s="245"/>
      <c r="Q277" s="245"/>
      <c r="R277" s="245"/>
      <c r="S277" s="245"/>
      <c r="T277" s="246"/>
      <c r="U277" s="13"/>
      <c r="V277" s="13"/>
      <c r="W277" s="13"/>
      <c r="X277" s="13"/>
      <c r="Y277" s="13"/>
      <c r="Z277" s="13"/>
      <c r="AA277" s="13"/>
      <c r="AB277" s="13"/>
      <c r="AC277" s="13"/>
      <c r="AD277" s="13"/>
      <c r="AE277" s="13"/>
      <c r="AT277" s="247" t="s">
        <v>142</v>
      </c>
      <c r="AU277" s="247" t="s">
        <v>87</v>
      </c>
      <c r="AV277" s="13" t="s">
        <v>21</v>
      </c>
      <c r="AW277" s="13" t="s">
        <v>35</v>
      </c>
      <c r="AX277" s="13" t="s">
        <v>78</v>
      </c>
      <c r="AY277" s="247" t="s">
        <v>129</v>
      </c>
    </row>
    <row r="278" s="15" customFormat="1">
      <c r="A278" s="15"/>
      <c r="B278" s="259"/>
      <c r="C278" s="260"/>
      <c r="D278" s="232" t="s">
        <v>142</v>
      </c>
      <c r="E278" s="261" t="s">
        <v>1</v>
      </c>
      <c r="F278" s="262" t="s">
        <v>150</v>
      </c>
      <c r="G278" s="260"/>
      <c r="H278" s="263">
        <v>36.810000000000002</v>
      </c>
      <c r="I278" s="264"/>
      <c r="J278" s="260"/>
      <c r="K278" s="260"/>
      <c r="L278" s="265"/>
      <c r="M278" s="266"/>
      <c r="N278" s="267"/>
      <c r="O278" s="267"/>
      <c r="P278" s="267"/>
      <c r="Q278" s="267"/>
      <c r="R278" s="267"/>
      <c r="S278" s="267"/>
      <c r="T278" s="268"/>
      <c r="U278" s="15"/>
      <c r="V278" s="15"/>
      <c r="W278" s="15"/>
      <c r="X278" s="15"/>
      <c r="Y278" s="15"/>
      <c r="Z278" s="15"/>
      <c r="AA278" s="15"/>
      <c r="AB278" s="15"/>
      <c r="AC278" s="15"/>
      <c r="AD278" s="15"/>
      <c r="AE278" s="15"/>
      <c r="AT278" s="269" t="s">
        <v>142</v>
      </c>
      <c r="AU278" s="269" t="s">
        <v>87</v>
      </c>
      <c r="AV278" s="15" t="s">
        <v>136</v>
      </c>
      <c r="AW278" s="15" t="s">
        <v>35</v>
      </c>
      <c r="AX278" s="15" t="s">
        <v>21</v>
      </c>
      <c r="AY278" s="269" t="s">
        <v>129</v>
      </c>
    </row>
    <row r="279" s="2" customFormat="1" ht="24.15" customHeight="1">
      <c r="A279" s="39"/>
      <c r="B279" s="40"/>
      <c r="C279" s="287" t="s">
        <v>335</v>
      </c>
      <c r="D279" s="287" t="s">
        <v>555</v>
      </c>
      <c r="E279" s="288" t="s">
        <v>566</v>
      </c>
      <c r="F279" s="289" t="s">
        <v>567</v>
      </c>
      <c r="G279" s="290" t="s">
        <v>135</v>
      </c>
      <c r="H279" s="291">
        <v>40.491</v>
      </c>
      <c r="I279" s="292"/>
      <c r="J279" s="293">
        <f>ROUND(I279*H279,2)</f>
        <v>0</v>
      </c>
      <c r="K279" s="289" t="s">
        <v>154</v>
      </c>
      <c r="L279" s="294"/>
      <c r="M279" s="295" t="s">
        <v>1</v>
      </c>
      <c r="N279" s="296" t="s">
        <v>43</v>
      </c>
      <c r="O279" s="92"/>
      <c r="P279" s="228">
        <f>O279*H279</f>
        <v>0</v>
      </c>
      <c r="Q279" s="228">
        <v>0.085999999999999993</v>
      </c>
      <c r="R279" s="228">
        <f>Q279*H279</f>
        <v>3.4822259999999998</v>
      </c>
      <c r="S279" s="228">
        <v>0</v>
      </c>
      <c r="T279" s="229">
        <f>S279*H279</f>
        <v>0</v>
      </c>
      <c r="U279" s="39"/>
      <c r="V279" s="39"/>
      <c r="W279" s="39"/>
      <c r="X279" s="39"/>
      <c r="Y279" s="39"/>
      <c r="Z279" s="39"/>
      <c r="AA279" s="39"/>
      <c r="AB279" s="39"/>
      <c r="AC279" s="39"/>
      <c r="AD279" s="39"/>
      <c r="AE279" s="39"/>
      <c r="AR279" s="230" t="s">
        <v>558</v>
      </c>
      <c r="AT279" s="230" t="s">
        <v>555</v>
      </c>
      <c r="AU279" s="230" t="s">
        <v>87</v>
      </c>
      <c r="AY279" s="18" t="s">
        <v>129</v>
      </c>
      <c r="BE279" s="231">
        <f>IF(N279="základní",J279,0)</f>
        <v>0</v>
      </c>
      <c r="BF279" s="231">
        <f>IF(N279="snížená",J279,0)</f>
        <v>0</v>
      </c>
      <c r="BG279" s="231">
        <f>IF(N279="zákl. přenesená",J279,0)</f>
        <v>0</v>
      </c>
      <c r="BH279" s="231">
        <f>IF(N279="sníž. přenesená",J279,0)</f>
        <v>0</v>
      </c>
      <c r="BI279" s="231">
        <f>IF(N279="nulová",J279,0)</f>
        <v>0</v>
      </c>
      <c r="BJ279" s="18" t="s">
        <v>21</v>
      </c>
      <c r="BK279" s="231">
        <f>ROUND(I279*H279,2)</f>
        <v>0</v>
      </c>
      <c r="BL279" s="18" t="s">
        <v>558</v>
      </c>
      <c r="BM279" s="230" t="s">
        <v>568</v>
      </c>
    </row>
    <row r="280" s="2" customFormat="1">
      <c r="A280" s="39"/>
      <c r="B280" s="40"/>
      <c r="C280" s="41"/>
      <c r="D280" s="232" t="s">
        <v>138</v>
      </c>
      <c r="E280" s="41"/>
      <c r="F280" s="233" t="s">
        <v>567</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138</v>
      </c>
      <c r="AU280" s="18" t="s">
        <v>87</v>
      </c>
    </row>
    <row r="281" s="14" customFormat="1">
      <c r="A281" s="14"/>
      <c r="B281" s="248"/>
      <c r="C281" s="249"/>
      <c r="D281" s="232" t="s">
        <v>142</v>
      </c>
      <c r="E281" s="249"/>
      <c r="F281" s="251" t="s">
        <v>569</v>
      </c>
      <c r="G281" s="249"/>
      <c r="H281" s="252">
        <v>40.491</v>
      </c>
      <c r="I281" s="253"/>
      <c r="J281" s="249"/>
      <c r="K281" s="249"/>
      <c r="L281" s="254"/>
      <c r="M281" s="255"/>
      <c r="N281" s="256"/>
      <c r="O281" s="256"/>
      <c r="P281" s="256"/>
      <c r="Q281" s="256"/>
      <c r="R281" s="256"/>
      <c r="S281" s="256"/>
      <c r="T281" s="257"/>
      <c r="U281" s="14"/>
      <c r="V281" s="14"/>
      <c r="W281" s="14"/>
      <c r="X281" s="14"/>
      <c r="Y281" s="14"/>
      <c r="Z281" s="14"/>
      <c r="AA281" s="14"/>
      <c r="AB281" s="14"/>
      <c r="AC281" s="14"/>
      <c r="AD281" s="14"/>
      <c r="AE281" s="14"/>
      <c r="AT281" s="258" t="s">
        <v>142</v>
      </c>
      <c r="AU281" s="258" t="s">
        <v>87</v>
      </c>
      <c r="AV281" s="14" t="s">
        <v>87</v>
      </c>
      <c r="AW281" s="14" t="s">
        <v>4</v>
      </c>
      <c r="AX281" s="14" t="s">
        <v>21</v>
      </c>
      <c r="AY281" s="258" t="s">
        <v>129</v>
      </c>
    </row>
    <row r="282" s="2" customFormat="1" ht="24.15" customHeight="1">
      <c r="A282" s="39"/>
      <c r="B282" s="40"/>
      <c r="C282" s="219" t="s">
        <v>345</v>
      </c>
      <c r="D282" s="219" t="s">
        <v>132</v>
      </c>
      <c r="E282" s="220" t="s">
        <v>570</v>
      </c>
      <c r="F282" s="221" t="s">
        <v>571</v>
      </c>
      <c r="G282" s="222" t="s">
        <v>135</v>
      </c>
      <c r="H282" s="223">
        <v>40.784999999999997</v>
      </c>
      <c r="I282" s="224"/>
      <c r="J282" s="225">
        <f>ROUND(I282*H282,2)</f>
        <v>0</v>
      </c>
      <c r="K282" s="221" t="s">
        <v>154</v>
      </c>
      <c r="L282" s="45"/>
      <c r="M282" s="226" t="s">
        <v>1</v>
      </c>
      <c r="N282" s="227" t="s">
        <v>43</v>
      </c>
      <c r="O282" s="92"/>
      <c r="P282" s="228">
        <f>O282*H282</f>
        <v>0</v>
      </c>
      <c r="Q282" s="228">
        <v>0.0015</v>
      </c>
      <c r="R282" s="228">
        <f>Q282*H282</f>
        <v>0.061177499999999996</v>
      </c>
      <c r="S282" s="228">
        <v>0</v>
      </c>
      <c r="T282" s="229">
        <f>S282*H282</f>
        <v>0</v>
      </c>
      <c r="U282" s="39"/>
      <c r="V282" s="39"/>
      <c r="W282" s="39"/>
      <c r="X282" s="39"/>
      <c r="Y282" s="39"/>
      <c r="Z282" s="39"/>
      <c r="AA282" s="39"/>
      <c r="AB282" s="39"/>
      <c r="AC282" s="39"/>
      <c r="AD282" s="39"/>
      <c r="AE282" s="39"/>
      <c r="AR282" s="230" t="s">
        <v>245</v>
      </c>
      <c r="AT282" s="230" t="s">
        <v>132</v>
      </c>
      <c r="AU282" s="230" t="s">
        <v>87</v>
      </c>
      <c r="AY282" s="18" t="s">
        <v>129</v>
      </c>
      <c r="BE282" s="231">
        <f>IF(N282="základní",J282,0)</f>
        <v>0</v>
      </c>
      <c r="BF282" s="231">
        <f>IF(N282="snížená",J282,0)</f>
        <v>0</v>
      </c>
      <c r="BG282" s="231">
        <f>IF(N282="zákl. přenesená",J282,0)</f>
        <v>0</v>
      </c>
      <c r="BH282" s="231">
        <f>IF(N282="sníž. přenesená",J282,0)</f>
        <v>0</v>
      </c>
      <c r="BI282" s="231">
        <f>IF(N282="nulová",J282,0)</f>
        <v>0</v>
      </c>
      <c r="BJ282" s="18" t="s">
        <v>21</v>
      </c>
      <c r="BK282" s="231">
        <f>ROUND(I282*H282,2)</f>
        <v>0</v>
      </c>
      <c r="BL282" s="18" t="s">
        <v>245</v>
      </c>
      <c r="BM282" s="230" t="s">
        <v>572</v>
      </c>
    </row>
    <row r="283" s="2" customFormat="1">
      <c r="A283" s="39"/>
      <c r="B283" s="40"/>
      <c r="C283" s="41"/>
      <c r="D283" s="232" t="s">
        <v>138</v>
      </c>
      <c r="E283" s="41"/>
      <c r="F283" s="233" t="s">
        <v>573</v>
      </c>
      <c r="G283" s="41"/>
      <c r="H283" s="41"/>
      <c r="I283" s="234"/>
      <c r="J283" s="41"/>
      <c r="K283" s="41"/>
      <c r="L283" s="45"/>
      <c r="M283" s="235"/>
      <c r="N283" s="236"/>
      <c r="O283" s="92"/>
      <c r="P283" s="92"/>
      <c r="Q283" s="92"/>
      <c r="R283" s="92"/>
      <c r="S283" s="92"/>
      <c r="T283" s="93"/>
      <c r="U283" s="39"/>
      <c r="V283" s="39"/>
      <c r="W283" s="39"/>
      <c r="X283" s="39"/>
      <c r="Y283" s="39"/>
      <c r="Z283" s="39"/>
      <c r="AA283" s="39"/>
      <c r="AB283" s="39"/>
      <c r="AC283" s="39"/>
      <c r="AD283" s="39"/>
      <c r="AE283" s="39"/>
      <c r="AT283" s="18" t="s">
        <v>138</v>
      </c>
      <c r="AU283" s="18" t="s">
        <v>87</v>
      </c>
    </row>
    <row r="284" s="2" customFormat="1">
      <c r="A284" s="39"/>
      <c r="B284" s="40"/>
      <c r="C284" s="41"/>
      <c r="D284" s="270" t="s">
        <v>157</v>
      </c>
      <c r="E284" s="41"/>
      <c r="F284" s="271" t="s">
        <v>574</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157</v>
      </c>
      <c r="AU284" s="18" t="s">
        <v>87</v>
      </c>
    </row>
    <row r="285" s="14" customFormat="1">
      <c r="A285" s="14"/>
      <c r="B285" s="248"/>
      <c r="C285" s="249"/>
      <c r="D285" s="232" t="s">
        <v>142</v>
      </c>
      <c r="E285" s="250" t="s">
        <v>1</v>
      </c>
      <c r="F285" s="251" t="s">
        <v>575</v>
      </c>
      <c r="G285" s="249"/>
      <c r="H285" s="252">
        <v>36.810000000000002</v>
      </c>
      <c r="I285" s="253"/>
      <c r="J285" s="249"/>
      <c r="K285" s="249"/>
      <c r="L285" s="254"/>
      <c r="M285" s="255"/>
      <c r="N285" s="256"/>
      <c r="O285" s="256"/>
      <c r="P285" s="256"/>
      <c r="Q285" s="256"/>
      <c r="R285" s="256"/>
      <c r="S285" s="256"/>
      <c r="T285" s="257"/>
      <c r="U285" s="14"/>
      <c r="V285" s="14"/>
      <c r="W285" s="14"/>
      <c r="X285" s="14"/>
      <c r="Y285" s="14"/>
      <c r="Z285" s="14"/>
      <c r="AA285" s="14"/>
      <c r="AB285" s="14"/>
      <c r="AC285" s="14"/>
      <c r="AD285" s="14"/>
      <c r="AE285" s="14"/>
      <c r="AT285" s="258" t="s">
        <v>142</v>
      </c>
      <c r="AU285" s="258" t="s">
        <v>87</v>
      </c>
      <c r="AV285" s="14" t="s">
        <v>87</v>
      </c>
      <c r="AW285" s="14" t="s">
        <v>35</v>
      </c>
      <c r="AX285" s="14" t="s">
        <v>78</v>
      </c>
      <c r="AY285" s="258" t="s">
        <v>129</v>
      </c>
    </row>
    <row r="286" s="14" customFormat="1">
      <c r="A286" s="14"/>
      <c r="B286" s="248"/>
      <c r="C286" s="249"/>
      <c r="D286" s="232" t="s">
        <v>142</v>
      </c>
      <c r="E286" s="250" t="s">
        <v>1</v>
      </c>
      <c r="F286" s="251" t="s">
        <v>576</v>
      </c>
      <c r="G286" s="249"/>
      <c r="H286" s="252">
        <v>3.9750000000000001</v>
      </c>
      <c r="I286" s="253"/>
      <c r="J286" s="249"/>
      <c r="K286" s="249"/>
      <c r="L286" s="254"/>
      <c r="M286" s="255"/>
      <c r="N286" s="256"/>
      <c r="O286" s="256"/>
      <c r="P286" s="256"/>
      <c r="Q286" s="256"/>
      <c r="R286" s="256"/>
      <c r="S286" s="256"/>
      <c r="T286" s="257"/>
      <c r="U286" s="14"/>
      <c r="V286" s="14"/>
      <c r="W286" s="14"/>
      <c r="X286" s="14"/>
      <c r="Y286" s="14"/>
      <c r="Z286" s="14"/>
      <c r="AA286" s="14"/>
      <c r="AB286" s="14"/>
      <c r="AC286" s="14"/>
      <c r="AD286" s="14"/>
      <c r="AE286" s="14"/>
      <c r="AT286" s="258" t="s">
        <v>142</v>
      </c>
      <c r="AU286" s="258" t="s">
        <v>87</v>
      </c>
      <c r="AV286" s="14" t="s">
        <v>87</v>
      </c>
      <c r="AW286" s="14" t="s">
        <v>35</v>
      </c>
      <c r="AX286" s="14" t="s">
        <v>78</v>
      </c>
      <c r="AY286" s="258" t="s">
        <v>129</v>
      </c>
    </row>
    <row r="287" s="15" customFormat="1">
      <c r="A287" s="15"/>
      <c r="B287" s="259"/>
      <c r="C287" s="260"/>
      <c r="D287" s="232" t="s">
        <v>142</v>
      </c>
      <c r="E287" s="261" t="s">
        <v>1</v>
      </c>
      <c r="F287" s="262" t="s">
        <v>150</v>
      </c>
      <c r="G287" s="260"/>
      <c r="H287" s="263">
        <v>40.784999999999997</v>
      </c>
      <c r="I287" s="264"/>
      <c r="J287" s="260"/>
      <c r="K287" s="260"/>
      <c r="L287" s="265"/>
      <c r="M287" s="266"/>
      <c r="N287" s="267"/>
      <c r="O287" s="267"/>
      <c r="P287" s="267"/>
      <c r="Q287" s="267"/>
      <c r="R287" s="267"/>
      <c r="S287" s="267"/>
      <c r="T287" s="268"/>
      <c r="U287" s="15"/>
      <c r="V287" s="15"/>
      <c r="W287" s="15"/>
      <c r="X287" s="15"/>
      <c r="Y287" s="15"/>
      <c r="Z287" s="15"/>
      <c r="AA287" s="15"/>
      <c r="AB287" s="15"/>
      <c r="AC287" s="15"/>
      <c r="AD287" s="15"/>
      <c r="AE287" s="15"/>
      <c r="AT287" s="269" t="s">
        <v>142</v>
      </c>
      <c r="AU287" s="269" t="s">
        <v>87</v>
      </c>
      <c r="AV287" s="15" t="s">
        <v>136</v>
      </c>
      <c r="AW287" s="15" t="s">
        <v>35</v>
      </c>
      <c r="AX287" s="15" t="s">
        <v>21</v>
      </c>
      <c r="AY287" s="269" t="s">
        <v>129</v>
      </c>
    </row>
    <row r="288" s="2" customFormat="1" ht="24.15" customHeight="1">
      <c r="A288" s="39"/>
      <c r="B288" s="40"/>
      <c r="C288" s="219" t="s">
        <v>352</v>
      </c>
      <c r="D288" s="219" t="s">
        <v>132</v>
      </c>
      <c r="E288" s="220" t="s">
        <v>577</v>
      </c>
      <c r="F288" s="221" t="s">
        <v>578</v>
      </c>
      <c r="G288" s="222" t="s">
        <v>368</v>
      </c>
      <c r="H288" s="272"/>
      <c r="I288" s="224"/>
      <c r="J288" s="225">
        <f>ROUND(I288*H288,2)</f>
        <v>0</v>
      </c>
      <c r="K288" s="221" t="s">
        <v>154</v>
      </c>
      <c r="L288" s="45"/>
      <c r="M288" s="226" t="s">
        <v>1</v>
      </c>
      <c r="N288" s="227" t="s">
        <v>43</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245</v>
      </c>
      <c r="AT288" s="230" t="s">
        <v>132</v>
      </c>
      <c r="AU288" s="230" t="s">
        <v>87</v>
      </c>
      <c r="AY288" s="18" t="s">
        <v>129</v>
      </c>
      <c r="BE288" s="231">
        <f>IF(N288="základní",J288,0)</f>
        <v>0</v>
      </c>
      <c r="BF288" s="231">
        <f>IF(N288="snížená",J288,0)</f>
        <v>0</v>
      </c>
      <c r="BG288" s="231">
        <f>IF(N288="zákl. přenesená",J288,0)</f>
        <v>0</v>
      </c>
      <c r="BH288" s="231">
        <f>IF(N288="sníž. přenesená",J288,0)</f>
        <v>0</v>
      </c>
      <c r="BI288" s="231">
        <f>IF(N288="nulová",J288,0)</f>
        <v>0</v>
      </c>
      <c r="BJ288" s="18" t="s">
        <v>21</v>
      </c>
      <c r="BK288" s="231">
        <f>ROUND(I288*H288,2)</f>
        <v>0</v>
      </c>
      <c r="BL288" s="18" t="s">
        <v>245</v>
      </c>
      <c r="BM288" s="230" t="s">
        <v>579</v>
      </c>
    </row>
    <row r="289" s="2" customFormat="1">
      <c r="A289" s="39"/>
      <c r="B289" s="40"/>
      <c r="C289" s="41"/>
      <c r="D289" s="232" t="s">
        <v>138</v>
      </c>
      <c r="E289" s="41"/>
      <c r="F289" s="233" t="s">
        <v>580</v>
      </c>
      <c r="G289" s="41"/>
      <c r="H289" s="41"/>
      <c r="I289" s="234"/>
      <c r="J289" s="41"/>
      <c r="K289" s="41"/>
      <c r="L289" s="45"/>
      <c r="M289" s="235"/>
      <c r="N289" s="236"/>
      <c r="O289" s="92"/>
      <c r="P289" s="92"/>
      <c r="Q289" s="92"/>
      <c r="R289" s="92"/>
      <c r="S289" s="92"/>
      <c r="T289" s="93"/>
      <c r="U289" s="39"/>
      <c r="V289" s="39"/>
      <c r="W289" s="39"/>
      <c r="X289" s="39"/>
      <c r="Y289" s="39"/>
      <c r="Z289" s="39"/>
      <c r="AA289" s="39"/>
      <c r="AB289" s="39"/>
      <c r="AC289" s="39"/>
      <c r="AD289" s="39"/>
      <c r="AE289" s="39"/>
      <c r="AT289" s="18" t="s">
        <v>138</v>
      </c>
      <c r="AU289" s="18" t="s">
        <v>87</v>
      </c>
    </row>
    <row r="290" s="2" customFormat="1">
      <c r="A290" s="39"/>
      <c r="B290" s="40"/>
      <c r="C290" s="41"/>
      <c r="D290" s="270" t="s">
        <v>157</v>
      </c>
      <c r="E290" s="41"/>
      <c r="F290" s="271" t="s">
        <v>581</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157</v>
      </c>
      <c r="AU290" s="18" t="s">
        <v>87</v>
      </c>
    </row>
    <row r="291" s="12" customFormat="1" ht="22.8" customHeight="1">
      <c r="A291" s="12"/>
      <c r="B291" s="203"/>
      <c r="C291" s="204"/>
      <c r="D291" s="205" t="s">
        <v>77</v>
      </c>
      <c r="E291" s="217" t="s">
        <v>373</v>
      </c>
      <c r="F291" s="217" t="s">
        <v>374</v>
      </c>
      <c r="G291" s="204"/>
      <c r="H291" s="204"/>
      <c r="I291" s="207"/>
      <c r="J291" s="218">
        <f>BK291</f>
        <v>0</v>
      </c>
      <c r="K291" s="204"/>
      <c r="L291" s="209"/>
      <c r="M291" s="210"/>
      <c r="N291" s="211"/>
      <c r="O291" s="211"/>
      <c r="P291" s="212">
        <f>SUM(P292:P329)</f>
        <v>0</v>
      </c>
      <c r="Q291" s="211"/>
      <c r="R291" s="212">
        <f>SUM(R292:R329)</f>
        <v>0.035334102250000006</v>
      </c>
      <c r="S291" s="211"/>
      <c r="T291" s="213">
        <f>SUM(T292:T329)</f>
        <v>0</v>
      </c>
      <c r="U291" s="12"/>
      <c r="V291" s="12"/>
      <c r="W291" s="12"/>
      <c r="X291" s="12"/>
      <c r="Y291" s="12"/>
      <c r="Z291" s="12"/>
      <c r="AA291" s="12"/>
      <c r="AB291" s="12"/>
      <c r="AC291" s="12"/>
      <c r="AD291" s="12"/>
      <c r="AE291" s="12"/>
      <c r="AR291" s="214" t="s">
        <v>87</v>
      </c>
      <c r="AT291" s="215" t="s">
        <v>77</v>
      </c>
      <c r="AU291" s="215" t="s">
        <v>21</v>
      </c>
      <c r="AY291" s="214" t="s">
        <v>129</v>
      </c>
      <c r="BK291" s="216">
        <f>SUM(BK292:BK329)</f>
        <v>0</v>
      </c>
    </row>
    <row r="292" s="2" customFormat="1" ht="24.15" customHeight="1">
      <c r="A292" s="39"/>
      <c r="B292" s="40"/>
      <c r="C292" s="219" t="s">
        <v>360</v>
      </c>
      <c r="D292" s="219" t="s">
        <v>132</v>
      </c>
      <c r="E292" s="220" t="s">
        <v>376</v>
      </c>
      <c r="F292" s="221" t="s">
        <v>377</v>
      </c>
      <c r="G292" s="222" t="s">
        <v>135</v>
      </c>
      <c r="H292" s="223">
        <v>27.524999999999999</v>
      </c>
      <c r="I292" s="224"/>
      <c r="J292" s="225">
        <f>ROUND(I292*H292,2)</f>
        <v>0</v>
      </c>
      <c r="K292" s="221" t="s">
        <v>154</v>
      </c>
      <c r="L292" s="45"/>
      <c r="M292" s="226" t="s">
        <v>1</v>
      </c>
      <c r="N292" s="227" t="s">
        <v>43</v>
      </c>
      <c r="O292" s="92"/>
      <c r="P292" s="228">
        <f>O292*H292</f>
        <v>0</v>
      </c>
      <c r="Q292" s="228">
        <v>0.000105</v>
      </c>
      <c r="R292" s="228">
        <f>Q292*H292</f>
        <v>0.0028901249999999999</v>
      </c>
      <c r="S292" s="228">
        <v>0</v>
      </c>
      <c r="T292" s="229">
        <f>S292*H292</f>
        <v>0</v>
      </c>
      <c r="U292" s="39"/>
      <c r="V292" s="39"/>
      <c r="W292" s="39"/>
      <c r="X292" s="39"/>
      <c r="Y292" s="39"/>
      <c r="Z292" s="39"/>
      <c r="AA292" s="39"/>
      <c r="AB292" s="39"/>
      <c r="AC292" s="39"/>
      <c r="AD292" s="39"/>
      <c r="AE292" s="39"/>
      <c r="AR292" s="230" t="s">
        <v>245</v>
      </c>
      <c r="AT292" s="230" t="s">
        <v>132</v>
      </c>
      <c r="AU292" s="230" t="s">
        <v>87</v>
      </c>
      <c r="AY292" s="18" t="s">
        <v>129</v>
      </c>
      <c r="BE292" s="231">
        <f>IF(N292="základní",J292,0)</f>
        <v>0</v>
      </c>
      <c r="BF292" s="231">
        <f>IF(N292="snížená",J292,0)</f>
        <v>0</v>
      </c>
      <c r="BG292" s="231">
        <f>IF(N292="zákl. přenesená",J292,0)</f>
        <v>0</v>
      </c>
      <c r="BH292" s="231">
        <f>IF(N292="sníž. přenesená",J292,0)</f>
        <v>0</v>
      </c>
      <c r="BI292" s="231">
        <f>IF(N292="nulová",J292,0)</f>
        <v>0</v>
      </c>
      <c r="BJ292" s="18" t="s">
        <v>21</v>
      </c>
      <c r="BK292" s="231">
        <f>ROUND(I292*H292,2)</f>
        <v>0</v>
      </c>
      <c r="BL292" s="18" t="s">
        <v>245</v>
      </c>
      <c r="BM292" s="230" t="s">
        <v>582</v>
      </c>
    </row>
    <row r="293" s="2" customFormat="1">
      <c r="A293" s="39"/>
      <c r="B293" s="40"/>
      <c r="C293" s="41"/>
      <c r="D293" s="232" t="s">
        <v>138</v>
      </c>
      <c r="E293" s="41"/>
      <c r="F293" s="233" t="s">
        <v>379</v>
      </c>
      <c r="G293" s="41"/>
      <c r="H293" s="41"/>
      <c r="I293" s="234"/>
      <c r="J293" s="41"/>
      <c r="K293" s="41"/>
      <c r="L293" s="45"/>
      <c r="M293" s="235"/>
      <c r="N293" s="236"/>
      <c r="O293" s="92"/>
      <c r="P293" s="92"/>
      <c r="Q293" s="92"/>
      <c r="R293" s="92"/>
      <c r="S293" s="92"/>
      <c r="T293" s="93"/>
      <c r="U293" s="39"/>
      <c r="V293" s="39"/>
      <c r="W293" s="39"/>
      <c r="X293" s="39"/>
      <c r="Y293" s="39"/>
      <c r="Z293" s="39"/>
      <c r="AA293" s="39"/>
      <c r="AB293" s="39"/>
      <c r="AC293" s="39"/>
      <c r="AD293" s="39"/>
      <c r="AE293" s="39"/>
      <c r="AT293" s="18" t="s">
        <v>138</v>
      </c>
      <c r="AU293" s="18" t="s">
        <v>87</v>
      </c>
    </row>
    <row r="294" s="2" customFormat="1">
      <c r="A294" s="39"/>
      <c r="B294" s="40"/>
      <c r="C294" s="41"/>
      <c r="D294" s="270" t="s">
        <v>157</v>
      </c>
      <c r="E294" s="41"/>
      <c r="F294" s="271" t="s">
        <v>380</v>
      </c>
      <c r="G294" s="41"/>
      <c r="H294" s="41"/>
      <c r="I294" s="234"/>
      <c r="J294" s="41"/>
      <c r="K294" s="41"/>
      <c r="L294" s="45"/>
      <c r="M294" s="235"/>
      <c r="N294" s="236"/>
      <c r="O294" s="92"/>
      <c r="P294" s="92"/>
      <c r="Q294" s="92"/>
      <c r="R294" s="92"/>
      <c r="S294" s="92"/>
      <c r="T294" s="93"/>
      <c r="U294" s="39"/>
      <c r="V294" s="39"/>
      <c r="W294" s="39"/>
      <c r="X294" s="39"/>
      <c r="Y294" s="39"/>
      <c r="Z294" s="39"/>
      <c r="AA294" s="39"/>
      <c r="AB294" s="39"/>
      <c r="AC294" s="39"/>
      <c r="AD294" s="39"/>
      <c r="AE294" s="39"/>
      <c r="AT294" s="18" t="s">
        <v>157</v>
      </c>
      <c r="AU294" s="18" t="s">
        <v>87</v>
      </c>
    </row>
    <row r="295" s="13" customFormat="1">
      <c r="A295" s="13"/>
      <c r="B295" s="238"/>
      <c r="C295" s="239"/>
      <c r="D295" s="232" t="s">
        <v>142</v>
      </c>
      <c r="E295" s="240" t="s">
        <v>1</v>
      </c>
      <c r="F295" s="241" t="s">
        <v>466</v>
      </c>
      <c r="G295" s="239"/>
      <c r="H295" s="240" t="s">
        <v>1</v>
      </c>
      <c r="I295" s="242"/>
      <c r="J295" s="239"/>
      <c r="K295" s="239"/>
      <c r="L295" s="243"/>
      <c r="M295" s="244"/>
      <c r="N295" s="245"/>
      <c r="O295" s="245"/>
      <c r="P295" s="245"/>
      <c r="Q295" s="245"/>
      <c r="R295" s="245"/>
      <c r="S295" s="245"/>
      <c r="T295" s="246"/>
      <c r="U295" s="13"/>
      <c r="V295" s="13"/>
      <c r="W295" s="13"/>
      <c r="X295" s="13"/>
      <c r="Y295" s="13"/>
      <c r="Z295" s="13"/>
      <c r="AA295" s="13"/>
      <c r="AB295" s="13"/>
      <c r="AC295" s="13"/>
      <c r="AD295" s="13"/>
      <c r="AE295" s="13"/>
      <c r="AT295" s="247" t="s">
        <v>142</v>
      </c>
      <c r="AU295" s="247" t="s">
        <v>87</v>
      </c>
      <c r="AV295" s="13" t="s">
        <v>21</v>
      </c>
      <c r="AW295" s="13" t="s">
        <v>35</v>
      </c>
      <c r="AX295" s="13" t="s">
        <v>78</v>
      </c>
      <c r="AY295" s="247" t="s">
        <v>129</v>
      </c>
    </row>
    <row r="296" s="14" customFormat="1">
      <c r="A296" s="14"/>
      <c r="B296" s="248"/>
      <c r="C296" s="249"/>
      <c r="D296" s="232" t="s">
        <v>142</v>
      </c>
      <c r="E296" s="250" t="s">
        <v>1</v>
      </c>
      <c r="F296" s="251" t="s">
        <v>583</v>
      </c>
      <c r="G296" s="249"/>
      <c r="H296" s="252">
        <v>9.9749999999999996</v>
      </c>
      <c r="I296" s="253"/>
      <c r="J296" s="249"/>
      <c r="K296" s="249"/>
      <c r="L296" s="254"/>
      <c r="M296" s="255"/>
      <c r="N296" s="256"/>
      <c r="O296" s="256"/>
      <c r="P296" s="256"/>
      <c r="Q296" s="256"/>
      <c r="R296" s="256"/>
      <c r="S296" s="256"/>
      <c r="T296" s="257"/>
      <c r="U296" s="14"/>
      <c r="V296" s="14"/>
      <c r="W296" s="14"/>
      <c r="X296" s="14"/>
      <c r="Y296" s="14"/>
      <c r="Z296" s="14"/>
      <c r="AA296" s="14"/>
      <c r="AB296" s="14"/>
      <c r="AC296" s="14"/>
      <c r="AD296" s="14"/>
      <c r="AE296" s="14"/>
      <c r="AT296" s="258" t="s">
        <v>142</v>
      </c>
      <c r="AU296" s="258" t="s">
        <v>87</v>
      </c>
      <c r="AV296" s="14" t="s">
        <v>87</v>
      </c>
      <c r="AW296" s="14" t="s">
        <v>35</v>
      </c>
      <c r="AX296" s="14" t="s">
        <v>78</v>
      </c>
      <c r="AY296" s="258" t="s">
        <v>129</v>
      </c>
    </row>
    <row r="297" s="13" customFormat="1">
      <c r="A297" s="13"/>
      <c r="B297" s="238"/>
      <c r="C297" s="239"/>
      <c r="D297" s="232" t="s">
        <v>142</v>
      </c>
      <c r="E297" s="240" t="s">
        <v>1</v>
      </c>
      <c r="F297" s="241" t="s">
        <v>584</v>
      </c>
      <c r="G297" s="239"/>
      <c r="H297" s="240" t="s">
        <v>1</v>
      </c>
      <c r="I297" s="242"/>
      <c r="J297" s="239"/>
      <c r="K297" s="239"/>
      <c r="L297" s="243"/>
      <c r="M297" s="244"/>
      <c r="N297" s="245"/>
      <c r="O297" s="245"/>
      <c r="P297" s="245"/>
      <c r="Q297" s="245"/>
      <c r="R297" s="245"/>
      <c r="S297" s="245"/>
      <c r="T297" s="246"/>
      <c r="U297" s="13"/>
      <c r="V297" s="13"/>
      <c r="W297" s="13"/>
      <c r="X297" s="13"/>
      <c r="Y297" s="13"/>
      <c r="Z297" s="13"/>
      <c r="AA297" s="13"/>
      <c r="AB297" s="13"/>
      <c r="AC297" s="13"/>
      <c r="AD297" s="13"/>
      <c r="AE297" s="13"/>
      <c r="AT297" s="247" t="s">
        <v>142</v>
      </c>
      <c r="AU297" s="247" t="s">
        <v>87</v>
      </c>
      <c r="AV297" s="13" t="s">
        <v>21</v>
      </c>
      <c r="AW297" s="13" t="s">
        <v>35</v>
      </c>
      <c r="AX297" s="13" t="s">
        <v>78</v>
      </c>
      <c r="AY297" s="247" t="s">
        <v>129</v>
      </c>
    </row>
    <row r="298" s="14" customFormat="1">
      <c r="A298" s="14"/>
      <c r="B298" s="248"/>
      <c r="C298" s="249"/>
      <c r="D298" s="232" t="s">
        <v>142</v>
      </c>
      <c r="E298" s="250" t="s">
        <v>1</v>
      </c>
      <c r="F298" s="251" t="s">
        <v>585</v>
      </c>
      <c r="G298" s="249"/>
      <c r="H298" s="252">
        <v>17.550000000000001</v>
      </c>
      <c r="I298" s="253"/>
      <c r="J298" s="249"/>
      <c r="K298" s="249"/>
      <c r="L298" s="254"/>
      <c r="M298" s="255"/>
      <c r="N298" s="256"/>
      <c r="O298" s="256"/>
      <c r="P298" s="256"/>
      <c r="Q298" s="256"/>
      <c r="R298" s="256"/>
      <c r="S298" s="256"/>
      <c r="T298" s="257"/>
      <c r="U298" s="14"/>
      <c r="V298" s="14"/>
      <c r="W298" s="14"/>
      <c r="X298" s="14"/>
      <c r="Y298" s="14"/>
      <c r="Z298" s="14"/>
      <c r="AA298" s="14"/>
      <c r="AB298" s="14"/>
      <c r="AC298" s="14"/>
      <c r="AD298" s="14"/>
      <c r="AE298" s="14"/>
      <c r="AT298" s="258" t="s">
        <v>142</v>
      </c>
      <c r="AU298" s="258" t="s">
        <v>87</v>
      </c>
      <c r="AV298" s="14" t="s">
        <v>87</v>
      </c>
      <c r="AW298" s="14" t="s">
        <v>35</v>
      </c>
      <c r="AX298" s="14" t="s">
        <v>78</v>
      </c>
      <c r="AY298" s="258" t="s">
        <v>129</v>
      </c>
    </row>
    <row r="299" s="15" customFormat="1">
      <c r="A299" s="15"/>
      <c r="B299" s="259"/>
      <c r="C299" s="260"/>
      <c r="D299" s="232" t="s">
        <v>142</v>
      </c>
      <c r="E299" s="261" t="s">
        <v>1</v>
      </c>
      <c r="F299" s="262" t="s">
        <v>150</v>
      </c>
      <c r="G299" s="260"/>
      <c r="H299" s="263">
        <v>27.524999999999999</v>
      </c>
      <c r="I299" s="264"/>
      <c r="J299" s="260"/>
      <c r="K299" s="260"/>
      <c r="L299" s="265"/>
      <c r="M299" s="266"/>
      <c r="N299" s="267"/>
      <c r="O299" s="267"/>
      <c r="P299" s="267"/>
      <c r="Q299" s="267"/>
      <c r="R299" s="267"/>
      <c r="S299" s="267"/>
      <c r="T299" s="268"/>
      <c r="U299" s="15"/>
      <c r="V299" s="15"/>
      <c r="W299" s="15"/>
      <c r="X299" s="15"/>
      <c r="Y299" s="15"/>
      <c r="Z299" s="15"/>
      <c r="AA299" s="15"/>
      <c r="AB299" s="15"/>
      <c r="AC299" s="15"/>
      <c r="AD299" s="15"/>
      <c r="AE299" s="15"/>
      <c r="AT299" s="269" t="s">
        <v>142</v>
      </c>
      <c r="AU299" s="269" t="s">
        <v>87</v>
      </c>
      <c r="AV299" s="15" t="s">
        <v>136</v>
      </c>
      <c r="AW299" s="15" t="s">
        <v>35</v>
      </c>
      <c r="AX299" s="15" t="s">
        <v>21</v>
      </c>
      <c r="AY299" s="269" t="s">
        <v>129</v>
      </c>
    </row>
    <row r="300" s="2" customFormat="1" ht="21.75" customHeight="1">
      <c r="A300" s="39"/>
      <c r="B300" s="40"/>
      <c r="C300" s="219" t="s">
        <v>365</v>
      </c>
      <c r="D300" s="219" t="s">
        <v>132</v>
      </c>
      <c r="E300" s="220" t="s">
        <v>383</v>
      </c>
      <c r="F300" s="221" t="s">
        <v>384</v>
      </c>
      <c r="G300" s="222" t="s">
        <v>135</v>
      </c>
      <c r="H300" s="223">
        <v>10</v>
      </c>
      <c r="I300" s="224"/>
      <c r="J300" s="225">
        <f>ROUND(I300*H300,2)</f>
        <v>0</v>
      </c>
      <c r="K300" s="221" t="s">
        <v>154</v>
      </c>
      <c r="L300" s="45"/>
      <c r="M300" s="226" t="s">
        <v>1</v>
      </c>
      <c r="N300" s="227" t="s">
        <v>43</v>
      </c>
      <c r="O300" s="92"/>
      <c r="P300" s="228">
        <f>O300*H300</f>
        <v>0</v>
      </c>
      <c r="Q300" s="228">
        <v>0.00014962499999999999</v>
      </c>
      <c r="R300" s="228">
        <f>Q300*H300</f>
        <v>0.00149625</v>
      </c>
      <c r="S300" s="228">
        <v>0</v>
      </c>
      <c r="T300" s="229">
        <f>S300*H300</f>
        <v>0</v>
      </c>
      <c r="U300" s="39"/>
      <c r="V300" s="39"/>
      <c r="W300" s="39"/>
      <c r="X300" s="39"/>
      <c r="Y300" s="39"/>
      <c r="Z300" s="39"/>
      <c r="AA300" s="39"/>
      <c r="AB300" s="39"/>
      <c r="AC300" s="39"/>
      <c r="AD300" s="39"/>
      <c r="AE300" s="39"/>
      <c r="AR300" s="230" t="s">
        <v>245</v>
      </c>
      <c r="AT300" s="230" t="s">
        <v>132</v>
      </c>
      <c r="AU300" s="230" t="s">
        <v>87</v>
      </c>
      <c r="AY300" s="18" t="s">
        <v>129</v>
      </c>
      <c r="BE300" s="231">
        <f>IF(N300="základní",J300,0)</f>
        <v>0</v>
      </c>
      <c r="BF300" s="231">
        <f>IF(N300="snížená",J300,0)</f>
        <v>0</v>
      </c>
      <c r="BG300" s="231">
        <f>IF(N300="zákl. přenesená",J300,0)</f>
        <v>0</v>
      </c>
      <c r="BH300" s="231">
        <f>IF(N300="sníž. přenesená",J300,0)</f>
        <v>0</v>
      </c>
      <c r="BI300" s="231">
        <f>IF(N300="nulová",J300,0)</f>
        <v>0</v>
      </c>
      <c r="BJ300" s="18" t="s">
        <v>21</v>
      </c>
      <c r="BK300" s="231">
        <f>ROUND(I300*H300,2)</f>
        <v>0</v>
      </c>
      <c r="BL300" s="18" t="s">
        <v>245</v>
      </c>
      <c r="BM300" s="230" t="s">
        <v>586</v>
      </c>
    </row>
    <row r="301" s="2" customFormat="1">
      <c r="A301" s="39"/>
      <c r="B301" s="40"/>
      <c r="C301" s="41"/>
      <c r="D301" s="232" t="s">
        <v>138</v>
      </c>
      <c r="E301" s="41"/>
      <c r="F301" s="233" t="s">
        <v>386</v>
      </c>
      <c r="G301" s="41"/>
      <c r="H301" s="41"/>
      <c r="I301" s="234"/>
      <c r="J301" s="41"/>
      <c r="K301" s="41"/>
      <c r="L301" s="45"/>
      <c r="M301" s="235"/>
      <c r="N301" s="236"/>
      <c r="O301" s="92"/>
      <c r="P301" s="92"/>
      <c r="Q301" s="92"/>
      <c r="R301" s="92"/>
      <c r="S301" s="92"/>
      <c r="T301" s="93"/>
      <c r="U301" s="39"/>
      <c r="V301" s="39"/>
      <c r="W301" s="39"/>
      <c r="X301" s="39"/>
      <c r="Y301" s="39"/>
      <c r="Z301" s="39"/>
      <c r="AA301" s="39"/>
      <c r="AB301" s="39"/>
      <c r="AC301" s="39"/>
      <c r="AD301" s="39"/>
      <c r="AE301" s="39"/>
      <c r="AT301" s="18" t="s">
        <v>138</v>
      </c>
      <c r="AU301" s="18" t="s">
        <v>87</v>
      </c>
    </row>
    <row r="302" s="2" customFormat="1">
      <c r="A302" s="39"/>
      <c r="B302" s="40"/>
      <c r="C302" s="41"/>
      <c r="D302" s="270" t="s">
        <v>157</v>
      </c>
      <c r="E302" s="41"/>
      <c r="F302" s="271" t="s">
        <v>387</v>
      </c>
      <c r="G302" s="41"/>
      <c r="H302" s="41"/>
      <c r="I302" s="234"/>
      <c r="J302" s="41"/>
      <c r="K302" s="41"/>
      <c r="L302" s="45"/>
      <c r="M302" s="235"/>
      <c r="N302" s="236"/>
      <c r="O302" s="92"/>
      <c r="P302" s="92"/>
      <c r="Q302" s="92"/>
      <c r="R302" s="92"/>
      <c r="S302" s="92"/>
      <c r="T302" s="93"/>
      <c r="U302" s="39"/>
      <c r="V302" s="39"/>
      <c r="W302" s="39"/>
      <c r="X302" s="39"/>
      <c r="Y302" s="39"/>
      <c r="Z302" s="39"/>
      <c r="AA302" s="39"/>
      <c r="AB302" s="39"/>
      <c r="AC302" s="39"/>
      <c r="AD302" s="39"/>
      <c r="AE302" s="39"/>
      <c r="AT302" s="18" t="s">
        <v>157</v>
      </c>
      <c r="AU302" s="18" t="s">
        <v>87</v>
      </c>
    </row>
    <row r="303" s="13" customFormat="1">
      <c r="A303" s="13"/>
      <c r="B303" s="238"/>
      <c r="C303" s="239"/>
      <c r="D303" s="232" t="s">
        <v>142</v>
      </c>
      <c r="E303" s="240" t="s">
        <v>1</v>
      </c>
      <c r="F303" s="241" t="s">
        <v>470</v>
      </c>
      <c r="G303" s="239"/>
      <c r="H303" s="240" t="s">
        <v>1</v>
      </c>
      <c r="I303" s="242"/>
      <c r="J303" s="239"/>
      <c r="K303" s="239"/>
      <c r="L303" s="243"/>
      <c r="M303" s="244"/>
      <c r="N303" s="245"/>
      <c r="O303" s="245"/>
      <c r="P303" s="245"/>
      <c r="Q303" s="245"/>
      <c r="R303" s="245"/>
      <c r="S303" s="245"/>
      <c r="T303" s="246"/>
      <c r="U303" s="13"/>
      <c r="V303" s="13"/>
      <c r="W303" s="13"/>
      <c r="X303" s="13"/>
      <c r="Y303" s="13"/>
      <c r="Z303" s="13"/>
      <c r="AA303" s="13"/>
      <c r="AB303" s="13"/>
      <c r="AC303" s="13"/>
      <c r="AD303" s="13"/>
      <c r="AE303" s="13"/>
      <c r="AT303" s="247" t="s">
        <v>142</v>
      </c>
      <c r="AU303" s="247" t="s">
        <v>87</v>
      </c>
      <c r="AV303" s="13" t="s">
        <v>21</v>
      </c>
      <c r="AW303" s="13" t="s">
        <v>35</v>
      </c>
      <c r="AX303" s="13" t="s">
        <v>78</v>
      </c>
      <c r="AY303" s="247" t="s">
        <v>129</v>
      </c>
    </row>
    <row r="304" s="14" customFormat="1">
      <c r="A304" s="14"/>
      <c r="B304" s="248"/>
      <c r="C304" s="249"/>
      <c r="D304" s="232" t="s">
        <v>142</v>
      </c>
      <c r="E304" s="250" t="s">
        <v>1</v>
      </c>
      <c r="F304" s="251" t="s">
        <v>26</v>
      </c>
      <c r="G304" s="249"/>
      <c r="H304" s="252">
        <v>10</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142</v>
      </c>
      <c r="AU304" s="258" t="s">
        <v>87</v>
      </c>
      <c r="AV304" s="14" t="s">
        <v>87</v>
      </c>
      <c r="AW304" s="14" t="s">
        <v>35</v>
      </c>
      <c r="AX304" s="14" t="s">
        <v>21</v>
      </c>
      <c r="AY304" s="258" t="s">
        <v>129</v>
      </c>
    </row>
    <row r="305" s="2" customFormat="1" ht="24.15" customHeight="1">
      <c r="A305" s="39"/>
      <c r="B305" s="40"/>
      <c r="C305" s="219" t="s">
        <v>375</v>
      </c>
      <c r="D305" s="219" t="s">
        <v>132</v>
      </c>
      <c r="E305" s="220" t="s">
        <v>390</v>
      </c>
      <c r="F305" s="221" t="s">
        <v>391</v>
      </c>
      <c r="G305" s="222" t="s">
        <v>135</v>
      </c>
      <c r="H305" s="223">
        <v>27.524999999999999</v>
      </c>
      <c r="I305" s="224"/>
      <c r="J305" s="225">
        <f>ROUND(I305*H305,2)</f>
        <v>0</v>
      </c>
      <c r="K305" s="221" t="s">
        <v>154</v>
      </c>
      <c r="L305" s="45"/>
      <c r="M305" s="226" t="s">
        <v>1</v>
      </c>
      <c r="N305" s="227" t="s">
        <v>43</v>
      </c>
      <c r="O305" s="92"/>
      <c r="P305" s="228">
        <f>O305*H305</f>
        <v>0</v>
      </c>
      <c r="Q305" s="228">
        <v>0.00072480000000000005</v>
      </c>
      <c r="R305" s="228">
        <f>Q305*H305</f>
        <v>0.019950120000000002</v>
      </c>
      <c r="S305" s="228">
        <v>0</v>
      </c>
      <c r="T305" s="229">
        <f>S305*H305</f>
        <v>0</v>
      </c>
      <c r="U305" s="39"/>
      <c r="V305" s="39"/>
      <c r="W305" s="39"/>
      <c r="X305" s="39"/>
      <c r="Y305" s="39"/>
      <c r="Z305" s="39"/>
      <c r="AA305" s="39"/>
      <c r="AB305" s="39"/>
      <c r="AC305" s="39"/>
      <c r="AD305" s="39"/>
      <c r="AE305" s="39"/>
      <c r="AR305" s="230" t="s">
        <v>245</v>
      </c>
      <c r="AT305" s="230" t="s">
        <v>132</v>
      </c>
      <c r="AU305" s="230" t="s">
        <v>87</v>
      </c>
      <c r="AY305" s="18" t="s">
        <v>129</v>
      </c>
      <c r="BE305" s="231">
        <f>IF(N305="základní",J305,0)</f>
        <v>0</v>
      </c>
      <c r="BF305" s="231">
        <f>IF(N305="snížená",J305,0)</f>
        <v>0</v>
      </c>
      <c r="BG305" s="231">
        <f>IF(N305="zákl. přenesená",J305,0)</f>
        <v>0</v>
      </c>
      <c r="BH305" s="231">
        <f>IF(N305="sníž. přenesená",J305,0)</f>
        <v>0</v>
      </c>
      <c r="BI305" s="231">
        <f>IF(N305="nulová",J305,0)</f>
        <v>0</v>
      </c>
      <c r="BJ305" s="18" t="s">
        <v>21</v>
      </c>
      <c r="BK305" s="231">
        <f>ROUND(I305*H305,2)</f>
        <v>0</v>
      </c>
      <c r="BL305" s="18" t="s">
        <v>245</v>
      </c>
      <c r="BM305" s="230" t="s">
        <v>587</v>
      </c>
    </row>
    <row r="306" s="2" customFormat="1">
      <c r="A306" s="39"/>
      <c r="B306" s="40"/>
      <c r="C306" s="41"/>
      <c r="D306" s="232" t="s">
        <v>138</v>
      </c>
      <c r="E306" s="41"/>
      <c r="F306" s="233" t="s">
        <v>393</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138</v>
      </c>
      <c r="AU306" s="18" t="s">
        <v>87</v>
      </c>
    </row>
    <row r="307" s="2" customFormat="1">
      <c r="A307" s="39"/>
      <c r="B307" s="40"/>
      <c r="C307" s="41"/>
      <c r="D307" s="270" t="s">
        <v>157</v>
      </c>
      <c r="E307" s="41"/>
      <c r="F307" s="271" t="s">
        <v>394</v>
      </c>
      <c r="G307" s="41"/>
      <c r="H307" s="41"/>
      <c r="I307" s="234"/>
      <c r="J307" s="41"/>
      <c r="K307" s="41"/>
      <c r="L307" s="45"/>
      <c r="M307" s="235"/>
      <c r="N307" s="236"/>
      <c r="O307" s="92"/>
      <c r="P307" s="92"/>
      <c r="Q307" s="92"/>
      <c r="R307" s="92"/>
      <c r="S307" s="92"/>
      <c r="T307" s="93"/>
      <c r="U307" s="39"/>
      <c r="V307" s="39"/>
      <c r="W307" s="39"/>
      <c r="X307" s="39"/>
      <c r="Y307" s="39"/>
      <c r="Z307" s="39"/>
      <c r="AA307" s="39"/>
      <c r="AB307" s="39"/>
      <c r="AC307" s="39"/>
      <c r="AD307" s="39"/>
      <c r="AE307" s="39"/>
      <c r="AT307" s="18" t="s">
        <v>157</v>
      </c>
      <c r="AU307" s="18" t="s">
        <v>87</v>
      </c>
    </row>
    <row r="308" s="2" customFormat="1">
      <c r="A308" s="39"/>
      <c r="B308" s="40"/>
      <c r="C308" s="41"/>
      <c r="D308" s="232" t="s">
        <v>140</v>
      </c>
      <c r="E308" s="41"/>
      <c r="F308" s="237" t="s">
        <v>395</v>
      </c>
      <c r="G308" s="41"/>
      <c r="H308" s="41"/>
      <c r="I308" s="234"/>
      <c r="J308" s="41"/>
      <c r="K308" s="41"/>
      <c r="L308" s="45"/>
      <c r="M308" s="235"/>
      <c r="N308" s="236"/>
      <c r="O308" s="92"/>
      <c r="P308" s="92"/>
      <c r="Q308" s="92"/>
      <c r="R308" s="92"/>
      <c r="S308" s="92"/>
      <c r="T308" s="93"/>
      <c r="U308" s="39"/>
      <c r="V308" s="39"/>
      <c r="W308" s="39"/>
      <c r="X308" s="39"/>
      <c r="Y308" s="39"/>
      <c r="Z308" s="39"/>
      <c r="AA308" s="39"/>
      <c r="AB308" s="39"/>
      <c r="AC308" s="39"/>
      <c r="AD308" s="39"/>
      <c r="AE308" s="39"/>
      <c r="AT308" s="18" t="s">
        <v>140</v>
      </c>
      <c r="AU308" s="18" t="s">
        <v>87</v>
      </c>
    </row>
    <row r="309" s="13" customFormat="1">
      <c r="A309" s="13"/>
      <c r="B309" s="238"/>
      <c r="C309" s="239"/>
      <c r="D309" s="232" t="s">
        <v>142</v>
      </c>
      <c r="E309" s="240" t="s">
        <v>1</v>
      </c>
      <c r="F309" s="241" t="s">
        <v>466</v>
      </c>
      <c r="G309" s="239"/>
      <c r="H309" s="240" t="s">
        <v>1</v>
      </c>
      <c r="I309" s="242"/>
      <c r="J309" s="239"/>
      <c r="K309" s="239"/>
      <c r="L309" s="243"/>
      <c r="M309" s="244"/>
      <c r="N309" s="245"/>
      <c r="O309" s="245"/>
      <c r="P309" s="245"/>
      <c r="Q309" s="245"/>
      <c r="R309" s="245"/>
      <c r="S309" s="245"/>
      <c r="T309" s="246"/>
      <c r="U309" s="13"/>
      <c r="V309" s="13"/>
      <c r="W309" s="13"/>
      <c r="X309" s="13"/>
      <c r="Y309" s="13"/>
      <c r="Z309" s="13"/>
      <c r="AA309" s="13"/>
      <c r="AB309" s="13"/>
      <c r="AC309" s="13"/>
      <c r="AD309" s="13"/>
      <c r="AE309" s="13"/>
      <c r="AT309" s="247" t="s">
        <v>142</v>
      </c>
      <c r="AU309" s="247" t="s">
        <v>87</v>
      </c>
      <c r="AV309" s="13" t="s">
        <v>21</v>
      </c>
      <c r="AW309" s="13" t="s">
        <v>35</v>
      </c>
      <c r="AX309" s="13" t="s">
        <v>78</v>
      </c>
      <c r="AY309" s="247" t="s">
        <v>129</v>
      </c>
    </row>
    <row r="310" s="14" customFormat="1">
      <c r="A310" s="14"/>
      <c r="B310" s="248"/>
      <c r="C310" s="249"/>
      <c r="D310" s="232" t="s">
        <v>142</v>
      </c>
      <c r="E310" s="250" t="s">
        <v>1</v>
      </c>
      <c r="F310" s="251" t="s">
        <v>583</v>
      </c>
      <c r="G310" s="249"/>
      <c r="H310" s="252">
        <v>9.9749999999999996</v>
      </c>
      <c r="I310" s="253"/>
      <c r="J310" s="249"/>
      <c r="K310" s="249"/>
      <c r="L310" s="254"/>
      <c r="M310" s="255"/>
      <c r="N310" s="256"/>
      <c r="O310" s="256"/>
      <c r="P310" s="256"/>
      <c r="Q310" s="256"/>
      <c r="R310" s="256"/>
      <c r="S310" s="256"/>
      <c r="T310" s="257"/>
      <c r="U310" s="14"/>
      <c r="V310" s="14"/>
      <c r="W310" s="14"/>
      <c r="X310" s="14"/>
      <c r="Y310" s="14"/>
      <c r="Z310" s="14"/>
      <c r="AA310" s="14"/>
      <c r="AB310" s="14"/>
      <c r="AC310" s="14"/>
      <c r="AD310" s="14"/>
      <c r="AE310" s="14"/>
      <c r="AT310" s="258" t="s">
        <v>142</v>
      </c>
      <c r="AU310" s="258" t="s">
        <v>87</v>
      </c>
      <c r="AV310" s="14" t="s">
        <v>87</v>
      </c>
      <c r="AW310" s="14" t="s">
        <v>35</v>
      </c>
      <c r="AX310" s="14" t="s">
        <v>78</v>
      </c>
      <c r="AY310" s="258" t="s">
        <v>129</v>
      </c>
    </row>
    <row r="311" s="13" customFormat="1">
      <c r="A311" s="13"/>
      <c r="B311" s="238"/>
      <c r="C311" s="239"/>
      <c r="D311" s="232" t="s">
        <v>142</v>
      </c>
      <c r="E311" s="240" t="s">
        <v>1</v>
      </c>
      <c r="F311" s="241" t="s">
        <v>584</v>
      </c>
      <c r="G311" s="239"/>
      <c r="H311" s="240" t="s">
        <v>1</v>
      </c>
      <c r="I311" s="242"/>
      <c r="J311" s="239"/>
      <c r="K311" s="239"/>
      <c r="L311" s="243"/>
      <c r="M311" s="244"/>
      <c r="N311" s="245"/>
      <c r="O311" s="245"/>
      <c r="P311" s="245"/>
      <c r="Q311" s="245"/>
      <c r="R311" s="245"/>
      <c r="S311" s="245"/>
      <c r="T311" s="246"/>
      <c r="U311" s="13"/>
      <c r="V311" s="13"/>
      <c r="W311" s="13"/>
      <c r="X311" s="13"/>
      <c r="Y311" s="13"/>
      <c r="Z311" s="13"/>
      <c r="AA311" s="13"/>
      <c r="AB311" s="13"/>
      <c r="AC311" s="13"/>
      <c r="AD311" s="13"/>
      <c r="AE311" s="13"/>
      <c r="AT311" s="247" t="s">
        <v>142</v>
      </c>
      <c r="AU311" s="247" t="s">
        <v>87</v>
      </c>
      <c r="AV311" s="13" t="s">
        <v>21</v>
      </c>
      <c r="AW311" s="13" t="s">
        <v>35</v>
      </c>
      <c r="AX311" s="13" t="s">
        <v>78</v>
      </c>
      <c r="AY311" s="247" t="s">
        <v>129</v>
      </c>
    </row>
    <row r="312" s="14" customFormat="1">
      <c r="A312" s="14"/>
      <c r="B312" s="248"/>
      <c r="C312" s="249"/>
      <c r="D312" s="232" t="s">
        <v>142</v>
      </c>
      <c r="E312" s="250" t="s">
        <v>1</v>
      </c>
      <c r="F312" s="251" t="s">
        <v>585</v>
      </c>
      <c r="G312" s="249"/>
      <c r="H312" s="252">
        <v>17.550000000000001</v>
      </c>
      <c r="I312" s="253"/>
      <c r="J312" s="249"/>
      <c r="K312" s="249"/>
      <c r="L312" s="254"/>
      <c r="M312" s="255"/>
      <c r="N312" s="256"/>
      <c r="O312" s="256"/>
      <c r="P312" s="256"/>
      <c r="Q312" s="256"/>
      <c r="R312" s="256"/>
      <c r="S312" s="256"/>
      <c r="T312" s="257"/>
      <c r="U312" s="14"/>
      <c r="V312" s="14"/>
      <c r="W312" s="14"/>
      <c r="X312" s="14"/>
      <c r="Y312" s="14"/>
      <c r="Z312" s="14"/>
      <c r="AA312" s="14"/>
      <c r="AB312" s="14"/>
      <c r="AC312" s="14"/>
      <c r="AD312" s="14"/>
      <c r="AE312" s="14"/>
      <c r="AT312" s="258" t="s">
        <v>142</v>
      </c>
      <c r="AU312" s="258" t="s">
        <v>87</v>
      </c>
      <c r="AV312" s="14" t="s">
        <v>87</v>
      </c>
      <c r="AW312" s="14" t="s">
        <v>35</v>
      </c>
      <c r="AX312" s="14" t="s">
        <v>78</v>
      </c>
      <c r="AY312" s="258" t="s">
        <v>129</v>
      </c>
    </row>
    <row r="313" s="15" customFormat="1">
      <c r="A313" s="15"/>
      <c r="B313" s="259"/>
      <c r="C313" s="260"/>
      <c r="D313" s="232" t="s">
        <v>142</v>
      </c>
      <c r="E313" s="261" t="s">
        <v>1</v>
      </c>
      <c r="F313" s="262" t="s">
        <v>150</v>
      </c>
      <c r="G313" s="260"/>
      <c r="H313" s="263">
        <v>27.524999999999999</v>
      </c>
      <c r="I313" s="264"/>
      <c r="J313" s="260"/>
      <c r="K313" s="260"/>
      <c r="L313" s="265"/>
      <c r="M313" s="266"/>
      <c r="N313" s="267"/>
      <c r="O313" s="267"/>
      <c r="P313" s="267"/>
      <c r="Q313" s="267"/>
      <c r="R313" s="267"/>
      <c r="S313" s="267"/>
      <c r="T313" s="268"/>
      <c r="U313" s="15"/>
      <c r="V313" s="15"/>
      <c r="W313" s="15"/>
      <c r="X313" s="15"/>
      <c r="Y313" s="15"/>
      <c r="Z313" s="15"/>
      <c r="AA313" s="15"/>
      <c r="AB313" s="15"/>
      <c r="AC313" s="15"/>
      <c r="AD313" s="15"/>
      <c r="AE313" s="15"/>
      <c r="AT313" s="269" t="s">
        <v>142</v>
      </c>
      <c r="AU313" s="269" t="s">
        <v>87</v>
      </c>
      <c r="AV313" s="15" t="s">
        <v>136</v>
      </c>
      <c r="AW313" s="15" t="s">
        <v>35</v>
      </c>
      <c r="AX313" s="15" t="s">
        <v>21</v>
      </c>
      <c r="AY313" s="269" t="s">
        <v>129</v>
      </c>
    </row>
    <row r="314" s="2" customFormat="1" ht="24.15" customHeight="1">
      <c r="A314" s="39"/>
      <c r="B314" s="40"/>
      <c r="C314" s="219" t="s">
        <v>382</v>
      </c>
      <c r="D314" s="219" t="s">
        <v>132</v>
      </c>
      <c r="E314" s="220" t="s">
        <v>397</v>
      </c>
      <c r="F314" s="221" t="s">
        <v>398</v>
      </c>
      <c r="G314" s="222" t="s">
        <v>135</v>
      </c>
      <c r="H314" s="223">
        <v>10</v>
      </c>
      <c r="I314" s="224"/>
      <c r="J314" s="225">
        <f>ROUND(I314*H314,2)</f>
        <v>0</v>
      </c>
      <c r="K314" s="221" t="s">
        <v>154</v>
      </c>
      <c r="L314" s="45"/>
      <c r="M314" s="226" t="s">
        <v>1</v>
      </c>
      <c r="N314" s="227" t="s">
        <v>43</v>
      </c>
      <c r="O314" s="92"/>
      <c r="P314" s="228">
        <f>O314*H314</f>
        <v>0</v>
      </c>
      <c r="Q314" s="228">
        <v>0.00103488</v>
      </c>
      <c r="R314" s="228">
        <f>Q314*H314</f>
        <v>0.0103488</v>
      </c>
      <c r="S314" s="228">
        <v>0</v>
      </c>
      <c r="T314" s="229">
        <f>S314*H314</f>
        <v>0</v>
      </c>
      <c r="U314" s="39"/>
      <c r="V314" s="39"/>
      <c r="W314" s="39"/>
      <c r="X314" s="39"/>
      <c r="Y314" s="39"/>
      <c r="Z314" s="39"/>
      <c r="AA314" s="39"/>
      <c r="AB314" s="39"/>
      <c r="AC314" s="39"/>
      <c r="AD314" s="39"/>
      <c r="AE314" s="39"/>
      <c r="AR314" s="230" t="s">
        <v>245</v>
      </c>
      <c r="AT314" s="230" t="s">
        <v>132</v>
      </c>
      <c r="AU314" s="230" t="s">
        <v>87</v>
      </c>
      <c r="AY314" s="18" t="s">
        <v>129</v>
      </c>
      <c r="BE314" s="231">
        <f>IF(N314="základní",J314,0)</f>
        <v>0</v>
      </c>
      <c r="BF314" s="231">
        <f>IF(N314="snížená",J314,0)</f>
        <v>0</v>
      </c>
      <c r="BG314" s="231">
        <f>IF(N314="zákl. přenesená",J314,0)</f>
        <v>0</v>
      </c>
      <c r="BH314" s="231">
        <f>IF(N314="sníž. přenesená",J314,0)</f>
        <v>0</v>
      </c>
      <c r="BI314" s="231">
        <f>IF(N314="nulová",J314,0)</f>
        <v>0</v>
      </c>
      <c r="BJ314" s="18" t="s">
        <v>21</v>
      </c>
      <c r="BK314" s="231">
        <f>ROUND(I314*H314,2)</f>
        <v>0</v>
      </c>
      <c r="BL314" s="18" t="s">
        <v>245</v>
      </c>
      <c r="BM314" s="230" t="s">
        <v>588</v>
      </c>
    </row>
    <row r="315" s="2" customFormat="1">
      <c r="A315" s="39"/>
      <c r="B315" s="40"/>
      <c r="C315" s="41"/>
      <c r="D315" s="232" t="s">
        <v>138</v>
      </c>
      <c r="E315" s="41"/>
      <c r="F315" s="233" t="s">
        <v>400</v>
      </c>
      <c r="G315" s="41"/>
      <c r="H315" s="41"/>
      <c r="I315" s="234"/>
      <c r="J315" s="41"/>
      <c r="K315" s="41"/>
      <c r="L315" s="45"/>
      <c r="M315" s="235"/>
      <c r="N315" s="236"/>
      <c r="O315" s="92"/>
      <c r="P315" s="92"/>
      <c r="Q315" s="92"/>
      <c r="R315" s="92"/>
      <c r="S315" s="92"/>
      <c r="T315" s="93"/>
      <c r="U315" s="39"/>
      <c r="V315" s="39"/>
      <c r="W315" s="39"/>
      <c r="X315" s="39"/>
      <c r="Y315" s="39"/>
      <c r="Z315" s="39"/>
      <c r="AA315" s="39"/>
      <c r="AB315" s="39"/>
      <c r="AC315" s="39"/>
      <c r="AD315" s="39"/>
      <c r="AE315" s="39"/>
      <c r="AT315" s="18" t="s">
        <v>138</v>
      </c>
      <c r="AU315" s="18" t="s">
        <v>87</v>
      </c>
    </row>
    <row r="316" s="2" customFormat="1">
      <c r="A316" s="39"/>
      <c r="B316" s="40"/>
      <c r="C316" s="41"/>
      <c r="D316" s="270" t="s">
        <v>157</v>
      </c>
      <c r="E316" s="41"/>
      <c r="F316" s="271" t="s">
        <v>401</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157</v>
      </c>
      <c r="AU316" s="18" t="s">
        <v>87</v>
      </c>
    </row>
    <row r="317" s="2" customFormat="1">
      <c r="A317" s="39"/>
      <c r="B317" s="40"/>
      <c r="C317" s="41"/>
      <c r="D317" s="232" t="s">
        <v>140</v>
      </c>
      <c r="E317" s="41"/>
      <c r="F317" s="237" t="s">
        <v>395</v>
      </c>
      <c r="G317" s="41"/>
      <c r="H317" s="41"/>
      <c r="I317" s="234"/>
      <c r="J317" s="41"/>
      <c r="K317" s="41"/>
      <c r="L317" s="45"/>
      <c r="M317" s="235"/>
      <c r="N317" s="236"/>
      <c r="O317" s="92"/>
      <c r="P317" s="92"/>
      <c r="Q317" s="92"/>
      <c r="R317" s="92"/>
      <c r="S317" s="92"/>
      <c r="T317" s="93"/>
      <c r="U317" s="39"/>
      <c r="V317" s="39"/>
      <c r="W317" s="39"/>
      <c r="X317" s="39"/>
      <c r="Y317" s="39"/>
      <c r="Z317" s="39"/>
      <c r="AA317" s="39"/>
      <c r="AB317" s="39"/>
      <c r="AC317" s="39"/>
      <c r="AD317" s="39"/>
      <c r="AE317" s="39"/>
      <c r="AT317" s="18" t="s">
        <v>140</v>
      </c>
      <c r="AU317" s="18" t="s">
        <v>87</v>
      </c>
    </row>
    <row r="318" s="13" customFormat="1">
      <c r="A318" s="13"/>
      <c r="B318" s="238"/>
      <c r="C318" s="239"/>
      <c r="D318" s="232" t="s">
        <v>142</v>
      </c>
      <c r="E318" s="240" t="s">
        <v>1</v>
      </c>
      <c r="F318" s="241" t="s">
        <v>470</v>
      </c>
      <c r="G318" s="239"/>
      <c r="H318" s="240" t="s">
        <v>1</v>
      </c>
      <c r="I318" s="242"/>
      <c r="J318" s="239"/>
      <c r="K318" s="239"/>
      <c r="L318" s="243"/>
      <c r="M318" s="244"/>
      <c r="N318" s="245"/>
      <c r="O318" s="245"/>
      <c r="P318" s="245"/>
      <c r="Q318" s="245"/>
      <c r="R318" s="245"/>
      <c r="S318" s="245"/>
      <c r="T318" s="246"/>
      <c r="U318" s="13"/>
      <c r="V318" s="13"/>
      <c r="W318" s="13"/>
      <c r="X318" s="13"/>
      <c r="Y318" s="13"/>
      <c r="Z318" s="13"/>
      <c r="AA318" s="13"/>
      <c r="AB318" s="13"/>
      <c r="AC318" s="13"/>
      <c r="AD318" s="13"/>
      <c r="AE318" s="13"/>
      <c r="AT318" s="247" t="s">
        <v>142</v>
      </c>
      <c r="AU318" s="247" t="s">
        <v>87</v>
      </c>
      <c r="AV318" s="13" t="s">
        <v>21</v>
      </c>
      <c r="AW318" s="13" t="s">
        <v>35</v>
      </c>
      <c r="AX318" s="13" t="s">
        <v>78</v>
      </c>
      <c r="AY318" s="247" t="s">
        <v>129</v>
      </c>
    </row>
    <row r="319" s="14" customFormat="1">
      <c r="A319" s="14"/>
      <c r="B319" s="248"/>
      <c r="C319" s="249"/>
      <c r="D319" s="232" t="s">
        <v>142</v>
      </c>
      <c r="E319" s="250" t="s">
        <v>1</v>
      </c>
      <c r="F319" s="251" t="s">
        <v>26</v>
      </c>
      <c r="G319" s="249"/>
      <c r="H319" s="252">
        <v>10</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142</v>
      </c>
      <c r="AU319" s="258" t="s">
        <v>87</v>
      </c>
      <c r="AV319" s="14" t="s">
        <v>87</v>
      </c>
      <c r="AW319" s="14" t="s">
        <v>35</v>
      </c>
      <c r="AX319" s="14" t="s">
        <v>21</v>
      </c>
      <c r="AY319" s="258" t="s">
        <v>129</v>
      </c>
    </row>
    <row r="320" s="2" customFormat="1" ht="33" customHeight="1">
      <c r="A320" s="39"/>
      <c r="B320" s="40"/>
      <c r="C320" s="219" t="s">
        <v>389</v>
      </c>
      <c r="D320" s="219" t="s">
        <v>132</v>
      </c>
      <c r="E320" s="220" t="s">
        <v>403</v>
      </c>
      <c r="F320" s="221" t="s">
        <v>404</v>
      </c>
      <c r="G320" s="222" t="s">
        <v>135</v>
      </c>
      <c r="H320" s="223">
        <v>37.524999999999999</v>
      </c>
      <c r="I320" s="224"/>
      <c r="J320" s="225">
        <f>ROUND(I320*H320,2)</f>
        <v>0</v>
      </c>
      <c r="K320" s="221" t="s">
        <v>154</v>
      </c>
      <c r="L320" s="45"/>
      <c r="M320" s="226" t="s">
        <v>1</v>
      </c>
      <c r="N320" s="227" t="s">
        <v>43</v>
      </c>
      <c r="O320" s="92"/>
      <c r="P320" s="228">
        <f>O320*H320</f>
        <v>0</v>
      </c>
      <c r="Q320" s="228">
        <v>1.7289999999999999E-05</v>
      </c>
      <c r="R320" s="228">
        <f>Q320*H320</f>
        <v>0.00064880724999999992</v>
      </c>
      <c r="S320" s="228">
        <v>0</v>
      </c>
      <c r="T320" s="229">
        <f>S320*H320</f>
        <v>0</v>
      </c>
      <c r="U320" s="39"/>
      <c r="V320" s="39"/>
      <c r="W320" s="39"/>
      <c r="X320" s="39"/>
      <c r="Y320" s="39"/>
      <c r="Z320" s="39"/>
      <c r="AA320" s="39"/>
      <c r="AB320" s="39"/>
      <c r="AC320" s="39"/>
      <c r="AD320" s="39"/>
      <c r="AE320" s="39"/>
      <c r="AR320" s="230" t="s">
        <v>245</v>
      </c>
      <c r="AT320" s="230" t="s">
        <v>132</v>
      </c>
      <c r="AU320" s="230" t="s">
        <v>87</v>
      </c>
      <c r="AY320" s="18" t="s">
        <v>129</v>
      </c>
      <c r="BE320" s="231">
        <f>IF(N320="základní",J320,0)</f>
        <v>0</v>
      </c>
      <c r="BF320" s="231">
        <f>IF(N320="snížená",J320,0)</f>
        <v>0</v>
      </c>
      <c r="BG320" s="231">
        <f>IF(N320="zákl. přenesená",J320,0)</f>
        <v>0</v>
      </c>
      <c r="BH320" s="231">
        <f>IF(N320="sníž. přenesená",J320,0)</f>
        <v>0</v>
      </c>
      <c r="BI320" s="231">
        <f>IF(N320="nulová",J320,0)</f>
        <v>0</v>
      </c>
      <c r="BJ320" s="18" t="s">
        <v>21</v>
      </c>
      <c r="BK320" s="231">
        <f>ROUND(I320*H320,2)</f>
        <v>0</v>
      </c>
      <c r="BL320" s="18" t="s">
        <v>245</v>
      </c>
      <c r="BM320" s="230" t="s">
        <v>589</v>
      </c>
    </row>
    <row r="321" s="2" customFormat="1">
      <c r="A321" s="39"/>
      <c r="B321" s="40"/>
      <c r="C321" s="41"/>
      <c r="D321" s="232" t="s">
        <v>138</v>
      </c>
      <c r="E321" s="41"/>
      <c r="F321" s="233" t="s">
        <v>406</v>
      </c>
      <c r="G321" s="41"/>
      <c r="H321" s="41"/>
      <c r="I321" s="234"/>
      <c r="J321" s="41"/>
      <c r="K321" s="41"/>
      <c r="L321" s="45"/>
      <c r="M321" s="235"/>
      <c r="N321" s="236"/>
      <c r="O321" s="92"/>
      <c r="P321" s="92"/>
      <c r="Q321" s="92"/>
      <c r="R321" s="92"/>
      <c r="S321" s="92"/>
      <c r="T321" s="93"/>
      <c r="U321" s="39"/>
      <c r="V321" s="39"/>
      <c r="W321" s="39"/>
      <c r="X321" s="39"/>
      <c r="Y321" s="39"/>
      <c r="Z321" s="39"/>
      <c r="AA321" s="39"/>
      <c r="AB321" s="39"/>
      <c r="AC321" s="39"/>
      <c r="AD321" s="39"/>
      <c r="AE321" s="39"/>
      <c r="AT321" s="18" t="s">
        <v>138</v>
      </c>
      <c r="AU321" s="18" t="s">
        <v>87</v>
      </c>
    </row>
    <row r="322" s="2" customFormat="1">
      <c r="A322" s="39"/>
      <c r="B322" s="40"/>
      <c r="C322" s="41"/>
      <c r="D322" s="270" t="s">
        <v>157</v>
      </c>
      <c r="E322" s="41"/>
      <c r="F322" s="271" t="s">
        <v>407</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157</v>
      </c>
      <c r="AU322" s="18" t="s">
        <v>87</v>
      </c>
    </row>
    <row r="323" s="13" customFormat="1">
      <c r="A323" s="13"/>
      <c r="B323" s="238"/>
      <c r="C323" s="239"/>
      <c r="D323" s="232" t="s">
        <v>142</v>
      </c>
      <c r="E323" s="240" t="s">
        <v>1</v>
      </c>
      <c r="F323" s="241" t="s">
        <v>466</v>
      </c>
      <c r="G323" s="239"/>
      <c r="H323" s="240" t="s">
        <v>1</v>
      </c>
      <c r="I323" s="242"/>
      <c r="J323" s="239"/>
      <c r="K323" s="239"/>
      <c r="L323" s="243"/>
      <c r="M323" s="244"/>
      <c r="N323" s="245"/>
      <c r="O323" s="245"/>
      <c r="P323" s="245"/>
      <c r="Q323" s="245"/>
      <c r="R323" s="245"/>
      <c r="S323" s="245"/>
      <c r="T323" s="246"/>
      <c r="U323" s="13"/>
      <c r="V323" s="13"/>
      <c r="W323" s="13"/>
      <c r="X323" s="13"/>
      <c r="Y323" s="13"/>
      <c r="Z323" s="13"/>
      <c r="AA323" s="13"/>
      <c r="AB323" s="13"/>
      <c r="AC323" s="13"/>
      <c r="AD323" s="13"/>
      <c r="AE323" s="13"/>
      <c r="AT323" s="247" t="s">
        <v>142</v>
      </c>
      <c r="AU323" s="247" t="s">
        <v>87</v>
      </c>
      <c r="AV323" s="13" t="s">
        <v>21</v>
      </c>
      <c r="AW323" s="13" t="s">
        <v>35</v>
      </c>
      <c r="AX323" s="13" t="s">
        <v>78</v>
      </c>
      <c r="AY323" s="247" t="s">
        <v>129</v>
      </c>
    </row>
    <row r="324" s="14" customFormat="1">
      <c r="A324" s="14"/>
      <c r="B324" s="248"/>
      <c r="C324" s="249"/>
      <c r="D324" s="232" t="s">
        <v>142</v>
      </c>
      <c r="E324" s="250" t="s">
        <v>1</v>
      </c>
      <c r="F324" s="251" t="s">
        <v>583</v>
      </c>
      <c r="G324" s="249"/>
      <c r="H324" s="252">
        <v>9.9749999999999996</v>
      </c>
      <c r="I324" s="253"/>
      <c r="J324" s="249"/>
      <c r="K324" s="249"/>
      <c r="L324" s="254"/>
      <c r="M324" s="255"/>
      <c r="N324" s="256"/>
      <c r="O324" s="256"/>
      <c r="P324" s="256"/>
      <c r="Q324" s="256"/>
      <c r="R324" s="256"/>
      <c r="S324" s="256"/>
      <c r="T324" s="257"/>
      <c r="U324" s="14"/>
      <c r="V324" s="14"/>
      <c r="W324" s="14"/>
      <c r="X324" s="14"/>
      <c r="Y324" s="14"/>
      <c r="Z324" s="14"/>
      <c r="AA324" s="14"/>
      <c r="AB324" s="14"/>
      <c r="AC324" s="14"/>
      <c r="AD324" s="14"/>
      <c r="AE324" s="14"/>
      <c r="AT324" s="258" t="s">
        <v>142</v>
      </c>
      <c r="AU324" s="258" t="s">
        <v>87</v>
      </c>
      <c r="AV324" s="14" t="s">
        <v>87</v>
      </c>
      <c r="AW324" s="14" t="s">
        <v>35</v>
      </c>
      <c r="AX324" s="14" t="s">
        <v>78</v>
      </c>
      <c r="AY324" s="258" t="s">
        <v>129</v>
      </c>
    </row>
    <row r="325" s="13" customFormat="1">
      <c r="A325" s="13"/>
      <c r="B325" s="238"/>
      <c r="C325" s="239"/>
      <c r="D325" s="232" t="s">
        <v>142</v>
      </c>
      <c r="E325" s="240" t="s">
        <v>1</v>
      </c>
      <c r="F325" s="241" t="s">
        <v>584</v>
      </c>
      <c r="G325" s="239"/>
      <c r="H325" s="240" t="s">
        <v>1</v>
      </c>
      <c r="I325" s="242"/>
      <c r="J325" s="239"/>
      <c r="K325" s="239"/>
      <c r="L325" s="243"/>
      <c r="M325" s="244"/>
      <c r="N325" s="245"/>
      <c r="O325" s="245"/>
      <c r="P325" s="245"/>
      <c r="Q325" s="245"/>
      <c r="R325" s="245"/>
      <c r="S325" s="245"/>
      <c r="T325" s="246"/>
      <c r="U325" s="13"/>
      <c r="V325" s="13"/>
      <c r="W325" s="13"/>
      <c r="X325" s="13"/>
      <c r="Y325" s="13"/>
      <c r="Z325" s="13"/>
      <c r="AA325" s="13"/>
      <c r="AB325" s="13"/>
      <c r="AC325" s="13"/>
      <c r="AD325" s="13"/>
      <c r="AE325" s="13"/>
      <c r="AT325" s="247" t="s">
        <v>142</v>
      </c>
      <c r="AU325" s="247" t="s">
        <v>87</v>
      </c>
      <c r="AV325" s="13" t="s">
        <v>21</v>
      </c>
      <c r="AW325" s="13" t="s">
        <v>35</v>
      </c>
      <c r="AX325" s="13" t="s">
        <v>78</v>
      </c>
      <c r="AY325" s="247" t="s">
        <v>129</v>
      </c>
    </row>
    <row r="326" s="14" customFormat="1">
      <c r="A326" s="14"/>
      <c r="B326" s="248"/>
      <c r="C326" s="249"/>
      <c r="D326" s="232" t="s">
        <v>142</v>
      </c>
      <c r="E326" s="250" t="s">
        <v>1</v>
      </c>
      <c r="F326" s="251" t="s">
        <v>585</v>
      </c>
      <c r="G326" s="249"/>
      <c r="H326" s="252">
        <v>17.550000000000001</v>
      </c>
      <c r="I326" s="253"/>
      <c r="J326" s="249"/>
      <c r="K326" s="249"/>
      <c r="L326" s="254"/>
      <c r="M326" s="255"/>
      <c r="N326" s="256"/>
      <c r="O326" s="256"/>
      <c r="P326" s="256"/>
      <c r="Q326" s="256"/>
      <c r="R326" s="256"/>
      <c r="S326" s="256"/>
      <c r="T326" s="257"/>
      <c r="U326" s="14"/>
      <c r="V326" s="14"/>
      <c r="W326" s="14"/>
      <c r="X326" s="14"/>
      <c r="Y326" s="14"/>
      <c r="Z326" s="14"/>
      <c r="AA326" s="14"/>
      <c r="AB326" s="14"/>
      <c r="AC326" s="14"/>
      <c r="AD326" s="14"/>
      <c r="AE326" s="14"/>
      <c r="AT326" s="258" t="s">
        <v>142</v>
      </c>
      <c r="AU326" s="258" t="s">
        <v>87</v>
      </c>
      <c r="AV326" s="14" t="s">
        <v>87</v>
      </c>
      <c r="AW326" s="14" t="s">
        <v>35</v>
      </c>
      <c r="AX326" s="14" t="s">
        <v>78</v>
      </c>
      <c r="AY326" s="258" t="s">
        <v>129</v>
      </c>
    </row>
    <row r="327" s="13" customFormat="1">
      <c r="A327" s="13"/>
      <c r="B327" s="238"/>
      <c r="C327" s="239"/>
      <c r="D327" s="232" t="s">
        <v>142</v>
      </c>
      <c r="E327" s="240" t="s">
        <v>1</v>
      </c>
      <c r="F327" s="241" t="s">
        <v>470</v>
      </c>
      <c r="G327" s="239"/>
      <c r="H327" s="240" t="s">
        <v>1</v>
      </c>
      <c r="I327" s="242"/>
      <c r="J327" s="239"/>
      <c r="K327" s="239"/>
      <c r="L327" s="243"/>
      <c r="M327" s="244"/>
      <c r="N327" s="245"/>
      <c r="O327" s="245"/>
      <c r="P327" s="245"/>
      <c r="Q327" s="245"/>
      <c r="R327" s="245"/>
      <c r="S327" s="245"/>
      <c r="T327" s="246"/>
      <c r="U327" s="13"/>
      <c r="V327" s="13"/>
      <c r="W327" s="13"/>
      <c r="X327" s="13"/>
      <c r="Y327" s="13"/>
      <c r="Z327" s="13"/>
      <c r="AA327" s="13"/>
      <c r="AB327" s="13"/>
      <c r="AC327" s="13"/>
      <c r="AD327" s="13"/>
      <c r="AE327" s="13"/>
      <c r="AT327" s="247" t="s">
        <v>142</v>
      </c>
      <c r="AU327" s="247" t="s">
        <v>87</v>
      </c>
      <c r="AV327" s="13" t="s">
        <v>21</v>
      </c>
      <c r="AW327" s="13" t="s">
        <v>35</v>
      </c>
      <c r="AX327" s="13" t="s">
        <v>78</v>
      </c>
      <c r="AY327" s="247" t="s">
        <v>129</v>
      </c>
    </row>
    <row r="328" s="14" customFormat="1">
      <c r="A328" s="14"/>
      <c r="B328" s="248"/>
      <c r="C328" s="249"/>
      <c r="D328" s="232" t="s">
        <v>142</v>
      </c>
      <c r="E328" s="250" t="s">
        <v>1</v>
      </c>
      <c r="F328" s="251" t="s">
        <v>26</v>
      </c>
      <c r="G328" s="249"/>
      <c r="H328" s="252">
        <v>10</v>
      </c>
      <c r="I328" s="253"/>
      <c r="J328" s="249"/>
      <c r="K328" s="249"/>
      <c r="L328" s="254"/>
      <c r="M328" s="255"/>
      <c r="N328" s="256"/>
      <c r="O328" s="256"/>
      <c r="P328" s="256"/>
      <c r="Q328" s="256"/>
      <c r="R328" s="256"/>
      <c r="S328" s="256"/>
      <c r="T328" s="257"/>
      <c r="U328" s="14"/>
      <c r="V328" s="14"/>
      <c r="W328" s="14"/>
      <c r="X328" s="14"/>
      <c r="Y328" s="14"/>
      <c r="Z328" s="14"/>
      <c r="AA328" s="14"/>
      <c r="AB328" s="14"/>
      <c r="AC328" s="14"/>
      <c r="AD328" s="14"/>
      <c r="AE328" s="14"/>
      <c r="AT328" s="258" t="s">
        <v>142</v>
      </c>
      <c r="AU328" s="258" t="s">
        <v>87</v>
      </c>
      <c r="AV328" s="14" t="s">
        <v>87</v>
      </c>
      <c r="AW328" s="14" t="s">
        <v>35</v>
      </c>
      <c r="AX328" s="14" t="s">
        <v>78</v>
      </c>
      <c r="AY328" s="258" t="s">
        <v>129</v>
      </c>
    </row>
    <row r="329" s="15" customFormat="1">
      <c r="A329" s="15"/>
      <c r="B329" s="259"/>
      <c r="C329" s="260"/>
      <c r="D329" s="232" t="s">
        <v>142</v>
      </c>
      <c r="E329" s="261" t="s">
        <v>1</v>
      </c>
      <c r="F329" s="262" t="s">
        <v>150</v>
      </c>
      <c r="G329" s="260"/>
      <c r="H329" s="263">
        <v>37.524999999999999</v>
      </c>
      <c r="I329" s="264"/>
      <c r="J329" s="260"/>
      <c r="K329" s="260"/>
      <c r="L329" s="265"/>
      <c r="M329" s="284"/>
      <c r="N329" s="285"/>
      <c r="O329" s="285"/>
      <c r="P329" s="285"/>
      <c r="Q329" s="285"/>
      <c r="R329" s="285"/>
      <c r="S329" s="285"/>
      <c r="T329" s="286"/>
      <c r="U329" s="15"/>
      <c r="V329" s="15"/>
      <c r="W329" s="15"/>
      <c r="X329" s="15"/>
      <c r="Y329" s="15"/>
      <c r="Z329" s="15"/>
      <c r="AA329" s="15"/>
      <c r="AB329" s="15"/>
      <c r="AC329" s="15"/>
      <c r="AD329" s="15"/>
      <c r="AE329" s="15"/>
      <c r="AT329" s="269" t="s">
        <v>142</v>
      </c>
      <c r="AU329" s="269" t="s">
        <v>87</v>
      </c>
      <c r="AV329" s="15" t="s">
        <v>136</v>
      </c>
      <c r="AW329" s="15" t="s">
        <v>35</v>
      </c>
      <c r="AX329" s="15" t="s">
        <v>21</v>
      </c>
      <c r="AY329" s="269" t="s">
        <v>129</v>
      </c>
    </row>
    <row r="330" s="2" customFormat="1" ht="6.96" customHeight="1">
      <c r="A330" s="39"/>
      <c r="B330" s="67"/>
      <c r="C330" s="68"/>
      <c r="D330" s="68"/>
      <c r="E330" s="68"/>
      <c r="F330" s="68"/>
      <c r="G330" s="68"/>
      <c r="H330" s="68"/>
      <c r="I330" s="68"/>
      <c r="J330" s="68"/>
      <c r="K330" s="68"/>
      <c r="L330" s="45"/>
      <c r="M330" s="39"/>
      <c r="O330" s="39"/>
      <c r="P330" s="39"/>
      <c r="Q330" s="39"/>
      <c r="R330" s="39"/>
      <c r="S330" s="39"/>
      <c r="T330" s="39"/>
      <c r="U330" s="39"/>
      <c r="V330" s="39"/>
      <c r="W330" s="39"/>
      <c r="X330" s="39"/>
      <c r="Y330" s="39"/>
      <c r="Z330" s="39"/>
      <c r="AA330" s="39"/>
      <c r="AB330" s="39"/>
      <c r="AC330" s="39"/>
      <c r="AD330" s="39"/>
      <c r="AE330" s="39"/>
    </row>
  </sheetData>
  <sheetProtection sheet="1" autoFilter="0" formatColumns="0" formatRows="0" objects="1" scenarios="1" spinCount="100000" saltValue="rs4283rDgnOIU9djwNLICY3HkbR/no6h+Yc3LES/MA0tdsYzXRfWx+anE5ByPXS+F+pxqffbWx4c1S3jJyp8FA==" hashValue="asy45nPw2vbaW5d8cghIxNPPDhqko/ESw+v8j7M8IHr78p9kCDKbpnaey6M7cJnPbWMsHG18et9IVIwR6LbODg==" algorithmName="SHA-512" password="CA9C"/>
  <autoFilter ref="C124:K329"/>
  <mergeCells count="9">
    <mergeCell ref="E7:H7"/>
    <mergeCell ref="E9:H9"/>
    <mergeCell ref="E18:H18"/>
    <mergeCell ref="E27:H27"/>
    <mergeCell ref="E85:H85"/>
    <mergeCell ref="E87:H87"/>
    <mergeCell ref="E115:H115"/>
    <mergeCell ref="E117:H117"/>
    <mergeCell ref="L2:V2"/>
  </mergeCells>
  <hyperlinks>
    <hyperlink ref="F130" r:id="rId1" display="https://podminky.urs.cz/item/CS_URS_2023_01/619995001"/>
    <hyperlink ref="F151" r:id="rId2" display="https://podminky.urs.cz/item/CS_URS_2023_01/941211112"/>
    <hyperlink ref="F157" r:id="rId3" display="https://podminky.urs.cz/item/CS_URS_2023_01/941211211"/>
    <hyperlink ref="F162" r:id="rId4" display="https://podminky.urs.cz/item/CS_URS_2023_01/941211812"/>
    <hyperlink ref="F165" r:id="rId5" display="https://podminky.urs.cz/item/CS_URS_2023_01/944511111"/>
    <hyperlink ref="F171" r:id="rId6" display="https://podminky.urs.cz/item/CS_URS_2023_01/944511211"/>
    <hyperlink ref="F176" r:id="rId7" display="https://podminky.urs.cz/item/CS_URS_2023_01/944511811"/>
    <hyperlink ref="F179" r:id="rId8" display="https://podminky.urs.cz/item/CS_URS_2023_01/949521112"/>
    <hyperlink ref="F183" r:id="rId9" display="https://podminky.urs.cz/item/CS_URS_2023_01/949521212"/>
    <hyperlink ref="F188" r:id="rId10" display="https://podminky.urs.cz/item/CS_URS_2023_01/949521812"/>
    <hyperlink ref="F191" r:id="rId11" display="https://podminky.urs.cz/item/CS_URS_2023_01/978015331"/>
    <hyperlink ref="F196" r:id="rId12" display="https://podminky.urs.cz/item/CS_URS_2023_01/978015351"/>
    <hyperlink ref="F201" r:id="rId13" display="https://podminky.urs.cz/item/CS_URS_2023_01/978019351"/>
    <hyperlink ref="F207" r:id="rId14" display="https://podminky.urs.cz/item/CS_URS_2023_01/997013157"/>
    <hyperlink ref="F212" r:id="rId15" display="https://podminky.urs.cz/item/CS_URS_2023_01/997013631"/>
    <hyperlink ref="F216" r:id="rId16" display="https://podminky.urs.cz/item/CS_URS_2023_01/997013814"/>
    <hyperlink ref="F220" r:id="rId17" display="https://podminky.urs.cz/item/CS_URS_2023_01/998017003"/>
    <hyperlink ref="F226" r:id="rId18" display="https://podminky.urs.cz/item/CS_URS_2023_01/711131811"/>
    <hyperlink ref="F238" r:id="rId19" display="https://podminky.urs.cz/item/CS_URS_2023_01/771553810"/>
    <hyperlink ref="F246" r:id="rId20" display="https://podminky.urs.cz/item/CS_URS_2023_01/771121011"/>
    <hyperlink ref="F254" r:id="rId21" display="https://podminky.urs.cz/item/CS_URS_2023_01/771151012"/>
    <hyperlink ref="F272" r:id="rId22" display="https://podminky.urs.cz/item/CS_URS_2023_01/771554112"/>
    <hyperlink ref="F284" r:id="rId23" display="https://podminky.urs.cz/item/CS_URS_2023_01/771591112"/>
    <hyperlink ref="F290" r:id="rId24" display="https://podminky.urs.cz/item/CS_URS_2023_01/998771203"/>
    <hyperlink ref="F294" r:id="rId25" display="https://podminky.urs.cz/item/CS_URS_2023_01/783823133"/>
    <hyperlink ref="F302" r:id="rId26" display="https://podminky.urs.cz/item/CS_URS_2023_01/783823183"/>
    <hyperlink ref="F307" r:id="rId27" display="https://podminky.urs.cz/item/CS_URS_2023_01/783827423"/>
    <hyperlink ref="F316" r:id="rId28" display="https://podminky.urs.cz/item/CS_URS_2023_01/783827483"/>
    <hyperlink ref="F322" r:id="rId29" display="https://podminky.urs.cz/item/CS_URS_2023_01/783897611"/>
  </hyperlinks>
  <pageMargins left="0.39375" right="0.39375" top="0.39375" bottom="0.39375" header="0" footer="0"/>
  <pageSetup paperSize="9" orientation="portrait" blackAndWhite="1" fitToHeight="100"/>
  <headerFooter>
    <oddFooter>&amp;CStrana &amp;P z &amp;N</oddFooter>
  </headerFooter>
  <drawing r:id="rId3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37"/>
      <c r="C3" s="138"/>
      <c r="D3" s="138"/>
      <c r="E3" s="138"/>
      <c r="F3" s="138"/>
      <c r="G3" s="138"/>
      <c r="H3" s="138"/>
      <c r="I3" s="138"/>
      <c r="J3" s="138"/>
      <c r="K3" s="138"/>
      <c r="L3" s="21"/>
      <c r="AT3" s="18" t="s">
        <v>87</v>
      </c>
    </row>
    <row r="4" s="1" customFormat="1" ht="24.96" customHeight="1">
      <c r="B4" s="21"/>
      <c r="D4" s="139" t="s">
        <v>94</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OPRAVA FASÁDY KAVÁRNY UNION V ČESKÉ LÍPĚ - VÝCHODNÍ STRANA</v>
      </c>
      <c r="F7" s="141"/>
      <c r="G7" s="141"/>
      <c r="H7" s="141"/>
      <c r="L7" s="21"/>
    </row>
    <row r="8" s="2" customFormat="1" ht="12" customHeight="1">
      <c r="A8" s="39"/>
      <c r="B8" s="45"/>
      <c r="C8" s="39"/>
      <c r="D8" s="141" t="s">
        <v>95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590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19</v>
      </c>
      <c r="E11" s="39"/>
      <c r="F11" s="144" t="s">
        <v>1</v>
      </c>
      <c r="G11" s="39"/>
      <c r="H11" s="39"/>
      <c r="I11" s="141" t="s">
        <v>20</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22</v>
      </c>
      <c r="E12" s="39"/>
      <c r="F12" s="144" t="s">
        <v>97</v>
      </c>
      <c r="G12" s="39"/>
      <c r="H12" s="39"/>
      <c r="I12" s="141" t="s">
        <v>24</v>
      </c>
      <c r="J12" s="145" t="str">
        <f>'Rekapitulace stavby'!AN8</f>
        <v>17. 10. 2022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28</v>
      </c>
      <c r="E14" s="39"/>
      <c r="F14" s="39"/>
      <c r="G14" s="39"/>
      <c r="H14" s="39"/>
      <c r="I14" s="141" t="s">
        <v>29</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31</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32</v>
      </c>
      <c r="E17" s="39"/>
      <c r="F17" s="39"/>
      <c r="G17" s="39"/>
      <c r="H17" s="39"/>
      <c r="I17" s="141" t="s">
        <v>29</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31</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34</v>
      </c>
      <c r="E20" s="39"/>
      <c r="F20" s="39"/>
      <c r="G20" s="39"/>
      <c r="H20" s="39"/>
      <c r="I20" s="141" t="s">
        <v>29</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31</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36</v>
      </c>
      <c r="E23" s="39"/>
      <c r="F23" s="39"/>
      <c r="G23" s="39"/>
      <c r="H23" s="39"/>
      <c r="I23" s="141" t="s">
        <v>29</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31</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37</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38</v>
      </c>
      <c r="E30" s="39"/>
      <c r="F30" s="39"/>
      <c r="G30" s="39"/>
      <c r="H30" s="39"/>
      <c r="I30" s="39"/>
      <c r="J30" s="15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40</v>
      </c>
      <c r="G32" s="39"/>
      <c r="H32" s="39"/>
      <c r="I32" s="153" t="s">
        <v>39</v>
      </c>
      <c r="J32" s="153" t="s">
        <v>41</v>
      </c>
      <c r="K32" s="39"/>
      <c r="L32" s="64"/>
      <c r="S32" s="39"/>
      <c r="T32" s="39"/>
      <c r="U32" s="39"/>
      <c r="V32" s="39"/>
      <c r="W32" s="39"/>
      <c r="X32" s="39"/>
      <c r="Y32" s="39"/>
      <c r="Z32" s="39"/>
      <c r="AA32" s="39"/>
      <c r="AB32" s="39"/>
      <c r="AC32" s="39"/>
      <c r="AD32" s="39"/>
      <c r="AE32" s="39"/>
    </row>
    <row r="33" s="2" customFormat="1" ht="14.4" customHeight="1">
      <c r="A33" s="39"/>
      <c r="B33" s="45"/>
      <c r="C33" s="39"/>
      <c r="D33" s="154" t="s">
        <v>42</v>
      </c>
      <c r="E33" s="141" t="s">
        <v>43</v>
      </c>
      <c r="F33" s="155">
        <f>ROUND((SUM(BE122:BE156)),  2)</f>
        <v>0</v>
      </c>
      <c r="G33" s="39"/>
      <c r="H33" s="39"/>
      <c r="I33" s="156">
        <v>0.20999999999999999</v>
      </c>
      <c r="J33" s="155">
        <f>ROUND(((SUM(BE122:BE156))*I33),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44</v>
      </c>
      <c r="F34" s="155">
        <f>ROUND((SUM(BF122:BF156)),  2)</f>
        <v>0</v>
      </c>
      <c r="G34" s="39"/>
      <c r="H34" s="39"/>
      <c r="I34" s="156">
        <v>0.14999999999999999</v>
      </c>
      <c r="J34" s="155">
        <f>ROUND(((SUM(BF122:BF156))*I34),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45</v>
      </c>
      <c r="F35" s="155">
        <f>ROUND((SUM(BG122:BG156)),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46</v>
      </c>
      <c r="F36" s="155">
        <f>ROUND((SUM(BH122:BH156)),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47</v>
      </c>
      <c r="F37" s="155">
        <f>ROUND((SUM(BI122:BI156)),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51</v>
      </c>
      <c r="E50" s="165"/>
      <c r="F50" s="165"/>
      <c r="G50" s="164" t="s">
        <v>52</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53</v>
      </c>
      <c r="E61" s="167"/>
      <c r="F61" s="168" t="s">
        <v>54</v>
      </c>
      <c r="G61" s="166" t="s">
        <v>53</v>
      </c>
      <c r="H61" s="167"/>
      <c r="I61" s="167"/>
      <c r="J61" s="169" t="s">
        <v>54</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55</v>
      </c>
      <c r="E65" s="170"/>
      <c r="F65" s="170"/>
      <c r="G65" s="164" t="s">
        <v>56</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53</v>
      </c>
      <c r="E76" s="167"/>
      <c r="F76" s="168" t="s">
        <v>54</v>
      </c>
      <c r="G76" s="166" t="s">
        <v>53</v>
      </c>
      <c r="H76" s="167"/>
      <c r="I76" s="167"/>
      <c r="J76" s="169" t="s">
        <v>54</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OPRAVA FASÁDY KAVÁRNY UNION V ČESKÉ LÍPĚ - VÝCHODNÍ STRANA</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22</v>
      </c>
      <c r="D89" s="41"/>
      <c r="E89" s="41"/>
      <c r="F89" s="28" t="str">
        <f>F12</f>
        <v>JINDŘICHA Z LIPÉ 113/24 Č. LÍPA, Česká Lípa</v>
      </c>
      <c r="G89" s="41"/>
      <c r="H89" s="41"/>
      <c r="I89" s="33" t="s">
        <v>24</v>
      </c>
      <c r="J89" s="80" t="str">
        <f>IF(J12="","",J12)</f>
        <v>17. 10. 2022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28</v>
      </c>
      <c r="D91" s="41"/>
      <c r="E91" s="41"/>
      <c r="F91" s="28" t="str">
        <f>E15</f>
        <v xml:space="preserve"> </v>
      </c>
      <c r="G91" s="41"/>
      <c r="H91" s="41"/>
      <c r="I91" s="33" t="s">
        <v>34</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32</v>
      </c>
      <c r="D92" s="41"/>
      <c r="E92" s="41"/>
      <c r="F92" s="28" t="str">
        <f>IF(E18="","",E18)</f>
        <v>Vyplň údaj</v>
      </c>
      <c r="G92" s="41"/>
      <c r="H92" s="41"/>
      <c r="I92" s="33" t="s">
        <v>36</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100</v>
      </c>
      <c r="D94" s="177"/>
      <c r="E94" s="177"/>
      <c r="F94" s="177"/>
      <c r="G94" s="177"/>
      <c r="H94" s="177"/>
      <c r="I94" s="177"/>
      <c r="J94" s="178" t="s">
        <v>101</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102</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103</v>
      </c>
    </row>
    <row r="97" s="9" customFormat="1" ht="24.96" customHeight="1">
      <c r="A97" s="9"/>
      <c r="B97" s="180"/>
      <c r="C97" s="181"/>
      <c r="D97" s="182" t="s">
        <v>590</v>
      </c>
      <c r="E97" s="183"/>
      <c r="F97" s="183"/>
      <c r="G97" s="183"/>
      <c r="H97" s="183"/>
      <c r="I97" s="183"/>
      <c r="J97" s="184">
        <f>J123</f>
        <v>0</v>
      </c>
      <c r="K97" s="181"/>
      <c r="L97" s="185"/>
      <c r="S97" s="9"/>
      <c r="T97" s="9"/>
      <c r="U97" s="9"/>
      <c r="V97" s="9"/>
      <c r="W97" s="9"/>
      <c r="X97" s="9"/>
      <c r="Y97" s="9"/>
      <c r="Z97" s="9"/>
      <c r="AA97" s="9"/>
      <c r="AB97" s="9"/>
      <c r="AC97" s="9"/>
      <c r="AD97" s="9"/>
      <c r="AE97" s="9"/>
    </row>
    <row r="98" s="10" customFormat="1" ht="19.92" customHeight="1">
      <c r="A98" s="10"/>
      <c r="B98" s="186"/>
      <c r="C98" s="187"/>
      <c r="D98" s="188" t="s">
        <v>591</v>
      </c>
      <c r="E98" s="189"/>
      <c r="F98" s="189"/>
      <c r="G98" s="189"/>
      <c r="H98" s="189"/>
      <c r="I98" s="189"/>
      <c r="J98" s="190">
        <f>J124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592</v>
      </c>
      <c r="E99" s="189"/>
      <c r="F99" s="189"/>
      <c r="G99" s="189"/>
      <c r="H99" s="189"/>
      <c r="I99" s="189"/>
      <c r="J99" s="190">
        <f>J128</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593</v>
      </c>
      <c r="E100" s="189"/>
      <c r="F100" s="189"/>
      <c r="G100" s="189"/>
      <c r="H100" s="189"/>
      <c r="I100" s="189"/>
      <c r="J100" s="190">
        <f>J133</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594</v>
      </c>
      <c r="E101" s="189"/>
      <c r="F101" s="189"/>
      <c r="G101" s="189"/>
      <c r="H101" s="189"/>
      <c r="I101" s="189"/>
      <c r="J101" s="190">
        <f>J146</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595</v>
      </c>
      <c r="E102" s="189"/>
      <c r="F102" s="189"/>
      <c r="G102" s="189"/>
      <c r="H102" s="189"/>
      <c r="I102" s="189"/>
      <c r="J102" s="190">
        <f>J150</f>
        <v>0</v>
      </c>
      <c r="K102" s="187"/>
      <c r="L102" s="19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114</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75" t="str">
        <f>E7</f>
        <v>OPRAVA FASÁDY KAVÁRNY UNION V ČESKÉ LÍPĚ - VÝCHODNÍ STRANA</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95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VRN - Vedlejší rozpočtové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22</v>
      </c>
      <c r="D116" s="41"/>
      <c r="E116" s="41"/>
      <c r="F116" s="28" t="str">
        <f>F12</f>
        <v>JINDŘICHA Z LIPÉ 113/24 Č. LÍPA, Česká Lípa</v>
      </c>
      <c r="G116" s="41"/>
      <c r="H116" s="41"/>
      <c r="I116" s="33" t="s">
        <v>24</v>
      </c>
      <c r="J116" s="80" t="str">
        <f>IF(J12="","",J12)</f>
        <v>17. 10. 2022</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E15</f>
        <v xml:space="preserve"> </v>
      </c>
      <c r="G118" s="41"/>
      <c r="H118" s="41"/>
      <c r="I118" s="33" t="s">
        <v>34</v>
      </c>
      <c r="J118" s="37" t="str">
        <f>E21</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32</v>
      </c>
      <c r="D119" s="41"/>
      <c r="E119" s="41"/>
      <c r="F119" s="28" t="str">
        <f>IF(E18="","",E18)</f>
        <v>Vyplň údaj</v>
      </c>
      <c r="G119" s="41"/>
      <c r="H119" s="41"/>
      <c r="I119" s="33" t="s">
        <v>36</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2"/>
      <c r="B121" s="193"/>
      <c r="C121" s="194" t="s">
        <v>115</v>
      </c>
      <c r="D121" s="195" t="s">
        <v>63</v>
      </c>
      <c r="E121" s="195" t="s">
        <v>59</v>
      </c>
      <c r="F121" s="195" t="s">
        <v>60</v>
      </c>
      <c r="G121" s="195" t="s">
        <v>116</v>
      </c>
      <c r="H121" s="195" t="s">
        <v>117</v>
      </c>
      <c r="I121" s="195" t="s">
        <v>118</v>
      </c>
      <c r="J121" s="195" t="s">
        <v>101</v>
      </c>
      <c r="K121" s="196" t="s">
        <v>119</v>
      </c>
      <c r="L121" s="197"/>
      <c r="M121" s="101" t="s">
        <v>1</v>
      </c>
      <c r="N121" s="102" t="s">
        <v>42</v>
      </c>
      <c r="O121" s="102" t="s">
        <v>120</v>
      </c>
      <c r="P121" s="102" t="s">
        <v>121</v>
      </c>
      <c r="Q121" s="102" t="s">
        <v>122</v>
      </c>
      <c r="R121" s="102" t="s">
        <v>123</v>
      </c>
      <c r="S121" s="102" t="s">
        <v>124</v>
      </c>
      <c r="T121" s="103" t="s">
        <v>125</v>
      </c>
      <c r="U121" s="192"/>
      <c r="V121" s="192"/>
      <c r="W121" s="192"/>
      <c r="X121" s="192"/>
      <c r="Y121" s="192"/>
      <c r="Z121" s="192"/>
      <c r="AA121" s="192"/>
      <c r="AB121" s="192"/>
      <c r="AC121" s="192"/>
      <c r="AD121" s="192"/>
      <c r="AE121" s="192"/>
    </row>
    <row r="122" s="2" customFormat="1" ht="22.8" customHeight="1">
      <c r="A122" s="39"/>
      <c r="B122" s="40"/>
      <c r="C122" s="108" t="s">
        <v>126</v>
      </c>
      <c r="D122" s="41"/>
      <c r="E122" s="41"/>
      <c r="F122" s="41"/>
      <c r="G122" s="41"/>
      <c r="H122" s="41"/>
      <c r="I122" s="41"/>
      <c r="J122" s="198">
        <f>BK122</f>
        <v>0</v>
      </c>
      <c r="K122" s="41"/>
      <c r="L122" s="45"/>
      <c r="M122" s="104"/>
      <c r="N122" s="199"/>
      <c r="O122" s="105"/>
      <c r="P122" s="200">
        <f>P123</f>
        <v>0</v>
      </c>
      <c r="Q122" s="105"/>
      <c r="R122" s="200">
        <f>R123</f>
        <v>0</v>
      </c>
      <c r="S122" s="105"/>
      <c r="T122" s="201">
        <f>T123</f>
        <v>0</v>
      </c>
      <c r="U122" s="39"/>
      <c r="V122" s="39"/>
      <c r="W122" s="39"/>
      <c r="X122" s="39"/>
      <c r="Y122" s="39"/>
      <c r="Z122" s="39"/>
      <c r="AA122" s="39"/>
      <c r="AB122" s="39"/>
      <c r="AC122" s="39"/>
      <c r="AD122" s="39"/>
      <c r="AE122" s="39"/>
      <c r="AT122" s="18" t="s">
        <v>77</v>
      </c>
      <c r="AU122" s="18" t="s">
        <v>103</v>
      </c>
      <c r="BK122" s="202">
        <f>BK123</f>
        <v>0</v>
      </c>
    </row>
    <row r="123" s="12" customFormat="1" ht="25.92" customHeight="1">
      <c r="A123" s="12"/>
      <c r="B123" s="203"/>
      <c r="C123" s="204"/>
      <c r="D123" s="205" t="s">
        <v>77</v>
      </c>
      <c r="E123" s="206" t="s">
        <v>91</v>
      </c>
      <c r="F123" s="206" t="s">
        <v>92</v>
      </c>
      <c r="G123" s="204"/>
      <c r="H123" s="204"/>
      <c r="I123" s="207"/>
      <c r="J123" s="208">
        <f>BK123</f>
        <v>0</v>
      </c>
      <c r="K123" s="204"/>
      <c r="L123" s="209"/>
      <c r="M123" s="210"/>
      <c r="N123" s="211"/>
      <c r="O123" s="211"/>
      <c r="P123" s="212">
        <f>P124+P128+P133+P146+P150</f>
        <v>0</v>
      </c>
      <c r="Q123" s="211"/>
      <c r="R123" s="212">
        <f>R124+R128+R133+R146+R150</f>
        <v>0</v>
      </c>
      <c r="S123" s="211"/>
      <c r="T123" s="213">
        <f>T124+T128+T133+T146+T150</f>
        <v>0</v>
      </c>
      <c r="U123" s="12"/>
      <c r="V123" s="12"/>
      <c r="W123" s="12"/>
      <c r="X123" s="12"/>
      <c r="Y123" s="12"/>
      <c r="Z123" s="12"/>
      <c r="AA123" s="12"/>
      <c r="AB123" s="12"/>
      <c r="AC123" s="12"/>
      <c r="AD123" s="12"/>
      <c r="AE123" s="12"/>
      <c r="AR123" s="214" t="s">
        <v>173</v>
      </c>
      <c r="AT123" s="215" t="s">
        <v>77</v>
      </c>
      <c r="AU123" s="215" t="s">
        <v>78</v>
      </c>
      <c r="AY123" s="214" t="s">
        <v>129</v>
      </c>
      <c r="BK123" s="216">
        <f>BK124+BK128+BK133+BK146+BK150</f>
        <v>0</v>
      </c>
    </row>
    <row r="124" s="12" customFormat="1" ht="22.8" customHeight="1">
      <c r="A124" s="12"/>
      <c r="B124" s="203"/>
      <c r="C124" s="204"/>
      <c r="D124" s="205" t="s">
        <v>77</v>
      </c>
      <c r="E124" s="217" t="s">
        <v>596</v>
      </c>
      <c r="F124" s="217" t="s">
        <v>597</v>
      </c>
      <c r="G124" s="204"/>
      <c r="H124" s="204"/>
      <c r="I124" s="207"/>
      <c r="J124" s="218">
        <f>BK124</f>
        <v>0</v>
      </c>
      <c r="K124" s="204"/>
      <c r="L124" s="209"/>
      <c r="M124" s="210"/>
      <c r="N124" s="211"/>
      <c r="O124" s="211"/>
      <c r="P124" s="212">
        <f>SUM(P125:P127)</f>
        <v>0</v>
      </c>
      <c r="Q124" s="211"/>
      <c r="R124" s="212">
        <f>SUM(R125:R127)</f>
        <v>0</v>
      </c>
      <c r="S124" s="211"/>
      <c r="T124" s="213">
        <f>SUM(T125:T127)</f>
        <v>0</v>
      </c>
      <c r="U124" s="12"/>
      <c r="V124" s="12"/>
      <c r="W124" s="12"/>
      <c r="X124" s="12"/>
      <c r="Y124" s="12"/>
      <c r="Z124" s="12"/>
      <c r="AA124" s="12"/>
      <c r="AB124" s="12"/>
      <c r="AC124" s="12"/>
      <c r="AD124" s="12"/>
      <c r="AE124" s="12"/>
      <c r="AR124" s="214" t="s">
        <v>173</v>
      </c>
      <c r="AT124" s="215" t="s">
        <v>77</v>
      </c>
      <c r="AU124" s="215" t="s">
        <v>21</v>
      </c>
      <c r="AY124" s="214" t="s">
        <v>129</v>
      </c>
      <c r="BK124" s="216">
        <f>SUM(BK125:BK127)</f>
        <v>0</v>
      </c>
    </row>
    <row r="125" s="2" customFormat="1" ht="24.15" customHeight="1">
      <c r="A125" s="39"/>
      <c r="B125" s="40"/>
      <c r="C125" s="219" t="s">
        <v>21</v>
      </c>
      <c r="D125" s="219" t="s">
        <v>132</v>
      </c>
      <c r="E125" s="220" t="s">
        <v>598</v>
      </c>
      <c r="F125" s="221" t="s">
        <v>599</v>
      </c>
      <c r="G125" s="222" t="s">
        <v>228</v>
      </c>
      <c r="H125" s="223">
        <v>1</v>
      </c>
      <c r="I125" s="224"/>
      <c r="J125" s="225">
        <f>ROUND(I125*H125,2)</f>
        <v>0</v>
      </c>
      <c r="K125" s="221" t="s">
        <v>154</v>
      </c>
      <c r="L125" s="45"/>
      <c r="M125" s="226" t="s">
        <v>1</v>
      </c>
      <c r="N125" s="227" t="s">
        <v>43</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600</v>
      </c>
      <c r="AT125" s="230" t="s">
        <v>132</v>
      </c>
      <c r="AU125" s="230" t="s">
        <v>87</v>
      </c>
      <c r="AY125" s="18" t="s">
        <v>129</v>
      </c>
      <c r="BE125" s="231">
        <f>IF(N125="základní",J125,0)</f>
        <v>0</v>
      </c>
      <c r="BF125" s="231">
        <f>IF(N125="snížená",J125,0)</f>
        <v>0</v>
      </c>
      <c r="BG125" s="231">
        <f>IF(N125="zákl. přenesená",J125,0)</f>
        <v>0</v>
      </c>
      <c r="BH125" s="231">
        <f>IF(N125="sníž. přenesená",J125,0)</f>
        <v>0</v>
      </c>
      <c r="BI125" s="231">
        <f>IF(N125="nulová",J125,0)</f>
        <v>0</v>
      </c>
      <c r="BJ125" s="18" t="s">
        <v>21</v>
      </c>
      <c r="BK125" s="231">
        <f>ROUND(I125*H125,2)</f>
        <v>0</v>
      </c>
      <c r="BL125" s="18" t="s">
        <v>600</v>
      </c>
      <c r="BM125" s="230" t="s">
        <v>601</v>
      </c>
    </row>
    <row r="126" s="2" customFormat="1">
      <c r="A126" s="39"/>
      <c r="B126" s="40"/>
      <c r="C126" s="41"/>
      <c r="D126" s="232" t="s">
        <v>138</v>
      </c>
      <c r="E126" s="41"/>
      <c r="F126" s="233" t="s">
        <v>602</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138</v>
      </c>
      <c r="AU126" s="18" t="s">
        <v>87</v>
      </c>
    </row>
    <row r="127" s="2" customFormat="1">
      <c r="A127" s="39"/>
      <c r="B127" s="40"/>
      <c r="C127" s="41"/>
      <c r="D127" s="270" t="s">
        <v>157</v>
      </c>
      <c r="E127" s="41"/>
      <c r="F127" s="271" t="s">
        <v>603</v>
      </c>
      <c r="G127" s="41"/>
      <c r="H127" s="41"/>
      <c r="I127" s="234"/>
      <c r="J127" s="41"/>
      <c r="K127" s="41"/>
      <c r="L127" s="45"/>
      <c r="M127" s="235"/>
      <c r="N127" s="236"/>
      <c r="O127" s="92"/>
      <c r="P127" s="92"/>
      <c r="Q127" s="92"/>
      <c r="R127" s="92"/>
      <c r="S127" s="92"/>
      <c r="T127" s="93"/>
      <c r="U127" s="39"/>
      <c r="V127" s="39"/>
      <c r="W127" s="39"/>
      <c r="X127" s="39"/>
      <c r="Y127" s="39"/>
      <c r="Z127" s="39"/>
      <c r="AA127" s="39"/>
      <c r="AB127" s="39"/>
      <c r="AC127" s="39"/>
      <c r="AD127" s="39"/>
      <c r="AE127" s="39"/>
      <c r="AT127" s="18" t="s">
        <v>157</v>
      </c>
      <c r="AU127" s="18" t="s">
        <v>87</v>
      </c>
    </row>
    <row r="128" s="12" customFormat="1" ht="22.8" customHeight="1">
      <c r="A128" s="12"/>
      <c r="B128" s="203"/>
      <c r="C128" s="204"/>
      <c r="D128" s="205" t="s">
        <v>77</v>
      </c>
      <c r="E128" s="217" t="s">
        <v>604</v>
      </c>
      <c r="F128" s="217" t="s">
        <v>605</v>
      </c>
      <c r="G128" s="204"/>
      <c r="H128" s="204"/>
      <c r="I128" s="207"/>
      <c r="J128" s="218">
        <f>BK128</f>
        <v>0</v>
      </c>
      <c r="K128" s="204"/>
      <c r="L128" s="209"/>
      <c r="M128" s="210"/>
      <c r="N128" s="211"/>
      <c r="O128" s="211"/>
      <c r="P128" s="212">
        <f>SUM(P129:P132)</f>
        <v>0</v>
      </c>
      <c r="Q128" s="211"/>
      <c r="R128" s="212">
        <f>SUM(R129:R132)</f>
        <v>0</v>
      </c>
      <c r="S128" s="211"/>
      <c r="T128" s="213">
        <f>SUM(T129:T132)</f>
        <v>0</v>
      </c>
      <c r="U128" s="12"/>
      <c r="V128" s="12"/>
      <c r="W128" s="12"/>
      <c r="X128" s="12"/>
      <c r="Y128" s="12"/>
      <c r="Z128" s="12"/>
      <c r="AA128" s="12"/>
      <c r="AB128" s="12"/>
      <c r="AC128" s="12"/>
      <c r="AD128" s="12"/>
      <c r="AE128" s="12"/>
      <c r="AR128" s="214" t="s">
        <v>173</v>
      </c>
      <c r="AT128" s="215" t="s">
        <v>77</v>
      </c>
      <c r="AU128" s="215" t="s">
        <v>21</v>
      </c>
      <c r="AY128" s="214" t="s">
        <v>129</v>
      </c>
      <c r="BK128" s="216">
        <f>SUM(BK129:BK132)</f>
        <v>0</v>
      </c>
    </row>
    <row r="129" s="2" customFormat="1" ht="16.5" customHeight="1">
      <c r="A129" s="39"/>
      <c r="B129" s="40"/>
      <c r="C129" s="219" t="s">
        <v>87</v>
      </c>
      <c r="D129" s="219" t="s">
        <v>132</v>
      </c>
      <c r="E129" s="220" t="s">
        <v>606</v>
      </c>
      <c r="F129" s="221" t="s">
        <v>607</v>
      </c>
      <c r="G129" s="222" t="s">
        <v>608</v>
      </c>
      <c r="H129" s="223">
        <v>1</v>
      </c>
      <c r="I129" s="224"/>
      <c r="J129" s="225">
        <f>ROUND(I129*H129,2)</f>
        <v>0</v>
      </c>
      <c r="K129" s="221" t="s">
        <v>154</v>
      </c>
      <c r="L129" s="45"/>
      <c r="M129" s="226" t="s">
        <v>1</v>
      </c>
      <c r="N129" s="227" t="s">
        <v>43</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600</v>
      </c>
      <c r="AT129" s="230" t="s">
        <v>132</v>
      </c>
      <c r="AU129" s="230" t="s">
        <v>87</v>
      </c>
      <c r="AY129" s="18" t="s">
        <v>129</v>
      </c>
      <c r="BE129" s="231">
        <f>IF(N129="základní",J129,0)</f>
        <v>0</v>
      </c>
      <c r="BF129" s="231">
        <f>IF(N129="snížená",J129,0)</f>
        <v>0</v>
      </c>
      <c r="BG129" s="231">
        <f>IF(N129="zákl. přenesená",J129,0)</f>
        <v>0</v>
      </c>
      <c r="BH129" s="231">
        <f>IF(N129="sníž. přenesená",J129,0)</f>
        <v>0</v>
      </c>
      <c r="BI129" s="231">
        <f>IF(N129="nulová",J129,0)</f>
        <v>0</v>
      </c>
      <c r="BJ129" s="18" t="s">
        <v>21</v>
      </c>
      <c r="BK129" s="231">
        <f>ROUND(I129*H129,2)</f>
        <v>0</v>
      </c>
      <c r="BL129" s="18" t="s">
        <v>600</v>
      </c>
      <c r="BM129" s="230" t="s">
        <v>609</v>
      </c>
    </row>
    <row r="130" s="2" customFormat="1">
      <c r="A130" s="39"/>
      <c r="B130" s="40"/>
      <c r="C130" s="41"/>
      <c r="D130" s="232" t="s">
        <v>138</v>
      </c>
      <c r="E130" s="41"/>
      <c r="F130" s="233" t="s">
        <v>610</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138</v>
      </c>
      <c r="AU130" s="18" t="s">
        <v>87</v>
      </c>
    </row>
    <row r="131" s="2" customFormat="1">
      <c r="A131" s="39"/>
      <c r="B131" s="40"/>
      <c r="C131" s="41"/>
      <c r="D131" s="270" t="s">
        <v>157</v>
      </c>
      <c r="E131" s="41"/>
      <c r="F131" s="271" t="s">
        <v>611</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157</v>
      </c>
      <c r="AU131" s="18" t="s">
        <v>87</v>
      </c>
    </row>
    <row r="132" s="2" customFormat="1">
      <c r="A132" s="39"/>
      <c r="B132" s="40"/>
      <c r="C132" s="41"/>
      <c r="D132" s="232" t="s">
        <v>140</v>
      </c>
      <c r="E132" s="41"/>
      <c r="F132" s="237" t="s">
        <v>612</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140</v>
      </c>
      <c r="AU132" s="18" t="s">
        <v>87</v>
      </c>
    </row>
    <row r="133" s="12" customFormat="1" ht="22.8" customHeight="1">
      <c r="A133" s="12"/>
      <c r="B133" s="203"/>
      <c r="C133" s="204"/>
      <c r="D133" s="205" t="s">
        <v>77</v>
      </c>
      <c r="E133" s="217" t="s">
        <v>613</v>
      </c>
      <c r="F133" s="217" t="s">
        <v>614</v>
      </c>
      <c r="G133" s="204"/>
      <c r="H133" s="204"/>
      <c r="I133" s="207"/>
      <c r="J133" s="218">
        <f>BK133</f>
        <v>0</v>
      </c>
      <c r="K133" s="204"/>
      <c r="L133" s="209"/>
      <c r="M133" s="210"/>
      <c r="N133" s="211"/>
      <c r="O133" s="211"/>
      <c r="P133" s="212">
        <f>SUM(P134:P145)</f>
        <v>0</v>
      </c>
      <c r="Q133" s="211"/>
      <c r="R133" s="212">
        <f>SUM(R134:R145)</f>
        <v>0</v>
      </c>
      <c r="S133" s="211"/>
      <c r="T133" s="213">
        <f>SUM(T134:T145)</f>
        <v>0</v>
      </c>
      <c r="U133" s="12"/>
      <c r="V133" s="12"/>
      <c r="W133" s="12"/>
      <c r="X133" s="12"/>
      <c r="Y133" s="12"/>
      <c r="Z133" s="12"/>
      <c r="AA133" s="12"/>
      <c r="AB133" s="12"/>
      <c r="AC133" s="12"/>
      <c r="AD133" s="12"/>
      <c r="AE133" s="12"/>
      <c r="AR133" s="214" t="s">
        <v>173</v>
      </c>
      <c r="AT133" s="215" t="s">
        <v>77</v>
      </c>
      <c r="AU133" s="215" t="s">
        <v>21</v>
      </c>
      <c r="AY133" s="214" t="s">
        <v>129</v>
      </c>
      <c r="BK133" s="216">
        <f>SUM(BK134:BK145)</f>
        <v>0</v>
      </c>
    </row>
    <row r="134" s="2" customFormat="1" ht="24.15" customHeight="1">
      <c r="A134" s="39"/>
      <c r="B134" s="40"/>
      <c r="C134" s="219" t="s">
        <v>151</v>
      </c>
      <c r="D134" s="219" t="s">
        <v>132</v>
      </c>
      <c r="E134" s="220" t="s">
        <v>615</v>
      </c>
      <c r="F134" s="221" t="s">
        <v>616</v>
      </c>
      <c r="G134" s="222" t="s">
        <v>228</v>
      </c>
      <c r="H134" s="223">
        <v>1</v>
      </c>
      <c r="I134" s="224"/>
      <c r="J134" s="225">
        <f>ROUND(I134*H134,2)</f>
        <v>0</v>
      </c>
      <c r="K134" s="221" t="s">
        <v>154</v>
      </c>
      <c r="L134" s="45"/>
      <c r="M134" s="226" t="s">
        <v>1</v>
      </c>
      <c r="N134" s="227" t="s">
        <v>43</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600</v>
      </c>
      <c r="AT134" s="230" t="s">
        <v>132</v>
      </c>
      <c r="AU134" s="230" t="s">
        <v>87</v>
      </c>
      <c r="AY134" s="18" t="s">
        <v>129</v>
      </c>
      <c r="BE134" s="231">
        <f>IF(N134="základní",J134,0)</f>
        <v>0</v>
      </c>
      <c r="BF134" s="231">
        <f>IF(N134="snížená",J134,0)</f>
        <v>0</v>
      </c>
      <c r="BG134" s="231">
        <f>IF(N134="zákl. přenesená",J134,0)</f>
        <v>0</v>
      </c>
      <c r="BH134" s="231">
        <f>IF(N134="sníž. přenesená",J134,0)</f>
        <v>0</v>
      </c>
      <c r="BI134" s="231">
        <f>IF(N134="nulová",J134,0)</f>
        <v>0</v>
      </c>
      <c r="BJ134" s="18" t="s">
        <v>21</v>
      </c>
      <c r="BK134" s="231">
        <f>ROUND(I134*H134,2)</f>
        <v>0</v>
      </c>
      <c r="BL134" s="18" t="s">
        <v>600</v>
      </c>
      <c r="BM134" s="230" t="s">
        <v>617</v>
      </c>
    </row>
    <row r="135" s="2" customFormat="1">
      <c r="A135" s="39"/>
      <c r="B135" s="40"/>
      <c r="C135" s="41"/>
      <c r="D135" s="232" t="s">
        <v>138</v>
      </c>
      <c r="E135" s="41"/>
      <c r="F135" s="233" t="s">
        <v>618</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138</v>
      </c>
      <c r="AU135" s="18" t="s">
        <v>87</v>
      </c>
    </row>
    <row r="136" s="2" customFormat="1">
      <c r="A136" s="39"/>
      <c r="B136" s="40"/>
      <c r="C136" s="41"/>
      <c r="D136" s="270" t="s">
        <v>157</v>
      </c>
      <c r="E136" s="41"/>
      <c r="F136" s="271" t="s">
        <v>619</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157</v>
      </c>
      <c r="AU136" s="18" t="s">
        <v>87</v>
      </c>
    </row>
    <row r="137" s="2" customFormat="1" ht="16.5" customHeight="1">
      <c r="A137" s="39"/>
      <c r="B137" s="40"/>
      <c r="C137" s="219" t="s">
        <v>136</v>
      </c>
      <c r="D137" s="219" t="s">
        <v>132</v>
      </c>
      <c r="E137" s="220" t="s">
        <v>620</v>
      </c>
      <c r="F137" s="221" t="s">
        <v>621</v>
      </c>
      <c r="G137" s="222" t="s">
        <v>228</v>
      </c>
      <c r="H137" s="223">
        <v>1</v>
      </c>
      <c r="I137" s="224"/>
      <c r="J137" s="225">
        <f>ROUND(I137*H137,2)</f>
        <v>0</v>
      </c>
      <c r="K137" s="221" t="s">
        <v>154</v>
      </c>
      <c r="L137" s="45"/>
      <c r="M137" s="226" t="s">
        <v>1</v>
      </c>
      <c r="N137" s="227" t="s">
        <v>43</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600</v>
      </c>
      <c r="AT137" s="230" t="s">
        <v>132</v>
      </c>
      <c r="AU137" s="230" t="s">
        <v>87</v>
      </c>
      <c r="AY137" s="18" t="s">
        <v>129</v>
      </c>
      <c r="BE137" s="231">
        <f>IF(N137="základní",J137,0)</f>
        <v>0</v>
      </c>
      <c r="BF137" s="231">
        <f>IF(N137="snížená",J137,0)</f>
        <v>0</v>
      </c>
      <c r="BG137" s="231">
        <f>IF(N137="zákl. přenesená",J137,0)</f>
        <v>0</v>
      </c>
      <c r="BH137" s="231">
        <f>IF(N137="sníž. přenesená",J137,0)</f>
        <v>0</v>
      </c>
      <c r="BI137" s="231">
        <f>IF(N137="nulová",J137,0)</f>
        <v>0</v>
      </c>
      <c r="BJ137" s="18" t="s">
        <v>21</v>
      </c>
      <c r="BK137" s="231">
        <f>ROUND(I137*H137,2)</f>
        <v>0</v>
      </c>
      <c r="BL137" s="18" t="s">
        <v>600</v>
      </c>
      <c r="BM137" s="230" t="s">
        <v>622</v>
      </c>
    </row>
    <row r="138" s="2" customFormat="1">
      <c r="A138" s="39"/>
      <c r="B138" s="40"/>
      <c r="C138" s="41"/>
      <c r="D138" s="232" t="s">
        <v>138</v>
      </c>
      <c r="E138" s="41"/>
      <c r="F138" s="233" t="s">
        <v>623</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138</v>
      </c>
      <c r="AU138" s="18" t="s">
        <v>87</v>
      </c>
    </row>
    <row r="139" s="2" customFormat="1">
      <c r="A139" s="39"/>
      <c r="B139" s="40"/>
      <c r="C139" s="41"/>
      <c r="D139" s="270" t="s">
        <v>157</v>
      </c>
      <c r="E139" s="41"/>
      <c r="F139" s="271" t="s">
        <v>624</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157</v>
      </c>
      <c r="AU139" s="18" t="s">
        <v>87</v>
      </c>
    </row>
    <row r="140" s="2" customFormat="1" ht="16.5" customHeight="1">
      <c r="A140" s="39"/>
      <c r="B140" s="40"/>
      <c r="C140" s="219" t="s">
        <v>173</v>
      </c>
      <c r="D140" s="219" t="s">
        <v>132</v>
      </c>
      <c r="E140" s="220" t="s">
        <v>625</v>
      </c>
      <c r="F140" s="221" t="s">
        <v>626</v>
      </c>
      <c r="G140" s="222" t="s">
        <v>228</v>
      </c>
      <c r="H140" s="223">
        <v>1</v>
      </c>
      <c r="I140" s="224"/>
      <c r="J140" s="225">
        <f>ROUND(I140*H140,2)</f>
        <v>0</v>
      </c>
      <c r="K140" s="221" t="s">
        <v>154</v>
      </c>
      <c r="L140" s="45"/>
      <c r="M140" s="226" t="s">
        <v>1</v>
      </c>
      <c r="N140" s="227" t="s">
        <v>43</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600</v>
      </c>
      <c r="AT140" s="230" t="s">
        <v>132</v>
      </c>
      <c r="AU140" s="230" t="s">
        <v>87</v>
      </c>
      <c r="AY140" s="18" t="s">
        <v>129</v>
      </c>
      <c r="BE140" s="231">
        <f>IF(N140="základní",J140,0)</f>
        <v>0</v>
      </c>
      <c r="BF140" s="231">
        <f>IF(N140="snížená",J140,0)</f>
        <v>0</v>
      </c>
      <c r="BG140" s="231">
        <f>IF(N140="zákl. přenesená",J140,0)</f>
        <v>0</v>
      </c>
      <c r="BH140" s="231">
        <f>IF(N140="sníž. přenesená",J140,0)</f>
        <v>0</v>
      </c>
      <c r="BI140" s="231">
        <f>IF(N140="nulová",J140,0)</f>
        <v>0</v>
      </c>
      <c r="BJ140" s="18" t="s">
        <v>21</v>
      </c>
      <c r="BK140" s="231">
        <f>ROUND(I140*H140,2)</f>
        <v>0</v>
      </c>
      <c r="BL140" s="18" t="s">
        <v>600</v>
      </c>
      <c r="BM140" s="230" t="s">
        <v>627</v>
      </c>
    </row>
    <row r="141" s="2" customFormat="1">
      <c r="A141" s="39"/>
      <c r="B141" s="40"/>
      <c r="C141" s="41"/>
      <c r="D141" s="232" t="s">
        <v>138</v>
      </c>
      <c r="E141" s="41"/>
      <c r="F141" s="233" t="s">
        <v>628</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138</v>
      </c>
      <c r="AU141" s="18" t="s">
        <v>87</v>
      </c>
    </row>
    <row r="142" s="2" customFormat="1">
      <c r="A142" s="39"/>
      <c r="B142" s="40"/>
      <c r="C142" s="41"/>
      <c r="D142" s="270" t="s">
        <v>157</v>
      </c>
      <c r="E142" s="41"/>
      <c r="F142" s="271" t="s">
        <v>629</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157</v>
      </c>
      <c r="AU142" s="18" t="s">
        <v>87</v>
      </c>
    </row>
    <row r="143" s="2" customFormat="1" ht="16.5" customHeight="1">
      <c r="A143" s="39"/>
      <c r="B143" s="40"/>
      <c r="C143" s="219" t="s">
        <v>130</v>
      </c>
      <c r="D143" s="219" t="s">
        <v>132</v>
      </c>
      <c r="E143" s="220" t="s">
        <v>630</v>
      </c>
      <c r="F143" s="221" t="s">
        <v>631</v>
      </c>
      <c r="G143" s="222" t="s">
        <v>228</v>
      </c>
      <c r="H143" s="223">
        <v>1</v>
      </c>
      <c r="I143" s="224"/>
      <c r="J143" s="225">
        <f>ROUND(I143*H143,2)</f>
        <v>0</v>
      </c>
      <c r="K143" s="221" t="s">
        <v>154</v>
      </c>
      <c r="L143" s="45"/>
      <c r="M143" s="226" t="s">
        <v>1</v>
      </c>
      <c r="N143" s="227" t="s">
        <v>43</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600</v>
      </c>
      <c r="AT143" s="230" t="s">
        <v>132</v>
      </c>
      <c r="AU143" s="230" t="s">
        <v>87</v>
      </c>
      <c r="AY143" s="18" t="s">
        <v>129</v>
      </c>
      <c r="BE143" s="231">
        <f>IF(N143="základní",J143,0)</f>
        <v>0</v>
      </c>
      <c r="BF143" s="231">
        <f>IF(N143="snížená",J143,0)</f>
        <v>0</v>
      </c>
      <c r="BG143" s="231">
        <f>IF(N143="zákl. přenesená",J143,0)</f>
        <v>0</v>
      </c>
      <c r="BH143" s="231">
        <f>IF(N143="sníž. přenesená",J143,0)</f>
        <v>0</v>
      </c>
      <c r="BI143" s="231">
        <f>IF(N143="nulová",J143,0)</f>
        <v>0</v>
      </c>
      <c r="BJ143" s="18" t="s">
        <v>21</v>
      </c>
      <c r="BK143" s="231">
        <f>ROUND(I143*H143,2)</f>
        <v>0</v>
      </c>
      <c r="BL143" s="18" t="s">
        <v>600</v>
      </c>
      <c r="BM143" s="230" t="s">
        <v>632</v>
      </c>
    </row>
    <row r="144" s="2" customFormat="1">
      <c r="A144" s="39"/>
      <c r="B144" s="40"/>
      <c r="C144" s="41"/>
      <c r="D144" s="232" t="s">
        <v>138</v>
      </c>
      <c r="E144" s="41"/>
      <c r="F144" s="233" t="s">
        <v>633</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138</v>
      </c>
      <c r="AU144" s="18" t="s">
        <v>87</v>
      </c>
    </row>
    <row r="145" s="2" customFormat="1">
      <c r="A145" s="39"/>
      <c r="B145" s="40"/>
      <c r="C145" s="41"/>
      <c r="D145" s="270" t="s">
        <v>157</v>
      </c>
      <c r="E145" s="41"/>
      <c r="F145" s="271" t="s">
        <v>634</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157</v>
      </c>
      <c r="AU145" s="18" t="s">
        <v>87</v>
      </c>
    </row>
    <row r="146" s="12" customFormat="1" ht="22.8" customHeight="1">
      <c r="A146" s="12"/>
      <c r="B146" s="203"/>
      <c r="C146" s="204"/>
      <c r="D146" s="205" t="s">
        <v>77</v>
      </c>
      <c r="E146" s="217" t="s">
        <v>635</v>
      </c>
      <c r="F146" s="217" t="s">
        <v>636</v>
      </c>
      <c r="G146" s="204"/>
      <c r="H146" s="204"/>
      <c r="I146" s="207"/>
      <c r="J146" s="218">
        <f>BK146</f>
        <v>0</v>
      </c>
      <c r="K146" s="204"/>
      <c r="L146" s="209"/>
      <c r="M146" s="210"/>
      <c r="N146" s="211"/>
      <c r="O146" s="211"/>
      <c r="P146" s="212">
        <f>SUM(P147:P149)</f>
        <v>0</v>
      </c>
      <c r="Q146" s="211"/>
      <c r="R146" s="212">
        <f>SUM(R147:R149)</f>
        <v>0</v>
      </c>
      <c r="S146" s="211"/>
      <c r="T146" s="213">
        <f>SUM(T147:T149)</f>
        <v>0</v>
      </c>
      <c r="U146" s="12"/>
      <c r="V146" s="12"/>
      <c r="W146" s="12"/>
      <c r="X146" s="12"/>
      <c r="Y146" s="12"/>
      <c r="Z146" s="12"/>
      <c r="AA146" s="12"/>
      <c r="AB146" s="12"/>
      <c r="AC146" s="12"/>
      <c r="AD146" s="12"/>
      <c r="AE146" s="12"/>
      <c r="AR146" s="214" t="s">
        <v>173</v>
      </c>
      <c r="AT146" s="215" t="s">
        <v>77</v>
      </c>
      <c r="AU146" s="215" t="s">
        <v>21</v>
      </c>
      <c r="AY146" s="214" t="s">
        <v>129</v>
      </c>
      <c r="BK146" s="216">
        <f>SUM(BK147:BK149)</f>
        <v>0</v>
      </c>
    </row>
    <row r="147" s="2" customFormat="1" ht="16.5" customHeight="1">
      <c r="A147" s="39"/>
      <c r="B147" s="40"/>
      <c r="C147" s="219" t="s">
        <v>192</v>
      </c>
      <c r="D147" s="219" t="s">
        <v>132</v>
      </c>
      <c r="E147" s="220" t="s">
        <v>637</v>
      </c>
      <c r="F147" s="221" t="s">
        <v>638</v>
      </c>
      <c r="G147" s="222" t="s">
        <v>228</v>
      </c>
      <c r="H147" s="223">
        <v>1</v>
      </c>
      <c r="I147" s="224"/>
      <c r="J147" s="225">
        <f>ROUND(I147*H147,2)</f>
        <v>0</v>
      </c>
      <c r="K147" s="221" t="s">
        <v>154</v>
      </c>
      <c r="L147" s="45"/>
      <c r="M147" s="226" t="s">
        <v>1</v>
      </c>
      <c r="N147" s="227" t="s">
        <v>43</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600</v>
      </c>
      <c r="AT147" s="230" t="s">
        <v>132</v>
      </c>
      <c r="AU147" s="230" t="s">
        <v>87</v>
      </c>
      <c r="AY147" s="18" t="s">
        <v>129</v>
      </c>
      <c r="BE147" s="231">
        <f>IF(N147="základní",J147,0)</f>
        <v>0</v>
      </c>
      <c r="BF147" s="231">
        <f>IF(N147="snížená",J147,0)</f>
        <v>0</v>
      </c>
      <c r="BG147" s="231">
        <f>IF(N147="zákl. přenesená",J147,0)</f>
        <v>0</v>
      </c>
      <c r="BH147" s="231">
        <f>IF(N147="sníž. přenesená",J147,0)</f>
        <v>0</v>
      </c>
      <c r="BI147" s="231">
        <f>IF(N147="nulová",J147,0)</f>
        <v>0</v>
      </c>
      <c r="BJ147" s="18" t="s">
        <v>21</v>
      </c>
      <c r="BK147" s="231">
        <f>ROUND(I147*H147,2)</f>
        <v>0</v>
      </c>
      <c r="BL147" s="18" t="s">
        <v>600</v>
      </c>
      <c r="BM147" s="230" t="s">
        <v>639</v>
      </c>
    </row>
    <row r="148" s="2" customFormat="1">
      <c r="A148" s="39"/>
      <c r="B148" s="40"/>
      <c r="C148" s="41"/>
      <c r="D148" s="232" t="s">
        <v>138</v>
      </c>
      <c r="E148" s="41"/>
      <c r="F148" s="233" t="s">
        <v>640</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138</v>
      </c>
      <c r="AU148" s="18" t="s">
        <v>87</v>
      </c>
    </row>
    <row r="149" s="2" customFormat="1">
      <c r="A149" s="39"/>
      <c r="B149" s="40"/>
      <c r="C149" s="41"/>
      <c r="D149" s="270" t="s">
        <v>157</v>
      </c>
      <c r="E149" s="41"/>
      <c r="F149" s="271" t="s">
        <v>641</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157</v>
      </c>
      <c r="AU149" s="18" t="s">
        <v>87</v>
      </c>
    </row>
    <row r="150" s="12" customFormat="1" ht="22.8" customHeight="1">
      <c r="A150" s="12"/>
      <c r="B150" s="203"/>
      <c r="C150" s="204"/>
      <c r="D150" s="205" t="s">
        <v>77</v>
      </c>
      <c r="E150" s="217" t="s">
        <v>642</v>
      </c>
      <c r="F150" s="217" t="s">
        <v>643</v>
      </c>
      <c r="G150" s="204"/>
      <c r="H150" s="204"/>
      <c r="I150" s="207"/>
      <c r="J150" s="218">
        <f>BK150</f>
        <v>0</v>
      </c>
      <c r="K150" s="204"/>
      <c r="L150" s="209"/>
      <c r="M150" s="210"/>
      <c r="N150" s="211"/>
      <c r="O150" s="211"/>
      <c r="P150" s="212">
        <f>SUM(P151:P156)</f>
        <v>0</v>
      </c>
      <c r="Q150" s="211"/>
      <c r="R150" s="212">
        <f>SUM(R151:R156)</f>
        <v>0</v>
      </c>
      <c r="S150" s="211"/>
      <c r="T150" s="213">
        <f>SUM(T151:T156)</f>
        <v>0</v>
      </c>
      <c r="U150" s="12"/>
      <c r="V150" s="12"/>
      <c r="W150" s="12"/>
      <c r="X150" s="12"/>
      <c r="Y150" s="12"/>
      <c r="Z150" s="12"/>
      <c r="AA150" s="12"/>
      <c r="AB150" s="12"/>
      <c r="AC150" s="12"/>
      <c r="AD150" s="12"/>
      <c r="AE150" s="12"/>
      <c r="AR150" s="214" t="s">
        <v>173</v>
      </c>
      <c r="AT150" s="215" t="s">
        <v>77</v>
      </c>
      <c r="AU150" s="215" t="s">
        <v>21</v>
      </c>
      <c r="AY150" s="214" t="s">
        <v>129</v>
      </c>
      <c r="BK150" s="216">
        <f>SUM(BK151:BK156)</f>
        <v>0</v>
      </c>
    </row>
    <row r="151" s="2" customFormat="1" ht="21.75" customHeight="1">
      <c r="A151" s="39"/>
      <c r="B151" s="40"/>
      <c r="C151" s="219" t="s">
        <v>197</v>
      </c>
      <c r="D151" s="219" t="s">
        <v>132</v>
      </c>
      <c r="E151" s="220" t="s">
        <v>644</v>
      </c>
      <c r="F151" s="221" t="s">
        <v>645</v>
      </c>
      <c r="G151" s="222" t="s">
        <v>608</v>
      </c>
      <c r="H151" s="223">
        <v>1</v>
      </c>
      <c r="I151" s="224"/>
      <c r="J151" s="225">
        <f>ROUND(I151*H151,2)</f>
        <v>0</v>
      </c>
      <c r="K151" s="221" t="s">
        <v>154</v>
      </c>
      <c r="L151" s="45"/>
      <c r="M151" s="226" t="s">
        <v>1</v>
      </c>
      <c r="N151" s="227" t="s">
        <v>43</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600</v>
      </c>
      <c r="AT151" s="230" t="s">
        <v>132</v>
      </c>
      <c r="AU151" s="230" t="s">
        <v>87</v>
      </c>
      <c r="AY151" s="18" t="s">
        <v>129</v>
      </c>
      <c r="BE151" s="231">
        <f>IF(N151="základní",J151,0)</f>
        <v>0</v>
      </c>
      <c r="BF151" s="231">
        <f>IF(N151="snížená",J151,0)</f>
        <v>0</v>
      </c>
      <c r="BG151" s="231">
        <f>IF(N151="zákl. přenesená",J151,0)</f>
        <v>0</v>
      </c>
      <c r="BH151" s="231">
        <f>IF(N151="sníž. přenesená",J151,0)</f>
        <v>0</v>
      </c>
      <c r="BI151" s="231">
        <f>IF(N151="nulová",J151,0)</f>
        <v>0</v>
      </c>
      <c r="BJ151" s="18" t="s">
        <v>21</v>
      </c>
      <c r="BK151" s="231">
        <f>ROUND(I151*H151,2)</f>
        <v>0</v>
      </c>
      <c r="BL151" s="18" t="s">
        <v>600</v>
      </c>
      <c r="BM151" s="230" t="s">
        <v>646</v>
      </c>
    </row>
    <row r="152" s="2" customFormat="1">
      <c r="A152" s="39"/>
      <c r="B152" s="40"/>
      <c r="C152" s="41"/>
      <c r="D152" s="232" t="s">
        <v>138</v>
      </c>
      <c r="E152" s="41"/>
      <c r="F152" s="233" t="s">
        <v>647</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138</v>
      </c>
      <c r="AU152" s="18" t="s">
        <v>87</v>
      </c>
    </row>
    <row r="153" s="2" customFormat="1">
      <c r="A153" s="39"/>
      <c r="B153" s="40"/>
      <c r="C153" s="41"/>
      <c r="D153" s="270" t="s">
        <v>157</v>
      </c>
      <c r="E153" s="41"/>
      <c r="F153" s="271" t="s">
        <v>648</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157</v>
      </c>
      <c r="AU153" s="18" t="s">
        <v>87</v>
      </c>
    </row>
    <row r="154" s="2" customFormat="1" ht="21.75" customHeight="1">
      <c r="A154" s="39"/>
      <c r="B154" s="40"/>
      <c r="C154" s="219" t="s">
        <v>204</v>
      </c>
      <c r="D154" s="219" t="s">
        <v>132</v>
      </c>
      <c r="E154" s="220" t="s">
        <v>649</v>
      </c>
      <c r="F154" s="221" t="s">
        <v>650</v>
      </c>
      <c r="G154" s="222" t="s">
        <v>228</v>
      </c>
      <c r="H154" s="223">
        <v>1</v>
      </c>
      <c r="I154" s="224"/>
      <c r="J154" s="225">
        <f>ROUND(I154*H154,2)</f>
        <v>0</v>
      </c>
      <c r="K154" s="221" t="s">
        <v>154</v>
      </c>
      <c r="L154" s="45"/>
      <c r="M154" s="226" t="s">
        <v>1</v>
      </c>
      <c r="N154" s="227" t="s">
        <v>43</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600</v>
      </c>
      <c r="AT154" s="230" t="s">
        <v>132</v>
      </c>
      <c r="AU154" s="230" t="s">
        <v>87</v>
      </c>
      <c r="AY154" s="18" t="s">
        <v>129</v>
      </c>
      <c r="BE154" s="231">
        <f>IF(N154="základní",J154,0)</f>
        <v>0</v>
      </c>
      <c r="BF154" s="231">
        <f>IF(N154="snížená",J154,0)</f>
        <v>0</v>
      </c>
      <c r="BG154" s="231">
        <f>IF(N154="zákl. přenesená",J154,0)</f>
        <v>0</v>
      </c>
      <c r="BH154" s="231">
        <f>IF(N154="sníž. přenesená",J154,0)</f>
        <v>0</v>
      </c>
      <c r="BI154" s="231">
        <f>IF(N154="nulová",J154,0)</f>
        <v>0</v>
      </c>
      <c r="BJ154" s="18" t="s">
        <v>21</v>
      </c>
      <c r="BK154" s="231">
        <f>ROUND(I154*H154,2)</f>
        <v>0</v>
      </c>
      <c r="BL154" s="18" t="s">
        <v>600</v>
      </c>
      <c r="BM154" s="230" t="s">
        <v>651</v>
      </c>
    </row>
    <row r="155" s="2" customFormat="1">
      <c r="A155" s="39"/>
      <c r="B155" s="40"/>
      <c r="C155" s="41"/>
      <c r="D155" s="232" t="s">
        <v>138</v>
      </c>
      <c r="E155" s="41"/>
      <c r="F155" s="233" t="s">
        <v>652</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138</v>
      </c>
      <c r="AU155" s="18" t="s">
        <v>87</v>
      </c>
    </row>
    <row r="156" s="2" customFormat="1">
      <c r="A156" s="39"/>
      <c r="B156" s="40"/>
      <c r="C156" s="41"/>
      <c r="D156" s="270" t="s">
        <v>157</v>
      </c>
      <c r="E156" s="41"/>
      <c r="F156" s="271" t="s">
        <v>653</v>
      </c>
      <c r="G156" s="41"/>
      <c r="H156" s="41"/>
      <c r="I156" s="234"/>
      <c r="J156" s="41"/>
      <c r="K156" s="41"/>
      <c r="L156" s="45"/>
      <c r="M156" s="297"/>
      <c r="N156" s="298"/>
      <c r="O156" s="299"/>
      <c r="P156" s="299"/>
      <c r="Q156" s="299"/>
      <c r="R156" s="299"/>
      <c r="S156" s="299"/>
      <c r="T156" s="300"/>
      <c r="U156" s="39"/>
      <c r="V156" s="39"/>
      <c r="W156" s="39"/>
      <c r="X156" s="39"/>
      <c r="Y156" s="39"/>
      <c r="Z156" s="39"/>
      <c r="AA156" s="39"/>
      <c r="AB156" s="39"/>
      <c r="AC156" s="39"/>
      <c r="AD156" s="39"/>
      <c r="AE156" s="39"/>
      <c r="AT156" s="18" t="s">
        <v>157</v>
      </c>
      <c r="AU156" s="18" t="s">
        <v>87</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QJkf2jQ1oK6I+XS5AV6eYBToWAhmxzH/vOPfBAU7jpEY7Pk5I2J/6LUF/YDtQf5xZPmhD+wxaZGz/FiZLU2w3A==" hashValue="gpjbwQ5+bz5tEuQJ90niK4iEw3b7Jv8uDiFWBPpPuzqjf/LUpm2zgUsQ9Q10cfH62TyTdmUizghMIZsgZ3iUfQ==" algorithmName="SHA-512" password="CA9C"/>
  <autoFilter ref="C121:K156"/>
  <mergeCells count="9">
    <mergeCell ref="E7:H7"/>
    <mergeCell ref="E9:H9"/>
    <mergeCell ref="E18:H18"/>
    <mergeCell ref="E27:H27"/>
    <mergeCell ref="E85:H85"/>
    <mergeCell ref="E87:H87"/>
    <mergeCell ref="E112:H112"/>
    <mergeCell ref="E114:H114"/>
    <mergeCell ref="L2:V2"/>
  </mergeCells>
  <hyperlinks>
    <hyperlink ref="F127" r:id="rId1" display="https://podminky.urs.cz/item/CS_URS_2023_01/013254000"/>
    <hyperlink ref="F131" r:id="rId2" display="https://podminky.urs.cz/item/CS_URS_2023_01/030001000"/>
    <hyperlink ref="F136" r:id="rId3" display="https://podminky.urs.cz/item/CS_URS_2023_01/043203000"/>
    <hyperlink ref="F139" r:id="rId4" display="https://podminky.urs.cz/item/CS_URS_2023_01/044002000"/>
    <hyperlink ref="F142" r:id="rId5" display="https://podminky.urs.cz/item/CS_URS_2023_01/045203000"/>
    <hyperlink ref="F145" r:id="rId6" display="https://podminky.urs.cz/item/CS_URS_2023_01/045303000"/>
    <hyperlink ref="F149" r:id="rId7" display="https://podminky.urs.cz/item/CS_URS_2023_01/051002000"/>
    <hyperlink ref="F153" r:id="rId8" display="https://podminky.urs.cz/item/CS_URS_2023_01/070001000"/>
    <hyperlink ref="F156" r:id="rId9" display="https://podminky.urs.cz/item/CS_URS_2023_01/071002000"/>
  </hyperlinks>
  <pageMargins left="0.39375" right="0.39375" top="0.39375" bottom="0.39375" header="0" footer="0"/>
  <pageSetup paperSize="9" orientation="portrait" blackAndWhite="1" fitToHeight="100"/>
  <headerFooter>
    <oddFooter>&amp;CStrana &amp;P z &amp;N</oddFooter>
  </headerFooter>
  <drawing r:id="rId10"/>
</worksheet>
</file>

<file path=docProps/core.xml><?xml version="1.0" encoding="utf-8"?>
<cp:coreProperties xmlns:dc="http://purl.org/dc/elements/1.1/" xmlns:dcterms="http://purl.org/dc/terms/" xmlns:xsi="http://www.w3.org/2001/XMLSchema-instance" xmlns:cp="http://schemas.openxmlformats.org/package/2006/metadata/core-properties">
  <dc:creator>ASUS\Alena</dc:creator>
  <cp:lastModifiedBy>ASUS\Alena</cp:lastModifiedBy>
  <dcterms:created xsi:type="dcterms:W3CDTF">2023-02-06T15:49:48Z</dcterms:created>
  <dcterms:modified xsi:type="dcterms:W3CDTF">2023-02-06T15:49:53Z</dcterms:modified>
</cp:coreProperties>
</file>