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30227 - Oprava stropu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'20230227 - Oprava stropu ...'!$C$123:$K$291</definedName>
    <definedName name="_xlnm.Print_Area" localSheetId="1">'20230227 - Oprava stropu ...'!$C$4:$J$76,'20230227 - Oprava stropu ...'!$C$82:$J$107,'20230227 - Oprava stropu ...'!$C$113:$K$291</definedName>
    <definedName name="_xlnm.Print_Titles" localSheetId="1">'20230227 - Oprava stropu ...'!$123:$123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89"/>
  <c r="BH289"/>
  <c r="BG289"/>
  <c r="BE289"/>
  <c r="T289"/>
  <c r="T288"/>
  <c r="R289"/>
  <c r="R288"/>
  <c r="P289"/>
  <c r="P288"/>
  <c r="BI285"/>
  <c r="BH285"/>
  <c r="BG285"/>
  <c r="BE285"/>
  <c r="T285"/>
  <c r="T284"/>
  <c r="T283"/>
  <c r="R285"/>
  <c r="R284"/>
  <c r="R283"/>
  <c r="P285"/>
  <c r="P284"/>
  <c r="P283"/>
  <c r="BI281"/>
  <c r="BH281"/>
  <c r="BG281"/>
  <c r="BE281"/>
  <c r="T281"/>
  <c r="R281"/>
  <c r="P281"/>
  <c r="BI278"/>
  <c r="BH278"/>
  <c r="BG278"/>
  <c r="BE278"/>
  <c r="T278"/>
  <c r="R278"/>
  <c r="P278"/>
  <c r="BI260"/>
  <c r="BH260"/>
  <c r="BG260"/>
  <c r="BE260"/>
  <c r="T260"/>
  <c r="R260"/>
  <c r="P260"/>
  <c r="BI257"/>
  <c r="BH257"/>
  <c r="BG257"/>
  <c r="BE257"/>
  <c r="T257"/>
  <c r="R257"/>
  <c r="P257"/>
  <c r="BI254"/>
  <c r="BH254"/>
  <c r="BG254"/>
  <c r="BE254"/>
  <c r="T254"/>
  <c r="R254"/>
  <c r="P254"/>
  <c r="BI250"/>
  <c r="BH250"/>
  <c r="BG250"/>
  <c r="BE250"/>
  <c r="T250"/>
  <c r="R250"/>
  <c r="P250"/>
  <c r="BI247"/>
  <c r="BH247"/>
  <c r="BG247"/>
  <c r="BE247"/>
  <c r="T247"/>
  <c r="R247"/>
  <c r="P247"/>
  <c r="BI244"/>
  <c r="BH244"/>
  <c r="BG244"/>
  <c r="BE244"/>
  <c r="T244"/>
  <c r="R244"/>
  <c r="P244"/>
  <c r="BI230"/>
  <c r="BH230"/>
  <c r="BG230"/>
  <c r="BE230"/>
  <c r="T230"/>
  <c r="R230"/>
  <c r="P230"/>
  <c r="BI224"/>
  <c r="BH224"/>
  <c r="BG224"/>
  <c r="BE224"/>
  <c r="T224"/>
  <c r="R224"/>
  <c r="P224"/>
  <c r="BI221"/>
  <c r="BH221"/>
  <c r="BG221"/>
  <c r="BE221"/>
  <c r="T221"/>
  <c r="R221"/>
  <c r="P221"/>
  <c r="BI215"/>
  <c r="BH215"/>
  <c r="BG215"/>
  <c r="BE215"/>
  <c r="T215"/>
  <c r="R215"/>
  <c r="P215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0"/>
  <c r="BH200"/>
  <c r="BG200"/>
  <c r="BE200"/>
  <c r="T200"/>
  <c r="R200"/>
  <c r="P200"/>
  <c r="BI198"/>
  <c r="BH198"/>
  <c r="BG198"/>
  <c r="BE198"/>
  <c r="T198"/>
  <c r="R198"/>
  <c r="P198"/>
  <c r="BI193"/>
  <c r="BH193"/>
  <c r="BG193"/>
  <c r="BE193"/>
  <c r="T193"/>
  <c r="R193"/>
  <c r="P193"/>
  <c r="BI175"/>
  <c r="BH175"/>
  <c r="BG175"/>
  <c r="BE175"/>
  <c r="T175"/>
  <c r="R175"/>
  <c r="P175"/>
  <c r="BI172"/>
  <c r="BH172"/>
  <c r="BG172"/>
  <c r="BE172"/>
  <c r="T172"/>
  <c r="R172"/>
  <c r="P172"/>
  <c r="BI170"/>
  <c r="BH170"/>
  <c r="BG170"/>
  <c r="BE170"/>
  <c r="T170"/>
  <c r="R170"/>
  <c r="P170"/>
  <c r="BI166"/>
  <c r="BH166"/>
  <c r="BG166"/>
  <c r="BE166"/>
  <c r="T166"/>
  <c r="T165"/>
  <c r="R166"/>
  <c r="R165"/>
  <c r="P166"/>
  <c r="P165"/>
  <c r="BI163"/>
  <c r="BH163"/>
  <c r="BG163"/>
  <c r="BE163"/>
  <c r="T163"/>
  <c r="R163"/>
  <c r="P163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7"/>
  <c r="BH137"/>
  <c r="BG137"/>
  <c r="BE137"/>
  <c r="T137"/>
  <c r="R137"/>
  <c r="P137"/>
  <c r="BI134"/>
  <c r="BH134"/>
  <c r="BG134"/>
  <c r="BE134"/>
  <c r="T134"/>
  <c r="R134"/>
  <c r="P134"/>
  <c r="BI127"/>
  <c r="BH127"/>
  <c r="BG127"/>
  <c r="BE127"/>
  <c r="T127"/>
  <c r="T126"/>
  <c r="R127"/>
  <c r="R126"/>
  <c r="P127"/>
  <c r="P126"/>
  <c r="J121"/>
  <c r="F118"/>
  <c r="E116"/>
  <c r="J90"/>
  <c r="F87"/>
  <c r="E85"/>
  <c r="J19"/>
  <c r="E19"/>
  <c r="J89"/>
  <c r="J18"/>
  <c r="J16"/>
  <c r="E16"/>
  <c r="F121"/>
  <c r="J15"/>
  <c r="J13"/>
  <c r="E13"/>
  <c r="F120"/>
  <c r="J12"/>
  <c r="J10"/>
  <c r="J118"/>
  <c i="1" r="L90"/>
  <c r="AM90"/>
  <c r="AM89"/>
  <c r="L89"/>
  <c r="AM87"/>
  <c r="L87"/>
  <c r="L85"/>
  <c r="L84"/>
  <c i="2" r="BK281"/>
  <c r="J247"/>
  <c r="J230"/>
  <c r="BK212"/>
  <c r="BK193"/>
  <c r="BK166"/>
  <c r="J137"/>
  <c r="BK285"/>
  <c r="BK257"/>
  <c r="J244"/>
  <c r="BK215"/>
  <c r="BK207"/>
  <c r="BK160"/>
  <c r="J154"/>
  <c i="1" r="AS94"/>
  <c i="2" r="J278"/>
  <c r="J250"/>
  <c r="J198"/>
  <c r="J160"/>
  <c r="J141"/>
  <c r="J285"/>
  <c r="J224"/>
  <c r="J204"/>
  <c r="J172"/>
  <c r="BK150"/>
  <c r="BK141"/>
  <c r="BK289"/>
  <c r="BK278"/>
  <c r="J215"/>
  <c r="BK200"/>
  <c r="J170"/>
  <c r="BK156"/>
  <c r="BK144"/>
  <c r="BK134"/>
  <c r="J254"/>
  <c r="BK224"/>
  <c r="J212"/>
  <c r="BK175"/>
  <c r="J163"/>
  <c r="J156"/>
  <c r="BK146"/>
  <c r="BK260"/>
  <c r="J207"/>
  <c r="J166"/>
  <c r="J148"/>
  <c r="BK137"/>
  <c r="J257"/>
  <c r="J210"/>
  <c r="BK198"/>
  <c r="J158"/>
  <c r="J146"/>
  <c r="J127"/>
  <c r="J289"/>
  <c r="BK250"/>
  <c r="BK244"/>
  <c r="BK204"/>
  <c r="J175"/>
  <c r="BK163"/>
  <c r="BK154"/>
  <c r="BK127"/>
  <c r="J260"/>
  <c r="BK247"/>
  <c r="J221"/>
  <c r="BK210"/>
  <c r="BK172"/>
  <c r="BK158"/>
  <c r="J150"/>
  <c r="J281"/>
  <c r="BK254"/>
  <c r="BK221"/>
  <c r="J193"/>
  <c r="J144"/>
  <c r="J134"/>
  <c r="BK230"/>
  <c r="J200"/>
  <c r="BK170"/>
  <c r="BK148"/>
  <c l="1" r="T133"/>
  <c r="T125"/>
  <c r="T140"/>
  <c r="P153"/>
  <c r="T153"/>
  <c r="T169"/>
  <c r="R259"/>
  <c r="P133"/>
  <c r="P125"/>
  <c r="P124"/>
  <c i="1" r="AU95"/>
  <c i="2" r="R133"/>
  <c r="R125"/>
  <c r="R124"/>
  <c r="P140"/>
  <c r="BK153"/>
  <c r="J153"/>
  <c r="J99"/>
  <c r="R153"/>
  <c r="P169"/>
  <c r="P168"/>
  <c r="BK259"/>
  <c r="J259"/>
  <c r="J103"/>
  <c r="P259"/>
  <c r="BK133"/>
  <c r="J133"/>
  <c r="J97"/>
  <c r="BK140"/>
  <c r="J140"/>
  <c r="J98"/>
  <c r="R140"/>
  <c r="BK169"/>
  <c r="J169"/>
  <c r="J102"/>
  <c r="R169"/>
  <c r="R168"/>
  <c r="T259"/>
  <c r="BK288"/>
  <c r="J288"/>
  <c r="J106"/>
  <c r="BK126"/>
  <c r="BK165"/>
  <c r="J165"/>
  <c r="J100"/>
  <c r="BK284"/>
  <c r="J284"/>
  <c r="J105"/>
  <c r="F90"/>
  <c r="BF134"/>
  <c r="BF137"/>
  <c r="BF144"/>
  <c r="BF166"/>
  <c r="BF170"/>
  <c r="BF172"/>
  <c r="BF198"/>
  <c r="BF200"/>
  <c r="BF204"/>
  <c r="BF210"/>
  <c r="BF221"/>
  <c r="BF230"/>
  <c r="BF244"/>
  <c r="BF278"/>
  <c r="F89"/>
  <c r="BF127"/>
  <c r="BF141"/>
  <c r="BF156"/>
  <c r="BF160"/>
  <c r="BF193"/>
  <c r="BF247"/>
  <c r="BF257"/>
  <c r="BF260"/>
  <c r="BF285"/>
  <c r="J87"/>
  <c r="J120"/>
  <c r="BF146"/>
  <c r="BF150"/>
  <c r="BF207"/>
  <c r="BF250"/>
  <c r="BF254"/>
  <c r="BF148"/>
  <c r="BF154"/>
  <c r="BF158"/>
  <c r="BF163"/>
  <c r="BF175"/>
  <c r="BF212"/>
  <c r="BF215"/>
  <c r="BF224"/>
  <c r="BF281"/>
  <c r="BF289"/>
  <c r="F31"/>
  <c i="1" r="AZ95"/>
  <c r="AZ94"/>
  <c r="AV94"/>
  <c r="AK29"/>
  <c i="2" r="F33"/>
  <c i="1" r="BB95"/>
  <c r="BB94"/>
  <c r="W31"/>
  <c i="2" r="F34"/>
  <c i="1" r="BC95"/>
  <c r="BC94"/>
  <c r="W32"/>
  <c i="2" r="F35"/>
  <c i="1" r="BD95"/>
  <c r="BD94"/>
  <c r="W33"/>
  <c i="2" r="J31"/>
  <c i="1" r="AV95"/>
  <c r="AU94"/>
  <c i="2" l="1" r="BK125"/>
  <c r="J125"/>
  <c r="J95"/>
  <c r="T168"/>
  <c r="T124"/>
  <c r="J126"/>
  <c r="J96"/>
  <c r="BK283"/>
  <c r="J283"/>
  <c r="J104"/>
  <c r="BK168"/>
  <c r="J168"/>
  <c r="J101"/>
  <c i="1" r="AY94"/>
  <c i="2" r="J32"/>
  <c i="1" r="AW95"/>
  <c r="AT95"/>
  <c r="AX94"/>
  <c r="W29"/>
  <c i="2" r="F32"/>
  <c i="1" r="BA95"/>
  <c r="BA94"/>
  <c r="W30"/>
  <c i="2" l="1" r="BK124"/>
  <c r="J124"/>
  <c r="J94"/>
  <c i="1" r="AW94"/>
  <c r="AK30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<sst xmlns="http://schemas.openxmlformats.org/spreadsheetml/2006/main">
  <si>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</si>
  <si>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</si>
  <si>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</si>
  <si>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</si>
  <si>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{991bbdb0-0693-423b-9a63-0093db4e5554}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</si>
  <si>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</si>
  <si>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</si>
  <si>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</si>
  <si>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</si>
  <si>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</si>
  <si>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</si>
  <si>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</si>
  <si>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</si>
  <si>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</si>
  <si>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20230227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</si>
  <si>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</si>
  <si>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</si>
  <si>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stropu Mariánská 204</t>
  </si>
  <si>
    <t>KSO:</t>
  </si>
  <si>
    <t>CC-CZ:</t>
  </si>
  <si>
    <t>Místo:</t>
  </si>
  <si>
    <t>Č. Lípa</t>
  </si>
  <si>
    <t>Datum:</t>
  </si>
  <si>
    <t>27. 2. 2023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</si>
  <si>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</si>
  <si>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</si>
  <si>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</si>
  <si>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</si>
  <si>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</si>
  <si>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</si>
  <si>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</si>
  <si>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</si>
  <si>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</si>
  <si>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</si>
  <si>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</si>
  <si>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</si>
  <si>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</si>
  <si>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</si>
  <si>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</si>
  <si>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</si>
  <si>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</si>
  <si>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</si>
  <si>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</si>
  <si>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</si>
  <si>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</si>
  <si>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</si>
  <si>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</si>
  <si>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</si>
  <si>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</si>
  <si>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</si>
  <si>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</si>
  <si>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</si>
  <si>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</si>
  <si>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</si>
  <si>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</si>
  <si>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</si>
  <si>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</si>
  <si>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</si>
  <si>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</si>
  <si>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</si>
  <si>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</si>
  <si>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</si>
  <si>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</si>
  <si>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</si>
  <si>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</si>
  <si>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</si>
  <si>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</si>
  <si>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</si>
  <si>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</si>
  <si>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</si>
  <si>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</si>
  <si>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</si>
  <si>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</si>
  <si>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</si>
  <si>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</si>
  <si>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</si>
  <si>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</si>
  <si>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</si>
  <si>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</si>
  <si>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</si>
  <si>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</si>
  <si>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</si>
  <si>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</si>
  <si>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</si>
  <si>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</si>
  <si>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</si>
  <si>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</si>
  <si>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</si>
  <si>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</si>
  <si>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</si>
  <si>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</si>
  <si>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</si>
  <si>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</si>
  <si>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</si>
  <si>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</si>
  <si>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</si>
  <si>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783 - Dokončovací práce - nátěry</t>
  </si>
  <si>
    <t>VRN - Vedlejší rozpočtové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</si>
  <si>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</si>
  <si>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</si>
  <si>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</si>
  <si>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</si>
  <si>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</si>
  <si>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</si>
  <si>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</si>
  <si>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</si>
  <si>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</si>
  <si>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</si>
  <si>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</si>
  <si>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</si>
  <si>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</si>
  <si>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</si>
  <si>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</si>
  <si>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</si>
  <si>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</si>
  <si>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</si>
  <si>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</si>
  <si>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</si>
  <si>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</si>
  <si>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311231115</t>
  </si>
  <si>
    <t>Zdivo nosné z cihel dl 290 mm P7 až 15 na SMS 5 MPa</t>
  </si>
  <si>
    <t>m3</t>
  </si>
  <si>
    <t>CS ÚRS 2023 01</t>
  </si>
  <si>
    <t>4</t>
  </si>
  <si>
    <t>2</t>
  </si>
  <si>
    <t>-1786506416</t>
  </si>
  <si>
    <t>PP</t>
  </si>
  <si>
    <t>Zdivo z cihel pálených nosné z cihel plných dl. 290 mm P 7 až 15, na maltu ze suché směsi 5 MPa</t>
  </si>
  <si>
    <t>VV</t>
  </si>
  <si>
    <t>0,5*0,3*0,15*22"koruna zdi</t>
  </si>
  <si>
    <t>0,4*0,3*0,3*2*12"kapsy</t>
  </si>
  <si>
    <t>0,5*0,3*0,15*12</t>
  </si>
  <si>
    <t>Součet</t>
  </si>
  <si>
    <t>6</t>
  </si>
  <si>
    <t>Úpravy povrchů, podlahy a osazování výplní</t>
  </si>
  <si>
    <t>629991011</t>
  </si>
  <si>
    <t>Zakrytí výplní otvorů a svislých ploch fólií přilepenou lepící páskou</t>
  </si>
  <si>
    <t>m2</t>
  </si>
  <si>
    <t>1077175379</t>
  </si>
  <si>
    <t xml:space="preserve">Zakrytí vnějších ploch před znečištěním  včetně pozdějšího odkrytí výplní otvorů a svislých ploch fólií přilepenou lepící páskou</t>
  </si>
  <si>
    <t>1*2,1*10</t>
  </si>
  <si>
    <t>632450132</t>
  </si>
  <si>
    <t>Vyrovnávací cementový potěr tl do 30 mm ze suchých směsí provedený v ploše</t>
  </si>
  <si>
    <t>809131491</t>
  </si>
  <si>
    <t xml:space="preserve">Potěr cementový vyrovnávací ze suchých směsí  v ploše o průměrné (střední) tl. přes 20 do 30 mm</t>
  </si>
  <si>
    <t>34*0,3*0,3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</si>
  <si>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</si>
  <si>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</si>
  <si>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</si>
  <si>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</si>
  <si>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1561664887</t>
  </si>
  <si>
    <t xml:space="preserve">Lešení pomocné pracovní pro objekty pozemních staveb  pro zatížení do 150 kg/m2, o výšce lešeňové podlahy do 1,9 m</t>
  </si>
  <si>
    <t>13+11+13+14+10</t>
  </si>
  <si>
    <t>5</t>
  </si>
  <si>
    <t>952901111</t>
  </si>
  <si>
    <t>Vyčištění budov bytové a občanské výstavby při výšce podlaží do 4 m</t>
  </si>
  <si>
    <t>803038325</t>
  </si>
  <si>
    <t xml:space="preserve">Vyčištění budov nebo objektů před předáním do užívání  budov bytové nebo občanské výstavby, světlé výšky podlaží do 4 m</t>
  </si>
  <si>
    <t>952902021</t>
  </si>
  <si>
    <t>Čištění budov zametení hladkých podlah</t>
  </si>
  <si>
    <t>-938273227</t>
  </si>
  <si>
    <t xml:space="preserve">Čištění budov při provádění oprav a udržovacích prací  podlah hladkých zametením</t>
  </si>
  <si>
    <t>7</t>
  </si>
  <si>
    <t>953961115</t>
  </si>
  <si>
    <t>Kotvy chemickým tmelem M 20 hl 170 mm do betonu, ŽB nebo kamene s vyvrtáním otvoru</t>
  </si>
  <si>
    <t>kus</t>
  </si>
  <si>
    <t>778160959</t>
  </si>
  <si>
    <t xml:space="preserve">Kotvy chemické s vyvrtáním otvoru  do betonu, železobetonu nebo tvrdého kamene tmel, velikost M 20, hloubka 170 mm</t>
  </si>
  <si>
    <t>8</t>
  </si>
  <si>
    <t>964061341</t>
  </si>
  <si>
    <t>Uvolnění zhlaví trámů ze zdiva cihelného průřezu zhlaví přes 0,05 m2</t>
  </si>
  <si>
    <t>877078309</t>
  </si>
  <si>
    <t xml:space="preserve">Uvolnění zhlaví trámu při jeho výměně  pro jakoukoliv délku uložení, ze zdiva cihelného, o průřezu zhlaví přes 0,05 m2</t>
  </si>
  <si>
    <t>34</t>
  </si>
  <si>
    <t>997</t>
  </si>
  <si>
    <t>Přesun sutě</t>
  </si>
  <si>
    <t>997013001</t>
  </si>
  <si>
    <t>Vyklizení ulehlé suti z prostorů do 15 m2 s naložením z hl do 2 m</t>
  </si>
  <si>
    <t>-1674997118</t>
  </si>
  <si>
    <t>Vyklizení ulehlé suti na vzdálenost do 3 m od okraje vyklízeného prostoru nebo s naložením na dopravní prostředek z prostorů o půdorysné ploše do 15 m2 z výšky (hloubky) do 2 m</t>
  </si>
  <si>
    <t>10</t>
  </si>
  <si>
    <t>997013214</t>
  </si>
  <si>
    <t>Vnitrostaveništní doprava suti a vybouraných hmot pro budovy v do 15 m ručně</t>
  </si>
  <si>
    <t>t</t>
  </si>
  <si>
    <t>775263419</t>
  </si>
  <si>
    <t xml:space="preserve">Vnitrostaveništní doprava suti a vybouraných hmot  vodorovně do 50 m svisle ručně pro budovy a haly výšky přes 12 do 15 m</t>
  </si>
  <si>
    <t>11</t>
  </si>
  <si>
    <t>997013501</t>
  </si>
  <si>
    <t>Odvoz suti a vybouraných hmot na skládku nebo meziskládku do 1 km se složením</t>
  </si>
  <si>
    <t>-469967777</t>
  </si>
  <si>
    <t xml:space="preserve">Odvoz suti a vybouraných hmot na skládku nebo meziskládku  se složením, na vzdálenost do 1 km</t>
  </si>
  <si>
    <t>12</t>
  </si>
  <si>
    <t>997013509</t>
  </si>
  <si>
    <t>Příplatek k odvozu suti a vybouraných hmot na skládku ZKD 1 km přes 1 km</t>
  </si>
  <si>
    <t>1627069154</t>
  </si>
  <si>
    <t xml:space="preserve">Odvoz suti a vybouraných hmot na skládku nebo meziskládku  se složením, na vzdálenost Příplatek k ceně za každý další i započatý 1 km přes 1 km</t>
  </si>
  <si>
    <t>4,943*19 "Přepočtené koeficientem množství</t>
  </si>
  <si>
    <t>13</t>
  </si>
  <si>
    <t>997013631</t>
  </si>
  <si>
    <t>Poplatek za uložení na skládce (skládkovné) stavebního odpadu směsného kód odpadu 17 09 04</t>
  </si>
  <si>
    <t>1560549201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</si>
  <si>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</si>
  <si>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</si>
  <si>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</si>
  <si>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14</t>
  </si>
  <si>
    <t>998011003</t>
  </si>
  <si>
    <t>Přesun hmot pro budovy zděné v do 24 m</t>
  </si>
  <si>
    <t>-1027741341</t>
  </si>
  <si>
    <t xml:space="preserve">Přesun hmot pro budovy občanské výstavby, bydlení, výrobu a služby  s nosnou svislou konstrukcí zděnou z cihel, tvárnic nebo kamene vodorovná dopravní vzdálenost do 100 m pro budovy výšky přes 12 do 24 m</t>
  </si>
  <si>
    <t>PSV</t>
  </si>
  <si>
    <t>Práce a dodávky PSV</t>
  </si>
  <si>
    <t>762</t>
  </si>
  <si>
    <t>Konstrukce tesařské</t>
  </si>
  <si>
    <t>762083121</t>
  </si>
  <si>
    <t>Impregnace řeziva proti dřevokaznému hmyzu, houbám a plísním máčením třída ohrožení 1 a 2</t>
  </si>
  <si>
    <t>16</t>
  </si>
  <si>
    <t>1472915498</t>
  </si>
  <si>
    <t xml:space="preserve">Práce společné pro tesařské konstrukce  impregnace řeziva máčením proti dřevokaznému hmyzu, houbám a plísním, třída ohrožení 1 a 2 (dřevo v interiéru)</t>
  </si>
  <si>
    <t>762085113</t>
  </si>
  <si>
    <t>Montáž svorníků nebo šroubů délky do 450 mm</t>
  </si>
  <si>
    <t>-2095559139</t>
  </si>
  <si>
    <t xml:space="preserve">Práce společné pro tesařské konstrukce  montáž ocelových spojovacích prostředků (materiál ve specifikaci) svorníků, šroubů délky přes 300 do 450 mm</t>
  </si>
  <si>
    <t>7+7+6+6+4+4+40+70+12+12+8+50</t>
  </si>
  <si>
    <t>17</t>
  </si>
  <si>
    <t>M</t>
  </si>
  <si>
    <t>31197009</t>
  </si>
  <si>
    <t>tyč závitová Zn bílý DIN 975 8.8 M20</t>
  </si>
  <si>
    <t>m</t>
  </si>
  <si>
    <t>32</t>
  </si>
  <si>
    <t>-2124916151</t>
  </si>
  <si>
    <t>7*0,4</t>
  </si>
  <si>
    <t>7*0,3</t>
  </si>
  <si>
    <t>6*0,3</t>
  </si>
  <si>
    <t>6*0,45</t>
  </si>
  <si>
    <t>4*0,6</t>
  </si>
  <si>
    <t>12*0,75</t>
  </si>
  <si>
    <t>40*0,55</t>
  </si>
  <si>
    <t>70*0,65</t>
  </si>
  <si>
    <t>12*0,48</t>
  </si>
  <si>
    <t>12*0,4</t>
  </si>
  <si>
    <t>8*0,3</t>
  </si>
  <si>
    <t>50*0,6</t>
  </si>
  <si>
    <t>25*0,75</t>
  </si>
  <si>
    <t>152,41*1,5 "Přepočtené koeficientem množství</t>
  </si>
  <si>
    <t>18</t>
  </si>
  <si>
    <t>31111009</t>
  </si>
  <si>
    <t>matice přesná šestihranná Pz DIN 934-8 M20</t>
  </si>
  <si>
    <t>100 kus</t>
  </si>
  <si>
    <t>-2015607119</t>
  </si>
  <si>
    <t>226*2*0,01</t>
  </si>
  <si>
    <t>(12+25)*0,01</t>
  </si>
  <si>
    <t>19</t>
  </si>
  <si>
    <t>31121006</t>
  </si>
  <si>
    <t>podložka pod dřevěnou konstrukci DIN 440 D 20mm</t>
  </si>
  <si>
    <t>2055430606</t>
  </si>
  <si>
    <t>20</t>
  </si>
  <si>
    <t>762086113</t>
  </si>
  <si>
    <t>Montáž KDK hmotnosti prvku do 15 kg</t>
  </si>
  <si>
    <t>kg</t>
  </si>
  <si>
    <t>-2048584548</t>
  </si>
  <si>
    <t xml:space="preserve">Práce společné pro tesařské konstrukce  montáž kovových doplňkových konstrukcí (materiál ve specifikaci) hmotnosti prvku přes 10 do 15 kg</t>
  </si>
  <si>
    <t>P</t>
  </si>
  <si>
    <t>Poznámka k položce:_x000d_
včetně vyvrtání děr pro svorníky</t>
  </si>
  <si>
    <t>83,6+71,82+60,48+140,8+79,38+92,4+121</t>
  </si>
  <si>
    <t>13010824</t>
  </si>
  <si>
    <t>ocel profilová UPN 180 jakost 11 375</t>
  </si>
  <si>
    <t>2036397895</t>
  </si>
  <si>
    <t>(83,6+140,8+92,4+121)*0,001*1,1</t>
  </si>
  <si>
    <t>22</t>
  </si>
  <si>
    <t>13010822</t>
  </si>
  <si>
    <t>ocel profilová UPN 160 jakost 11 375</t>
  </si>
  <si>
    <t>1378586693</t>
  </si>
  <si>
    <t>(71,82+60,48+79,38)*0,001*1,1</t>
  </si>
  <si>
    <t>23</t>
  </si>
  <si>
    <t>76238201R</t>
  </si>
  <si>
    <t>Heverování a podepření tesařských konstrukcí do 9 m</t>
  </si>
  <si>
    <t>-1061735356</t>
  </si>
  <si>
    <t>24</t>
  </si>
  <si>
    <t>762821940</t>
  </si>
  <si>
    <t>Vyřezání části stropního trámu průřezové plochy řeziva do 450 cm2 délky do 1 m</t>
  </si>
  <si>
    <t>-193463032</t>
  </si>
  <si>
    <t xml:space="preserve">Nosná konstrukce stropů  vyřezání části stropního trámu průřezové plochy 288 do 450 cm2, délky vyřezané části trámu do 1 m</t>
  </si>
  <si>
    <t>0,85"ST51</t>
  </si>
  <si>
    <t>25</t>
  </si>
  <si>
    <t>762821950</t>
  </si>
  <si>
    <t>Vyřezání části stropního trámu průřezové plochy řeziva přes 450 cm2 délky do 1 m</t>
  </si>
  <si>
    <t>-1950797615</t>
  </si>
  <si>
    <t xml:space="preserve">Nosná konstrukce stropů  vyřezání části stropního trámu průřezové plochy přes 450 cm2, délky vyřezané části trámu do 1 m</t>
  </si>
  <si>
    <t>0,79"ST4</t>
  </si>
  <si>
    <t>0,85"ST44</t>
  </si>
  <si>
    <t>0,95"ST40</t>
  </si>
  <si>
    <t>26</t>
  </si>
  <si>
    <t>762822924</t>
  </si>
  <si>
    <t>Doplnění části stropního trámu z hranolů průřezové plochy do 450 cm2 včetně materiálu</t>
  </si>
  <si>
    <t>-212181886</t>
  </si>
  <si>
    <t xml:space="preserve">Nosná konstrukce stropů  doplnění části stropního trámu z hranolů, nebo hranolků (materiál v ceně), průřezové plochy přes 288 do 450 cm2</t>
  </si>
  <si>
    <t>27</t>
  </si>
  <si>
    <t>762822925</t>
  </si>
  <si>
    <t>Doplnění části stropního trámu z hranolů průřezové plochy do 600 cm2 včetně materiálu</t>
  </si>
  <si>
    <t>-687917765</t>
  </si>
  <si>
    <t xml:space="preserve">Nosná konstrukce stropů  doplnění části stropního trámu z hranolů, nebo hranolků (materiál v ceně), průřezové plochy přes 450 do 600 cm2</t>
  </si>
  <si>
    <t>28</t>
  </si>
  <si>
    <t>762822932</t>
  </si>
  <si>
    <t>Doplnění části stropního trámu z hranolů průřezové plochy do 224 cm2 - montáž</t>
  </si>
  <si>
    <t>-6983064</t>
  </si>
  <si>
    <t xml:space="preserve">Nosná konstrukce stropů  doplnění části stropního trámu montáž (materiál ve specifikaci), průřezové plochy přes 120 do 224 cm2</t>
  </si>
  <si>
    <t>1,64*4</t>
  </si>
  <si>
    <t>1,2*6</t>
  </si>
  <si>
    <t>1,7*2</t>
  </si>
  <si>
    <t>2,45*2</t>
  </si>
  <si>
    <t>1,55*8</t>
  </si>
  <si>
    <t>4,05*4</t>
  </si>
  <si>
    <t>6,42*5</t>
  </si>
  <si>
    <t>1,45*4</t>
  </si>
  <si>
    <t>1,55*2</t>
  </si>
  <si>
    <t>2,05*2</t>
  </si>
  <si>
    <t>6,45*3"rezerva</t>
  </si>
  <si>
    <t>29</t>
  </si>
  <si>
    <t>60512135</t>
  </si>
  <si>
    <t>hranol stavební řezivo průřezu do 288cm2 do dl 6m</t>
  </si>
  <si>
    <t>1357822625</t>
  </si>
  <si>
    <t>3,07</t>
  </si>
  <si>
    <t>30</t>
  </si>
  <si>
    <t>762822933</t>
  </si>
  <si>
    <t>Doplnění části stropního trámu z hranolů průřezové plochy do 288 cm2 - montáž</t>
  </si>
  <si>
    <t>-876128059</t>
  </si>
  <si>
    <t xml:space="preserve">Nosná konstrukce stropů  doplnění části stropního trámu montáž (materiál ve specifikaci), průřezové plochy přes 224 do 288 cm2</t>
  </si>
  <si>
    <t>2*6</t>
  </si>
  <si>
    <t>31</t>
  </si>
  <si>
    <t>762823915</t>
  </si>
  <si>
    <t>Otesání části stropního trámu z hranolů průřezové plochy přes 450 cm2</t>
  </si>
  <si>
    <t>829714524</t>
  </si>
  <si>
    <t xml:space="preserve">Nosná konstrukce stropů  otesání části stropního trámu z hranolů, nebo hranolků, průřezové plochy přes 450 cm2</t>
  </si>
  <si>
    <t>Poznámka k položce:_x000d_
očištění a odstranění počkozených částí před příložkováním</t>
  </si>
  <si>
    <t>127</t>
  </si>
  <si>
    <t>762895000</t>
  </si>
  <si>
    <t>Spojovací prostředky pro montáž záklopu, stropnice a podbíjení</t>
  </si>
  <si>
    <t>-1875645913</t>
  </si>
  <si>
    <t xml:space="preserve">Spojovací prostředky záklopu stropů, stropnic, podbíjení  hřebíky, svory</t>
  </si>
  <si>
    <t>Poznámka k položce:_x000d_
včetně dubových podložek</t>
  </si>
  <si>
    <t>33</t>
  </si>
  <si>
    <t>998762103</t>
  </si>
  <si>
    <t>Přesun hmot tonážní pro kce tesařské v objektech v do 24 m</t>
  </si>
  <si>
    <t>-1311138123</t>
  </si>
  <si>
    <t xml:space="preserve">Přesun hmot pro konstrukce tesařské  stanovený z hmotnosti přesunovaného materiálu vodorovná dopravní vzdálenost do 50 m v objektech výšky přes 12 do 24 m</t>
  </si>
  <si>
    <t>783</t>
  </si>
  <si>
    <t>Dokončovací práce - nátěry</t>
  </si>
  <si>
    <t>783201201</t>
  </si>
  <si>
    <t>Obroušení tesařských konstrukcí před provedením nátěru</t>
  </si>
  <si>
    <t>1857021354</t>
  </si>
  <si>
    <t>Příprava podkladu tesařských konstrukcí před provedením nátěru broušení</t>
  </si>
  <si>
    <t>(0,22*4+(0,16+0,18)*2)*8,4*4</t>
  </si>
  <si>
    <t>(0,19+0,21)*2*6*4</t>
  </si>
  <si>
    <t>(0,18+0,2)*2*8,8</t>
  </si>
  <si>
    <t>(0,21+0,26)*2*9</t>
  </si>
  <si>
    <t>(0,24+0,21)*2*6*3</t>
  </si>
  <si>
    <t>(0,2+0,22)*2*3*2</t>
  </si>
  <si>
    <t>(0,14+0,16)*2*4,5</t>
  </si>
  <si>
    <t>(0,22+0,24)*2*3*6</t>
  </si>
  <si>
    <t>(0,2+0,22)*2*1,93*3+(0,17+0,2)*2*1,93</t>
  </si>
  <si>
    <t>(0,16+0,181)*2*1,93*3</t>
  </si>
  <si>
    <t>(0,22+0,3)*2*7,13*2+(0,26+0,3)*2*7,25</t>
  </si>
  <si>
    <t>(0,22+0,3)*2*7,5*4</t>
  </si>
  <si>
    <t>(0,2+0,24)*2*1,6*3</t>
  </si>
  <si>
    <t>(0,2+0,24)*2*2,45*3+(0,2+0,24)*2*1,75</t>
  </si>
  <si>
    <t>(0,16+0,18)*2*3*2+(0,16+0,18)*2*1,5*3</t>
  </si>
  <si>
    <t>35</t>
  </si>
  <si>
    <t>783201403</t>
  </si>
  <si>
    <t>Oprášení tesařských konstrukcí před provedením nátěru</t>
  </si>
  <si>
    <t>-1484840003</t>
  </si>
  <si>
    <t>Příprava podkladu tesařských konstrukcí před provedením nátěru oprášení</t>
  </si>
  <si>
    <t>211,027</t>
  </si>
  <si>
    <t>36</t>
  </si>
  <si>
    <t>783223121</t>
  </si>
  <si>
    <t>Napouštěcí dvojnásobný akrylátový biocidní nátěr tesařských konstrukcí zabudovaných do konstrukce</t>
  </si>
  <si>
    <t>-1883737209</t>
  </si>
  <si>
    <t>Napouštěcí nátěr tesařských konstrukcí zabudovaných do konstrukce proti dřevokazným houbám, hmyzu a plísním dvojnásobný akrylátový</t>
  </si>
  <si>
    <t>VRN</t>
  </si>
  <si>
    <t>Vedlejší rozpočtové náklady</t>
  </si>
  <si>
    <t>VRN6</t>
  </si>
  <si>
    <t>Územní vlivy</t>
  </si>
  <si>
    <t>37</t>
  </si>
  <si>
    <t>062103000</t>
  </si>
  <si>
    <t>Překládání nákladu</t>
  </si>
  <si>
    <t>soubor</t>
  </si>
  <si>
    <t>1024</t>
  </si>
  <si>
    <t>-721013391</t>
  </si>
  <si>
    <t>Poznámka k položce:_x000d_
použití jeřábu pro dopravu materiálu</t>
  </si>
  <si>
    <t>VRN7</t>
  </si>
  <si>
    <t>Provozní vlivy</t>
  </si>
  <si>
    <t>38</t>
  </si>
  <si>
    <t>071203000</t>
  </si>
  <si>
    <t>Provoz dalšího subjektu</t>
  </si>
  <si>
    <t>1938211500</t>
  </si>
  <si>
    <t>Poznámka k položce:_x000d_
ochrana stávajících bytů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</si>
</sst>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="1" customFormat="1" ht="36.96" customHeight="1">
      <c r="AR2" s="16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="1" customFormat="1" ht="12" customHeight="1">
      <c r="B5" s="20"/>
      <c r="D5" s="24" t="s">
        <v>13</v>
      </c>
      <c r="K5" s="25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0"/>
      <c r="BE5" s="26" t="s">
        <v>15</v>
      </c>
      <c r="BS5" s="17" t="s">
        <v>6</v>
      </c>
    </row>
    <row r="6" s="1" customFormat="1" ht="36.96" customHeight="1">
      <c r="B6" s="20"/>
      <c r="D6" s="27" t="s">
        <v>16</v>
      </c>
      <c r="K6" s="28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0"/>
      <c r="BE6" s="29"/>
      <c r="BS6" s="17" t="s">
        <v>6</v>
      </c>
    </row>
    <row r="7" s="1" customFormat="1" ht="12" customHeight="1">
      <c r="B7" s="20"/>
      <c r="D7" s="30" t="s">
        <v>18</v>
      </c>
      <c r="K7" s="25" t="s">
        <v>1</v>
      </c>
      <c r="AK7" s="30" t="s">
        <v>19</v>
      </c>
      <c r="AN7" s="25" t="s">
        <v>1</v>
      </c>
      <c r="AR7" s="20"/>
      <c r="BE7" s="29"/>
      <c r="BS7" s="17" t="s">
        <v>6</v>
      </c>
    </row>
    <row r="8" s="1" customFormat="1" ht="12" customHeight="1">
      <c r="B8" s="20"/>
      <c r="D8" s="30" t="s">
        <v>20</v>
      </c>
      <c r="K8" s="25" t="s">
        <v>21</v>
      </c>
      <c r="AK8" s="30" t="s">
        <v>22</v>
      </c>
      <c r="AN8" s="31" t="s">
        <v>23</v>
      </c>
      <c r="AR8" s="20"/>
      <c r="BE8" s="29"/>
      <c r="BS8" s="17" t="s">
        <v>6</v>
      </c>
    </row>
    <row r="9" s="1" customFormat="1" ht="14.4" customHeight="1">
      <c r="B9" s="20"/>
      <c r="AR9" s="20"/>
      <c r="BE9" s="29"/>
      <c r="BS9" s="17" t="s">
        <v>6</v>
      </c>
    </row>
    <row r="10" s="1" customFormat="1" ht="12" customHeight="1">
      <c r="B10" s="20"/>
      <c r="D10" s="30" t="s">
        <v>24</v>
      </c>
      <c r="AK10" s="30" t="s">
        <v>25</v>
      </c>
      <c r="AN10" s="25" t="s">
        <v>1</v>
      </c>
      <c r="AR10" s="20"/>
      <c r="BE10" s="29"/>
      <c r="BS10" s="17" t="s">
        <v>6</v>
      </c>
    </row>
    <row r="11" s="1" customFormat="1" ht="18.48" customHeight="1">
      <c r="B11" s="20"/>
      <c r="E11" s="25" t="s">
        <v>26</v>
      </c>
      <c r="AK11" s="30" t="s">
        <v>27</v>
      </c>
      <c r="AN11" s="25" t="s">
        <v>1</v>
      </c>
      <c r="AR11" s="20"/>
      <c r="BE11" s="29"/>
      <c r="BS11" s="17" t="s">
        <v>6</v>
      </c>
    </row>
    <row r="12" s="1" customFormat="1" ht="6.96" customHeight="1">
      <c r="B12" s="20"/>
      <c r="AR12" s="20"/>
      <c r="BE12" s="29"/>
      <c r="BS12" s="17" t="s">
        <v>6</v>
      </c>
    </row>
    <row r="13" s="1" customFormat="1" ht="12" customHeight="1">
      <c r="B13" s="20"/>
      <c r="D13" s="30" t="s">
        <v>28</v>
      </c>
      <c r="AK13" s="30" t="s">
        <v>25</v>
      </c>
      <c r="AN13" s="32" t="s">
        <v>29</v>
      </c>
      <c r="AR13" s="20"/>
      <c r="BE13" s="29"/>
      <c r="BS13" s="17" t="s">
        <v>6</v>
      </c>
    </row>
    <row r="14">
      <c r="B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N14" s="32" t="s">
        <v>29</v>
      </c>
      <c r="AR14" s="20"/>
      <c r="BE14" s="29"/>
      <c r="BS14" s="17" t="s">
        <v>6</v>
      </c>
    </row>
    <row r="15" s="1" customFormat="1" ht="6.96" customHeight="1">
      <c r="B15" s="20"/>
      <c r="AR15" s="20"/>
      <c r="BE15" s="29"/>
      <c r="BS15" s="17" t="s">
        <v>3</v>
      </c>
    </row>
    <row r="16" s="1" customFormat="1" ht="12" customHeight="1">
      <c r="B16" s="20"/>
      <c r="D16" s="30" t="s">
        <v>30</v>
      </c>
      <c r="AK16" s="30" t="s">
        <v>25</v>
      </c>
      <c r="AN16" s="25" t="s">
        <v>1</v>
      </c>
      <c r="AR16" s="20"/>
      <c r="BE16" s="29"/>
      <c r="BS16" s="17" t="s">
        <v>3</v>
      </c>
    </row>
    <row r="17" s="1" customFormat="1" ht="18.48" customHeight="1">
      <c r="B17" s="20"/>
      <c r="E17" s="25" t="s">
        <v>26</v>
      </c>
      <c r="AK17" s="30" t="s">
        <v>27</v>
      </c>
      <c r="AN17" s="25" t="s">
        <v>1</v>
      </c>
      <c r="AR17" s="20"/>
      <c r="BE17" s="29"/>
      <c r="BS17" s="17" t="s">
        <v>31</v>
      </c>
    </row>
    <row r="18" s="1" customFormat="1" ht="6.96" customHeight="1">
      <c r="B18" s="20"/>
      <c r="AR18" s="20"/>
      <c r="BE18" s="29"/>
      <c r="BS18" s="17" t="s">
        <v>6</v>
      </c>
    </row>
    <row r="19" s="1" customFormat="1" ht="12" customHeight="1">
      <c r="B19" s="20"/>
      <c r="D19" s="30" t="s">
        <v>32</v>
      </c>
      <c r="AK19" s="30" t="s">
        <v>25</v>
      </c>
      <c r="AN19" s="25" t="s">
        <v>1</v>
      </c>
      <c r="AR19" s="20"/>
      <c r="BE19" s="29"/>
      <c r="BS19" s="17" t="s">
        <v>6</v>
      </c>
    </row>
    <row r="20" s="1" customFormat="1" ht="18.48" customHeight="1">
      <c r="B20" s="20"/>
      <c r="E20" s="25" t="s">
        <v>33</v>
      </c>
      <c r="AK20" s="30" t="s">
        <v>27</v>
      </c>
      <c r="AN20" s="25" t="s">
        <v>1</v>
      </c>
      <c r="AR20" s="20"/>
      <c r="BE20" s="29"/>
      <c r="BS20" s="17" t="s">
        <v>31</v>
      </c>
    </row>
    <row r="21" s="1" customFormat="1" ht="6.96" customHeight="1">
      <c r="B21" s="20"/>
      <c r="AR21" s="20"/>
      <c r="BE21" s="29"/>
    </row>
    <row r="22" s="1" customFormat="1" ht="12" customHeight="1">
      <c r="B22" s="20"/>
      <c r="D22" s="30" t="s">
        <v>34</v>
      </c>
      <c r="AR22" s="20"/>
      <c r="BE22" s="29"/>
    </row>
    <row r="23" s="1" customFormat="1" ht="16.5" customHeight="1">
      <c r="B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R23" s="20"/>
      <c r="BE23" s="29"/>
    </row>
    <row r="24" s="1" customFormat="1" ht="6.96" customHeight="1">
      <c r="B24" s="20"/>
      <c r="AR24" s="20"/>
      <c r="BE24" s="29"/>
    </row>
    <row r="25" s="1" customFormat="1" ht="6.96" customHeight="1">
      <c r="B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R25" s="20"/>
      <c r="BE25" s="29"/>
    </row>
    <row r="26" s="2" customFormat="1" ht="25.92" customHeight="1">
      <c r="A26" s="36"/>
      <c r="B26" s="37"/>
      <c r="C26" s="36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6"/>
      <c r="AQ26" s="36"/>
      <c r="AR26" s="37"/>
      <c r="BE26" s="29"/>
    </row>
    <row r="27" s="2" customFormat="1" ht="6.96" customHeight="1">
      <c r="A27" s="36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7"/>
      <c r="BE27" s="29"/>
    </row>
    <row r="28" s="2" customForma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36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37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38</v>
      </c>
      <c r="AL28" s="41"/>
      <c r="AM28" s="41"/>
      <c r="AN28" s="41"/>
      <c r="AO28" s="41"/>
      <c r="AP28" s="36"/>
      <c r="AQ28" s="36"/>
      <c r="AR28" s="37"/>
      <c r="BE28" s="29"/>
    </row>
    <row r="29" s="3" customFormat="1" ht="14.4" customHeight="1">
      <c r="A29" s="3"/>
      <c r="B29" s="42"/>
      <c r="C29" s="3"/>
      <c r="D29" s="30" t="s">
        <v>39</v>
      </c>
      <c r="E29" s="3"/>
      <c r="F29" s="30" t="s">
        <v>40</v>
      </c>
      <c r="G29" s="3"/>
      <c r="H29" s="3"/>
      <c r="I29" s="3"/>
      <c r="J29" s="3"/>
      <c r="K29" s="3"/>
      <c r="L29" s="43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4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4">
        <f>ROUND(AV94, 2)</f>
        <v>0</v>
      </c>
      <c r="AL29" s="3"/>
      <c r="AM29" s="3"/>
      <c r="AN29" s="3"/>
      <c r="AO29" s="3"/>
      <c r="AP29" s="3"/>
      <c r="AQ29" s="3"/>
      <c r="AR29" s="42"/>
      <c r="BE29" s="45"/>
    </row>
    <row r="30" s="3" customFormat="1" ht="14.4" customHeight="1">
      <c r="A30" s="3"/>
      <c r="B30" s="42"/>
      <c r="C30" s="3"/>
      <c r="D30" s="3"/>
      <c r="E30" s="3"/>
      <c r="F30" s="30" t="s">
        <v>41</v>
      </c>
      <c r="G30" s="3"/>
      <c r="H30" s="3"/>
      <c r="I30" s="3"/>
      <c r="J30" s="3"/>
      <c r="K30" s="3"/>
      <c r="L30" s="43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4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4">
        <f>ROUND(AW94, 2)</f>
        <v>0</v>
      </c>
      <c r="AL30" s="3"/>
      <c r="AM30" s="3"/>
      <c r="AN30" s="3"/>
      <c r="AO30" s="3"/>
      <c r="AP30" s="3"/>
      <c r="AQ30" s="3"/>
      <c r="AR30" s="42"/>
      <c r="BE30" s="45"/>
    </row>
    <row r="31" hidden="1" s="3" customFormat="1" ht="14.4" customHeight="1">
      <c r="A31" s="3"/>
      <c r="B31" s="42"/>
      <c r="C31" s="3"/>
      <c r="D31" s="3"/>
      <c r="E31" s="3"/>
      <c r="F31" s="30" t="s">
        <v>42</v>
      </c>
      <c r="G31" s="3"/>
      <c r="H31" s="3"/>
      <c r="I31" s="3"/>
      <c r="J31" s="3"/>
      <c r="K31" s="3"/>
      <c r="L31" s="43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4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4">
        <v>0</v>
      </c>
      <c r="AL31" s="3"/>
      <c r="AM31" s="3"/>
      <c r="AN31" s="3"/>
      <c r="AO31" s="3"/>
      <c r="AP31" s="3"/>
      <c r="AQ31" s="3"/>
      <c r="AR31" s="42"/>
      <c r="BE31" s="45"/>
    </row>
    <row r="32" hidden="1" s="3" customFormat="1" ht="14.4" customHeight="1">
      <c r="A32" s="3"/>
      <c r="B32" s="42"/>
      <c r="C32" s="3"/>
      <c r="D32" s="3"/>
      <c r="E32" s="3"/>
      <c r="F32" s="30" t="s">
        <v>43</v>
      </c>
      <c r="G32" s="3"/>
      <c r="H32" s="3"/>
      <c r="I32" s="3"/>
      <c r="J32" s="3"/>
      <c r="K32" s="3"/>
      <c r="L32" s="43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v>0</v>
      </c>
      <c r="AL32" s="3"/>
      <c r="AM32" s="3"/>
      <c r="AN32" s="3"/>
      <c r="AO32" s="3"/>
      <c r="AP32" s="3"/>
      <c r="AQ32" s="3"/>
      <c r="AR32" s="42"/>
      <c r="BE32" s="45"/>
    </row>
    <row r="33" hidden="1" s="3" customFormat="1" ht="14.4" customHeight="1">
      <c r="A33" s="3"/>
      <c r="B33" s="42"/>
      <c r="C33" s="3"/>
      <c r="D33" s="3"/>
      <c r="E33" s="3"/>
      <c r="F33" s="30" t="s">
        <v>44</v>
      </c>
      <c r="G33" s="3"/>
      <c r="H33" s="3"/>
      <c r="I33" s="3"/>
      <c r="J33" s="3"/>
      <c r="K33" s="3"/>
      <c r="L33" s="43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v>0</v>
      </c>
      <c r="AL33" s="3"/>
      <c r="AM33" s="3"/>
      <c r="AN33" s="3"/>
      <c r="AO33" s="3"/>
      <c r="AP33" s="3"/>
      <c r="AQ33" s="3"/>
      <c r="AR33" s="42"/>
      <c r="BE33" s="45"/>
    </row>
    <row r="34" s="2" customFormat="1" ht="6.96" customHeight="1">
      <c r="A34" s="36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/>
      <c r="BE34" s="29"/>
    </row>
    <row r="35" s="2" customFormat="1" ht="25.92" customHeight="1">
      <c r="A35" s="36"/>
      <c r="B35" s="37"/>
      <c r="C35" s="46"/>
      <c r="D35" s="47" t="s">
        <v>45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46</v>
      </c>
      <c r="U35" s="48"/>
      <c r="V35" s="48"/>
      <c r="W35" s="48"/>
      <c r="X35" s="50" t="s">
        <v>47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7"/>
      <c r="B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/>
      <c r="BE36" s="36"/>
    </row>
    <row r="37" s="2" customFormat="1" ht="14.4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1" customFormat="1" ht="14.4" customHeight="1">
      <c r="B38" s="20"/>
      <c r="AR38" s="20"/>
    </row>
    <row r="39" s="1" customFormat="1" ht="14.4" customHeight="1">
      <c r="B39" s="20"/>
      <c r="AR39" s="20"/>
    </row>
    <row r="40" s="1" customFormat="1" ht="14.4" customHeight="1">
      <c r="B40" s="20"/>
      <c r="AR40" s="20"/>
    </row>
    <row r="41" s="1" customFormat="1" ht="14.4" customHeight="1">
      <c r="B41" s="20"/>
      <c r="AR41" s="20"/>
    </row>
    <row r="42" s="1" customFormat="1" ht="14.4" customHeight="1">
      <c r="B42" s="20"/>
      <c r="AR42" s="20"/>
    </row>
    <row r="43" s="1" customFormat="1" ht="14.4" customHeight="1">
      <c r="B43" s="20"/>
      <c r="AR43" s="20"/>
    </row>
    <row r="44" s="1" customFormat="1" ht="14.4" customHeight="1">
      <c r="B44" s="20"/>
      <c r="AR44" s="20"/>
    </row>
    <row r="45" s="1" customFormat="1" ht="14.4" customHeight="1">
      <c r="B45" s="20"/>
      <c r="AR45" s="20"/>
    </row>
    <row r="46" s="1" customFormat="1" ht="14.4" customHeight="1">
      <c r="B46" s="20"/>
      <c r="AR46" s="20"/>
    </row>
    <row r="47" s="1" customFormat="1" ht="14.4" customHeight="1">
      <c r="B47" s="20"/>
      <c r="AR47" s="20"/>
    </row>
    <row r="48" s="1" customFormat="1" ht="14.4" customHeight="1">
      <c r="B48" s="20"/>
      <c r="AR48" s="20"/>
    </row>
    <row r="49" s="2" customFormat="1" ht="14.4" customHeight="1">
      <c r="B49" s="53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49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20"/>
      <c r="AR50" s="20"/>
    </row>
    <row r="51">
      <c r="B51" s="20"/>
      <c r="AR51" s="20"/>
    </row>
    <row r="52">
      <c r="B52" s="20"/>
      <c r="AR52" s="20"/>
    </row>
    <row r="53">
      <c r="B53" s="20"/>
      <c r="AR53" s="20"/>
    </row>
    <row r="54">
      <c r="B54" s="20"/>
      <c r="AR54" s="20"/>
    </row>
    <row r="55">
      <c r="B55" s="20"/>
      <c r="AR55" s="20"/>
    </row>
    <row r="56">
      <c r="B56" s="20"/>
      <c r="AR56" s="20"/>
    </row>
    <row r="57">
      <c r="B57" s="20"/>
      <c r="AR57" s="20"/>
    </row>
    <row r="58">
      <c r="B58" s="20"/>
      <c r="AR58" s="20"/>
    </row>
    <row r="59">
      <c r="B59" s="20"/>
      <c r="AR59" s="20"/>
    </row>
    <row r="60" s="2" customFormat="1">
      <c r="A60" s="36"/>
      <c r="B60" s="37"/>
      <c r="C60" s="36"/>
      <c r="D60" s="56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50</v>
      </c>
      <c r="AI60" s="39"/>
      <c r="AJ60" s="39"/>
      <c r="AK60" s="39"/>
      <c r="AL60" s="39"/>
      <c r="AM60" s="56" t="s">
        <v>51</v>
      </c>
      <c r="AN60" s="39"/>
      <c r="AO60" s="39"/>
      <c r="AP60" s="36"/>
      <c r="AQ60" s="36"/>
      <c r="AR60" s="37"/>
      <c r="BE60" s="36"/>
    </row>
    <row r="61">
      <c r="B61" s="20"/>
      <c r="AR61" s="20"/>
    </row>
    <row r="62">
      <c r="B62" s="20"/>
      <c r="AR62" s="20"/>
    </row>
    <row r="63">
      <c r="B63" s="20"/>
      <c r="AR63" s="20"/>
    </row>
    <row r="64" s="2" customFormat="1">
      <c r="A64" s="36"/>
      <c r="B64" s="37"/>
      <c r="C64" s="36"/>
      <c r="D64" s="54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53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20"/>
      <c r="AR65" s="20"/>
    </row>
    <row r="66">
      <c r="B66" s="20"/>
      <c r="AR66" s="20"/>
    </row>
    <row r="67">
      <c r="B67" s="20"/>
      <c r="AR67" s="20"/>
    </row>
    <row r="68">
      <c r="B68" s="20"/>
      <c r="AR68" s="20"/>
    </row>
    <row r="69">
      <c r="B69" s="20"/>
      <c r="AR69" s="20"/>
    </row>
    <row r="70">
      <c r="B70" s="20"/>
      <c r="AR70" s="20"/>
    </row>
    <row r="71">
      <c r="B71" s="20"/>
      <c r="AR71" s="20"/>
    </row>
    <row r="72">
      <c r="B72" s="20"/>
      <c r="AR72" s="20"/>
    </row>
    <row r="73">
      <c r="B73" s="20"/>
      <c r="AR73" s="20"/>
    </row>
    <row r="74">
      <c r="B74" s="20"/>
      <c r="AR74" s="20"/>
    </row>
    <row r="75" s="2" customFormat="1">
      <c r="A75" s="36"/>
      <c r="B75" s="37"/>
      <c r="C75" s="36"/>
      <c r="D75" s="56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50</v>
      </c>
      <c r="AI75" s="39"/>
      <c r="AJ75" s="39"/>
      <c r="AK75" s="39"/>
      <c r="AL75" s="39"/>
      <c r="AM75" s="56" t="s">
        <v>51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21" t="s">
        <v>54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30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20230227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16</v>
      </c>
      <c r="D85" s="5"/>
      <c r="E85" s="5"/>
      <c r="F85" s="5"/>
      <c r="G85" s="5"/>
      <c r="H85" s="5"/>
      <c r="I85" s="5"/>
      <c r="J85" s="5"/>
      <c r="K85" s="5"/>
      <c r="L85" s="65" t="str">
        <f>K6</f>
        <v>Oprava stropu Mariánská 204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30" t="s">
        <v>20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>Č. Lípa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0" t="s">
        <v>22</v>
      </c>
      <c r="AJ87" s="36"/>
      <c r="AK87" s="36"/>
      <c r="AL87" s="36"/>
      <c r="AM87" s="67" t="str">
        <f>IF(AN8= "","",AN8)</f>
        <v>27. 2. 2023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30" t="s">
        <v>24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0" t="s">
        <v>30</v>
      </c>
      <c r="AJ89" s="36"/>
      <c r="AK89" s="36"/>
      <c r="AL89" s="36"/>
      <c r="AM89" s="68" t="str">
        <f>IF(E17="","",E17)</f>
        <v xml:space="preserve"> </v>
      </c>
      <c r="AN89" s="4"/>
      <c r="AO89" s="4"/>
      <c r="AP89" s="4"/>
      <c r="AQ89" s="36"/>
      <c r="AR89" s="37"/>
      <c r="AS89" s="69" t="s">
        <v>55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30" t="s">
        <v>28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0" t="s">
        <v>32</v>
      </c>
      <c r="AJ90" s="36"/>
      <c r="AK90" s="36"/>
      <c r="AL90" s="36"/>
      <c r="AM90" s="68" t="str">
        <f>IF(E20="","",E20)</f>
        <v>J. Nešněra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56</v>
      </c>
      <c r="D92" s="78"/>
      <c r="E92" s="78"/>
      <c r="F92" s="78"/>
      <c r="G92" s="78"/>
      <c r="H92" s="79"/>
      <c r="I92" s="80" t="s">
        <v>57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58</v>
      </c>
      <c r="AH92" s="78"/>
      <c r="AI92" s="78"/>
      <c r="AJ92" s="78"/>
      <c r="AK92" s="78"/>
      <c r="AL92" s="78"/>
      <c r="AM92" s="78"/>
      <c r="AN92" s="80" t="s">
        <v>59</v>
      </c>
      <c r="AO92" s="78"/>
      <c r="AP92" s="82"/>
      <c r="AQ92" s="83" t="s">
        <v>60</v>
      </c>
      <c r="AR92" s="37"/>
      <c r="AS92" s="84" t="s">
        <v>61</v>
      </c>
      <c r="AT92" s="85" t="s">
        <v>62</v>
      </c>
      <c r="AU92" s="85" t="s">
        <v>63</v>
      </c>
      <c r="AV92" s="85" t="s">
        <v>64</v>
      </c>
      <c r="AW92" s="85" t="s">
        <v>65</v>
      </c>
      <c r="AX92" s="85" t="s">
        <v>66</v>
      </c>
      <c r="AY92" s="85" t="s">
        <v>67</v>
      </c>
      <c r="AZ92" s="85" t="s">
        <v>68</v>
      </c>
      <c r="BA92" s="85" t="s">
        <v>69</v>
      </c>
      <c r="BB92" s="85" t="s">
        <v>70</v>
      </c>
      <c r="BC92" s="85" t="s">
        <v>71</v>
      </c>
      <c r="BD92" s="86" t="s">
        <v>72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73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ROUND(AG95,2)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ROUND(AS95,2)</f>
        <v>0</v>
      </c>
      <c r="AT94" s="97">
        <f>ROUND(SUM(AV94:AW94),2)</f>
        <v>0</v>
      </c>
      <c r="AU94" s="98">
        <f>ROUND(AU95,5)</f>
        <v>0</v>
      </c>
      <c r="AV94" s="97">
        <f>ROUND(AZ94*L29,2)</f>
        <v>0</v>
      </c>
      <c r="AW94" s="97">
        <f>ROUND(BA94*L30,2)</f>
        <v>0</v>
      </c>
      <c r="AX94" s="97">
        <f>ROUND(BB94*L29,2)</f>
        <v>0</v>
      </c>
      <c r="AY94" s="97">
        <f>ROUND(BC94*L30,2)</f>
        <v>0</v>
      </c>
      <c r="AZ94" s="97">
        <f>ROUND(AZ95,2)</f>
        <v>0</v>
      </c>
      <c r="BA94" s="97">
        <f>ROUND(BA95,2)</f>
        <v>0</v>
      </c>
      <c r="BB94" s="97">
        <f>ROUND(BB95,2)</f>
        <v>0</v>
      </c>
      <c r="BC94" s="97">
        <f>ROUND(BC95,2)</f>
        <v>0</v>
      </c>
      <c r="BD94" s="99">
        <f>ROUND(BD95,2)</f>
        <v>0</v>
      </c>
      <c r="BE94" s="6"/>
      <c r="BS94" s="100" t="s">
        <v>74</v>
      </c>
      <c r="BT94" s="100" t="s">
        <v>75</v>
      </c>
      <c r="BV94" s="100" t="s">
        <v>76</v>
      </c>
      <c r="BW94" s="100" t="s">
        <v>4</v>
      </c>
      <c r="BX94" s="100" t="s">
        <v>77</v>
      </c>
      <c r="CL94" s="100" t="s">
        <v>1</v>
      </c>
    </row>
    <row r="95" s="7" customFormat="1" ht="24.75" customHeight="1">
      <c r="A95" s="101" t="s">
        <v>78</v>
      </c>
      <c r="B95" s="102"/>
      <c r="C95" s="103"/>
      <c r="D95" s="104" t="s">
        <v>14</v>
      </c>
      <c r="E95" s="104"/>
      <c r="F95" s="104"/>
      <c r="G95" s="104"/>
      <c r="H95" s="104"/>
      <c r="I95" s="105"/>
      <c r="J95" s="104" t="s">
        <v>17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'20230227 - Oprava stropu ...'!J28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79</v>
      </c>
      <c r="AR95" s="102"/>
      <c r="AS95" s="108">
        <v>0</v>
      </c>
      <c r="AT95" s="109">
        <f>ROUND(SUM(AV95:AW95),2)</f>
        <v>0</v>
      </c>
      <c r="AU95" s="110">
        <f>'20230227 - Oprava stropu ...'!P124</f>
        <v>0</v>
      </c>
      <c r="AV95" s="109">
        <f>'20230227 - Oprava stropu ...'!J31</f>
        <v>0</v>
      </c>
      <c r="AW95" s="109">
        <f>'20230227 - Oprava stropu ...'!J32</f>
        <v>0</v>
      </c>
      <c r="AX95" s="109">
        <f>'20230227 - Oprava stropu ...'!J33</f>
        <v>0</v>
      </c>
      <c r="AY95" s="109">
        <f>'20230227 - Oprava stropu ...'!J34</f>
        <v>0</v>
      </c>
      <c r="AZ95" s="109">
        <f>'20230227 - Oprava stropu ...'!F31</f>
        <v>0</v>
      </c>
      <c r="BA95" s="109">
        <f>'20230227 - Oprava stropu ...'!F32</f>
        <v>0</v>
      </c>
      <c r="BB95" s="109">
        <f>'20230227 - Oprava stropu ...'!F33</f>
        <v>0</v>
      </c>
      <c r="BC95" s="109">
        <f>'20230227 - Oprava stropu ...'!F34</f>
        <v>0</v>
      </c>
      <c r="BD95" s="111">
        <f>'20230227 - Oprava stropu ...'!F35</f>
        <v>0</v>
      </c>
      <c r="BE95" s="7"/>
      <c r="BT95" s="112" t="s">
        <v>80</v>
      </c>
      <c r="BU95" s="112" t="s">
        <v>81</v>
      </c>
      <c r="BV95" s="112" t="s">
        <v>76</v>
      </c>
      <c r="BW95" s="112" t="s">
        <v>4</v>
      </c>
      <c r="BX95" s="112" t="s">
        <v>77</v>
      </c>
      <c r="CL95" s="112" t="s">
        <v>1</v>
      </c>
    </row>
    <row r="96" s="2" customFormat="1" ht="30" customHeight="1">
      <c r="A96" s="36"/>
      <c r="B96" s="37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7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37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30227 - Oprava stropu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="1" customFormat="1" ht="24.96" customHeight="1">
      <c r="B4" s="20"/>
      <c r="D4" s="21" t="s">
        <v>82</v>
      </c>
      <c r="L4" s="20"/>
      <c r="M4" s="113" t="s">
        <v>10</v>
      </c>
      <c r="AT4" s="17" t="s">
        <v>3</v>
      </c>
    </row>
    <row r="5" s="1" customFormat="1" ht="6.96" customHeight="1">
      <c r="B5" s="20"/>
      <c r="L5" s="20"/>
    </row>
    <row r="6" s="2" customFormat="1" ht="12" customHeight="1">
      <c r="A6" s="36"/>
      <c r="B6" s="37"/>
      <c r="C6" s="36"/>
      <c r="D6" s="30" t="s">
        <v>16</v>
      </c>
      <c r="E6" s="36"/>
      <c r="F6" s="36"/>
      <c r="G6" s="36"/>
      <c r="H6" s="36"/>
      <c r="I6" s="36"/>
      <c r="J6" s="36"/>
      <c r="K6" s="36"/>
      <c r="L6" s="53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16.5" customHeight="1">
      <c r="A7" s="36"/>
      <c r="B7" s="37"/>
      <c r="C7" s="36"/>
      <c r="D7" s="36"/>
      <c r="E7" s="65" t="s">
        <v>17</v>
      </c>
      <c r="F7" s="36"/>
      <c r="G7" s="36"/>
      <c r="H7" s="36"/>
      <c r="I7" s="36"/>
      <c r="J7" s="36"/>
      <c r="K7" s="36"/>
      <c r="L7" s="53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37"/>
      <c r="C8" s="36"/>
      <c r="D8" s="36"/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37"/>
      <c r="C9" s="36"/>
      <c r="D9" s="30" t="s">
        <v>18</v>
      </c>
      <c r="E9" s="36"/>
      <c r="F9" s="25" t="s">
        <v>1</v>
      </c>
      <c r="G9" s="36"/>
      <c r="H9" s="36"/>
      <c r="I9" s="30" t="s">
        <v>19</v>
      </c>
      <c r="J9" s="25" t="s">
        <v>1</v>
      </c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37"/>
      <c r="C10" s="36"/>
      <c r="D10" s="30" t="s">
        <v>20</v>
      </c>
      <c r="E10" s="36"/>
      <c r="F10" s="25" t="s">
        <v>21</v>
      </c>
      <c r="G10" s="36"/>
      <c r="H10" s="36"/>
      <c r="I10" s="30" t="s">
        <v>22</v>
      </c>
      <c r="J10" s="67" t="str">
        <f>'Rekapitulace stavby'!AN8</f>
        <v>27. 2. 2023</v>
      </c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30" t="s">
        <v>24</v>
      </c>
      <c r="E12" s="36"/>
      <c r="F12" s="36"/>
      <c r="G12" s="36"/>
      <c r="H12" s="36"/>
      <c r="I12" s="30" t="s">
        <v>25</v>
      </c>
      <c r="J12" s="25" t="str">
        <f>IF('Rekapitulace stavby'!AN10="","",'Rekapitulace stavby'!AN10)</f>
        <v/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37"/>
      <c r="C13" s="36"/>
      <c r="D13" s="36"/>
      <c r="E13" s="25" t="str">
        <f>IF('Rekapitulace stavby'!E11="","",'Rekapitulace stavby'!E11)</f>
        <v xml:space="preserve"> </v>
      </c>
      <c r="F13" s="36"/>
      <c r="G13" s="36"/>
      <c r="H13" s="36"/>
      <c r="I13" s="30" t="s">
        <v>27</v>
      </c>
      <c r="J13" s="25" t="str">
        <f>IF('Rekapitulace stavby'!AN11="","",'Rekapitulace stavby'!AN11)</f>
        <v/>
      </c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37"/>
      <c r="C14" s="36"/>
      <c r="D14" s="36"/>
      <c r="E14" s="36"/>
      <c r="F14" s="36"/>
      <c r="G14" s="36"/>
      <c r="H14" s="36"/>
      <c r="I14" s="36"/>
      <c r="J14" s="36"/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37"/>
      <c r="C15" s="36"/>
      <c r="D15" s="30" t="s">
        <v>28</v>
      </c>
      <c r="E15" s="36"/>
      <c r="F15" s="36"/>
      <c r="G15" s="36"/>
      <c r="H15" s="36"/>
      <c r="I15" s="30" t="s">
        <v>25</v>
      </c>
      <c r="J15" s="31" t="str">
        <f>'Rekapitulace stavby'!AN13</f>
        <v>Vyplň údaj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37"/>
      <c r="C16" s="36"/>
      <c r="D16" s="36"/>
      <c r="E16" s="31" t="str">
        <f>'Rekapitulace stavby'!E14</f>
        <v>Vyplň údaj</v>
      </c>
      <c r="F16" s="25"/>
      <c r="G16" s="25"/>
      <c r="H16" s="25"/>
      <c r="I16" s="30" t="s">
        <v>27</v>
      </c>
      <c r="J16" s="31" t="str">
        <f>'Rekapitulace stavby'!AN14</f>
        <v>Vyplň údaj</v>
      </c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37"/>
      <c r="C17" s="36"/>
      <c r="D17" s="36"/>
      <c r="E17" s="36"/>
      <c r="F17" s="36"/>
      <c r="G17" s="36"/>
      <c r="H17" s="36"/>
      <c r="I17" s="36"/>
      <c r="J17" s="36"/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37"/>
      <c r="C18" s="36"/>
      <c r="D18" s="30" t="s">
        <v>30</v>
      </c>
      <c r="E18" s="36"/>
      <c r="F18" s="36"/>
      <c r="G18" s="36"/>
      <c r="H18" s="36"/>
      <c r="I18" s="30" t="s">
        <v>25</v>
      </c>
      <c r="J18" s="25" t="str">
        <f>IF('Rekapitulace stavby'!AN16="","",'Rekapitulace stavby'!AN16)</f>
        <v/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37"/>
      <c r="C19" s="36"/>
      <c r="D19" s="36"/>
      <c r="E19" s="25" t="str">
        <f>IF('Rekapitulace stavby'!E17="","",'Rekapitulace stavby'!E17)</f>
        <v xml:space="preserve"> </v>
      </c>
      <c r="F19" s="36"/>
      <c r="G19" s="36"/>
      <c r="H19" s="36"/>
      <c r="I19" s="30" t="s">
        <v>27</v>
      </c>
      <c r="J19" s="25" t="str">
        <f>IF('Rekapitulace stavby'!AN17="","",'Rekapitulace stavby'!AN17)</f>
        <v/>
      </c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37"/>
      <c r="C20" s="36"/>
      <c r="D20" s="36"/>
      <c r="E20" s="36"/>
      <c r="F20" s="36"/>
      <c r="G20" s="36"/>
      <c r="H20" s="36"/>
      <c r="I20" s="36"/>
      <c r="J20" s="36"/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37"/>
      <c r="C21" s="36"/>
      <c r="D21" s="30" t="s">
        <v>32</v>
      </c>
      <c r="E21" s="36"/>
      <c r="F21" s="36"/>
      <c r="G21" s="36"/>
      <c r="H21" s="36"/>
      <c r="I21" s="30" t="s">
        <v>25</v>
      </c>
      <c r="J21" s="25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37"/>
      <c r="C22" s="36"/>
      <c r="D22" s="36"/>
      <c r="E22" s="25" t="s">
        <v>33</v>
      </c>
      <c r="F22" s="36"/>
      <c r="G22" s="36"/>
      <c r="H22" s="36"/>
      <c r="I22" s="30" t="s">
        <v>27</v>
      </c>
      <c r="J22" s="25" t="s">
        <v>1</v>
      </c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37"/>
      <c r="C23" s="36"/>
      <c r="D23" s="36"/>
      <c r="E23" s="36"/>
      <c r="F23" s="36"/>
      <c r="G23" s="36"/>
      <c r="H23" s="36"/>
      <c r="I23" s="36"/>
      <c r="J23" s="36"/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37"/>
      <c r="C24" s="36"/>
      <c r="D24" s="30" t="s">
        <v>34</v>
      </c>
      <c r="E24" s="36"/>
      <c r="F24" s="36"/>
      <c r="G24" s="36"/>
      <c r="H24" s="36"/>
      <c r="I24" s="36"/>
      <c r="J24" s="36"/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14"/>
      <c r="B25" s="115"/>
      <c r="C25" s="114"/>
      <c r="D25" s="114"/>
      <c r="E25" s="34" t="s">
        <v>1</v>
      </c>
      <c r="F25" s="34"/>
      <c r="G25" s="34"/>
      <c r="H25" s="34"/>
      <c r="I25" s="114"/>
      <c r="J25" s="114"/>
      <c r="K25" s="114"/>
      <c r="L25" s="116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="2" customFormat="1" ht="6.96" customHeight="1">
      <c r="A26" s="36"/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37"/>
      <c r="C27" s="36"/>
      <c r="D27" s="88"/>
      <c r="E27" s="88"/>
      <c r="F27" s="88"/>
      <c r="G27" s="88"/>
      <c r="H27" s="88"/>
      <c r="I27" s="88"/>
      <c r="J27" s="88"/>
      <c r="K27" s="88"/>
      <c r="L27" s="5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37"/>
      <c r="C28" s="36"/>
      <c r="D28" s="117" t="s">
        <v>35</v>
      </c>
      <c r="E28" s="36"/>
      <c r="F28" s="36"/>
      <c r="G28" s="36"/>
      <c r="H28" s="36"/>
      <c r="I28" s="36"/>
      <c r="J28" s="94">
        <f>ROUND(J124, 2)</f>
        <v>0</v>
      </c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36"/>
      <c r="E30" s="36"/>
      <c r="F30" s="41" t="s">
        <v>37</v>
      </c>
      <c r="G30" s="36"/>
      <c r="H30" s="36"/>
      <c r="I30" s="41" t="s">
        <v>36</v>
      </c>
      <c r="J30" s="41" t="s">
        <v>38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118" t="s">
        <v>39</v>
      </c>
      <c r="E31" s="30" t="s">
        <v>40</v>
      </c>
      <c r="F31" s="119">
        <f>ROUND((SUM(BE124:BE291)),  2)</f>
        <v>0</v>
      </c>
      <c r="G31" s="36"/>
      <c r="H31" s="36"/>
      <c r="I31" s="120">
        <v>0.20999999999999999</v>
      </c>
      <c r="J31" s="119">
        <f>ROUND(((SUM(BE124:BE291))*I31),  2)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37"/>
      <c r="C32" s="36"/>
      <c r="D32" s="36"/>
      <c r="E32" s="30" t="s">
        <v>41</v>
      </c>
      <c r="F32" s="119">
        <f>ROUND((SUM(BF124:BF291)),  2)</f>
        <v>0</v>
      </c>
      <c r="G32" s="36"/>
      <c r="H32" s="36"/>
      <c r="I32" s="120">
        <v>0.14999999999999999</v>
      </c>
      <c r="J32" s="119">
        <f>ROUND(((SUM(BF124:BF291))*I32), 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37"/>
      <c r="C33" s="36"/>
      <c r="D33" s="36"/>
      <c r="E33" s="30" t="s">
        <v>42</v>
      </c>
      <c r="F33" s="119">
        <f>ROUND((SUM(BG124:BG291)),  2)</f>
        <v>0</v>
      </c>
      <c r="G33" s="36"/>
      <c r="H33" s="36"/>
      <c r="I33" s="120">
        <v>0.20999999999999999</v>
      </c>
      <c r="J33" s="119">
        <f>0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37"/>
      <c r="C34" s="36"/>
      <c r="D34" s="36"/>
      <c r="E34" s="30" t="s">
        <v>43</v>
      </c>
      <c r="F34" s="119">
        <f>ROUND((SUM(BH124:BH291)),  2)</f>
        <v>0</v>
      </c>
      <c r="G34" s="36"/>
      <c r="H34" s="36"/>
      <c r="I34" s="120">
        <v>0.14999999999999999</v>
      </c>
      <c r="J34" s="119">
        <f>0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37"/>
      <c r="C35" s="36"/>
      <c r="D35" s="36"/>
      <c r="E35" s="30" t="s">
        <v>44</v>
      </c>
      <c r="F35" s="119">
        <f>ROUND((SUM(BI124:BI291)),  2)</f>
        <v>0</v>
      </c>
      <c r="G35" s="36"/>
      <c r="H35" s="36"/>
      <c r="I35" s="120">
        <v>0</v>
      </c>
      <c r="J35" s="119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37"/>
      <c r="C37" s="121"/>
      <c r="D37" s="122" t="s">
        <v>45</v>
      </c>
      <c r="E37" s="79"/>
      <c r="F37" s="79"/>
      <c r="G37" s="123" t="s">
        <v>46</v>
      </c>
      <c r="H37" s="124" t="s">
        <v>47</v>
      </c>
      <c r="I37" s="79"/>
      <c r="J37" s="125">
        <f>SUM(J28:J35)</f>
        <v>0</v>
      </c>
      <c r="K37" s="12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53"/>
      <c r="D50" s="54" t="s">
        <v>48</v>
      </c>
      <c r="E50" s="55"/>
      <c r="F50" s="55"/>
      <c r="G50" s="54" t="s">
        <v>49</v>
      </c>
      <c r="H50" s="55"/>
      <c r="I50" s="55"/>
      <c r="J50" s="55"/>
      <c r="K50" s="55"/>
      <c r="L50" s="5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6"/>
      <c r="B61" s="37"/>
      <c r="C61" s="36"/>
      <c r="D61" s="56" t="s">
        <v>50</v>
      </c>
      <c r="E61" s="39"/>
      <c r="F61" s="127" t="s">
        <v>51</v>
      </c>
      <c r="G61" s="56" t="s">
        <v>50</v>
      </c>
      <c r="H61" s="39"/>
      <c r="I61" s="39"/>
      <c r="J61" s="128" t="s">
        <v>51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6"/>
      <c r="B65" s="37"/>
      <c r="C65" s="36"/>
      <c r="D65" s="54" t="s">
        <v>52</v>
      </c>
      <c r="E65" s="57"/>
      <c r="F65" s="57"/>
      <c r="G65" s="54" t="s">
        <v>53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6"/>
      <c r="B76" s="37"/>
      <c r="C76" s="36"/>
      <c r="D76" s="56" t="s">
        <v>50</v>
      </c>
      <c r="E76" s="39"/>
      <c r="F76" s="127" t="s">
        <v>51</v>
      </c>
      <c r="G76" s="56" t="s">
        <v>50</v>
      </c>
      <c r="H76" s="39"/>
      <c r="I76" s="39"/>
      <c r="J76" s="128" t="s">
        <v>51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83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65" t="str">
        <f>E7</f>
        <v>Oprava stropu Mariánská 204</v>
      </c>
      <c r="F85" s="36"/>
      <c r="G85" s="36"/>
      <c r="H85" s="36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2" customHeight="1">
      <c r="A87" s="36"/>
      <c r="B87" s="37"/>
      <c r="C87" s="30" t="s">
        <v>20</v>
      </c>
      <c r="D87" s="36"/>
      <c r="E87" s="36"/>
      <c r="F87" s="25" t="str">
        <f>F10</f>
        <v>Č. Lípa</v>
      </c>
      <c r="G87" s="36"/>
      <c r="H87" s="36"/>
      <c r="I87" s="30" t="s">
        <v>22</v>
      </c>
      <c r="J87" s="67" t="str">
        <f>IF(J10="","",J10)</f>
        <v>27. 2. 2023</v>
      </c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5.15" customHeight="1">
      <c r="A89" s="36"/>
      <c r="B89" s="37"/>
      <c r="C89" s="30" t="s">
        <v>24</v>
      </c>
      <c r="D89" s="36"/>
      <c r="E89" s="36"/>
      <c r="F89" s="25" t="str">
        <f>E13</f>
        <v xml:space="preserve"> </v>
      </c>
      <c r="G89" s="36"/>
      <c r="H89" s="36"/>
      <c r="I89" s="30" t="s">
        <v>30</v>
      </c>
      <c r="J89" s="34" t="str">
        <f>E19</f>
        <v xml:space="preserve"> 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15.15" customHeight="1">
      <c r="A90" s="36"/>
      <c r="B90" s="37"/>
      <c r="C90" s="30" t="s">
        <v>28</v>
      </c>
      <c r="D90" s="36"/>
      <c r="E90" s="36"/>
      <c r="F90" s="25" t="str">
        <f>IF(E16="","",E16)</f>
        <v>Vyplň údaj</v>
      </c>
      <c r="G90" s="36"/>
      <c r="H90" s="36"/>
      <c r="I90" s="30" t="s">
        <v>32</v>
      </c>
      <c r="J90" s="34" t="str">
        <f>E22</f>
        <v>J. Nešněra</v>
      </c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0.32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29.28" customHeight="1">
      <c r="A92" s="36"/>
      <c r="B92" s="37"/>
      <c r="C92" s="129" t="s">
        <v>84</v>
      </c>
      <c r="D92" s="121"/>
      <c r="E92" s="121"/>
      <c r="F92" s="121"/>
      <c r="G92" s="121"/>
      <c r="H92" s="121"/>
      <c r="I92" s="121"/>
      <c r="J92" s="130" t="s">
        <v>85</v>
      </c>
      <c r="K92" s="121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2.8" customHeight="1">
      <c r="A94" s="36"/>
      <c r="B94" s="37"/>
      <c r="C94" s="131" t="s">
        <v>86</v>
      </c>
      <c r="D94" s="36"/>
      <c r="E94" s="36"/>
      <c r="F94" s="36"/>
      <c r="G94" s="36"/>
      <c r="H94" s="36"/>
      <c r="I94" s="36"/>
      <c r="J94" s="94">
        <f>J124</f>
        <v>0</v>
      </c>
      <c r="K94" s="3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7" t="s">
        <v>87</v>
      </c>
    </row>
    <row r="95" s="9" customFormat="1" ht="24.96" customHeight="1">
      <c r="A95" s="9"/>
      <c r="B95" s="132"/>
      <c r="C95" s="9"/>
      <c r="D95" s="133" t="s">
        <v>88</v>
      </c>
      <c r="E95" s="134"/>
      <c r="F95" s="134"/>
      <c r="G95" s="134"/>
      <c r="H95" s="134"/>
      <c r="I95" s="134"/>
      <c r="J95" s="135">
        <f>J125</f>
        <v>0</v>
      </c>
      <c r="K95" s="9"/>
      <c r="L95" s="13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6"/>
      <c r="C96" s="10"/>
      <c r="D96" s="137" t="s">
        <v>89</v>
      </c>
      <c r="E96" s="138"/>
      <c r="F96" s="138"/>
      <c r="G96" s="138"/>
      <c r="H96" s="138"/>
      <c r="I96" s="138"/>
      <c r="J96" s="139">
        <f>J126</f>
        <v>0</v>
      </c>
      <c r="K96" s="10"/>
      <c r="L96" s="13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6"/>
      <c r="C97" s="10"/>
      <c r="D97" s="137" t="s">
        <v>90</v>
      </c>
      <c r="E97" s="138"/>
      <c r="F97" s="138"/>
      <c r="G97" s="138"/>
      <c r="H97" s="138"/>
      <c r="I97" s="138"/>
      <c r="J97" s="139">
        <f>J133</f>
        <v>0</v>
      </c>
      <c r="K97" s="10"/>
      <c r="L97" s="13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6"/>
      <c r="C98" s="10"/>
      <c r="D98" s="137" t="s">
        <v>91</v>
      </c>
      <c r="E98" s="138"/>
      <c r="F98" s="138"/>
      <c r="G98" s="138"/>
      <c r="H98" s="138"/>
      <c r="I98" s="138"/>
      <c r="J98" s="139">
        <f>J140</f>
        <v>0</v>
      </c>
      <c r="K98" s="10"/>
      <c r="L98" s="13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6"/>
      <c r="C99" s="10"/>
      <c r="D99" s="137" t="s">
        <v>92</v>
      </c>
      <c r="E99" s="138"/>
      <c r="F99" s="138"/>
      <c r="G99" s="138"/>
      <c r="H99" s="138"/>
      <c r="I99" s="138"/>
      <c r="J99" s="139">
        <f>J153</f>
        <v>0</v>
      </c>
      <c r="K99" s="10"/>
      <c r="L99" s="13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6"/>
      <c r="C100" s="10"/>
      <c r="D100" s="137" t="s">
        <v>93</v>
      </c>
      <c r="E100" s="138"/>
      <c r="F100" s="138"/>
      <c r="G100" s="138"/>
      <c r="H100" s="138"/>
      <c r="I100" s="138"/>
      <c r="J100" s="139">
        <f>J165</f>
        <v>0</v>
      </c>
      <c r="K100" s="10"/>
      <c r="L100" s="13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2"/>
      <c r="C101" s="9"/>
      <c r="D101" s="133" t="s">
        <v>94</v>
      </c>
      <c r="E101" s="134"/>
      <c r="F101" s="134"/>
      <c r="G101" s="134"/>
      <c r="H101" s="134"/>
      <c r="I101" s="134"/>
      <c r="J101" s="135">
        <f>J168</f>
        <v>0</v>
      </c>
      <c r="K101" s="9"/>
      <c r="L101" s="13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36"/>
      <c r="C102" s="10"/>
      <c r="D102" s="137" t="s">
        <v>95</v>
      </c>
      <c r="E102" s="138"/>
      <c r="F102" s="138"/>
      <c r="G102" s="138"/>
      <c r="H102" s="138"/>
      <c r="I102" s="138"/>
      <c r="J102" s="139">
        <f>J169</f>
        <v>0</v>
      </c>
      <c r="K102" s="10"/>
      <c r="L102" s="13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6"/>
      <c r="C103" s="10"/>
      <c r="D103" s="137" t="s">
        <v>96</v>
      </c>
      <c r="E103" s="138"/>
      <c r="F103" s="138"/>
      <c r="G103" s="138"/>
      <c r="H103" s="138"/>
      <c r="I103" s="138"/>
      <c r="J103" s="139">
        <f>J259</f>
        <v>0</v>
      </c>
      <c r="K103" s="10"/>
      <c r="L103" s="13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32"/>
      <c r="C104" s="9"/>
      <c r="D104" s="133" t="s">
        <v>97</v>
      </c>
      <c r="E104" s="134"/>
      <c r="F104" s="134"/>
      <c r="G104" s="134"/>
      <c r="H104" s="134"/>
      <c r="I104" s="134"/>
      <c r="J104" s="135">
        <f>J283</f>
        <v>0</v>
      </c>
      <c r="K104" s="9"/>
      <c r="L104" s="13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36"/>
      <c r="C105" s="10"/>
      <c r="D105" s="137" t="s">
        <v>98</v>
      </c>
      <c r="E105" s="138"/>
      <c r="F105" s="138"/>
      <c r="G105" s="138"/>
      <c r="H105" s="138"/>
      <c r="I105" s="138"/>
      <c r="J105" s="139">
        <f>J284</f>
        <v>0</v>
      </c>
      <c r="K105" s="10"/>
      <c r="L105" s="13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36"/>
      <c r="C106" s="10"/>
      <c r="D106" s="137" t="s">
        <v>99</v>
      </c>
      <c r="E106" s="138"/>
      <c r="F106" s="138"/>
      <c r="G106" s="138"/>
      <c r="H106" s="138"/>
      <c r="I106" s="138"/>
      <c r="J106" s="139">
        <f>J288</f>
        <v>0</v>
      </c>
      <c r="K106" s="10"/>
      <c r="L106" s="13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12" s="2" customFormat="1" ht="6.96" customHeight="1">
      <c r="A112" s="36"/>
      <c r="B112" s="60"/>
      <c r="C112" s="61"/>
      <c r="D112" s="61"/>
      <c r="E112" s="61"/>
      <c r="F112" s="61"/>
      <c r="G112" s="61"/>
      <c r="H112" s="61"/>
      <c r="I112" s="61"/>
      <c r="J112" s="61"/>
      <c r="K112" s="61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4.96" customHeight="1">
      <c r="A113" s="36"/>
      <c r="B113" s="37"/>
      <c r="C113" s="21" t="s">
        <v>100</v>
      </c>
      <c r="D113" s="36"/>
      <c r="E113" s="36"/>
      <c r="F113" s="36"/>
      <c r="G113" s="36"/>
      <c r="H113" s="36"/>
      <c r="I113" s="36"/>
      <c r="J113" s="36"/>
      <c r="K113" s="36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16</v>
      </c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6.5" customHeight="1">
      <c r="A116" s="36"/>
      <c r="B116" s="37"/>
      <c r="C116" s="36"/>
      <c r="D116" s="36"/>
      <c r="E116" s="65" t="str">
        <f>E7</f>
        <v>Oprava stropu Mariánská 204</v>
      </c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30" t="s">
        <v>20</v>
      </c>
      <c r="D118" s="36"/>
      <c r="E118" s="36"/>
      <c r="F118" s="25" t="str">
        <f>F10</f>
        <v>Č. Lípa</v>
      </c>
      <c r="G118" s="36"/>
      <c r="H118" s="36"/>
      <c r="I118" s="30" t="s">
        <v>22</v>
      </c>
      <c r="J118" s="67" t="str">
        <f>IF(J10="","",J10)</f>
        <v>27. 2. 2023</v>
      </c>
      <c r="K118" s="36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24</v>
      </c>
      <c r="D120" s="36"/>
      <c r="E120" s="36"/>
      <c r="F120" s="25" t="str">
        <f>E13</f>
        <v xml:space="preserve"> </v>
      </c>
      <c r="G120" s="36"/>
      <c r="H120" s="36"/>
      <c r="I120" s="30" t="s">
        <v>30</v>
      </c>
      <c r="J120" s="34" t="str">
        <f>E19</f>
        <v xml:space="preserve"> </v>
      </c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5.15" customHeight="1">
      <c r="A121" s="36"/>
      <c r="B121" s="37"/>
      <c r="C121" s="30" t="s">
        <v>28</v>
      </c>
      <c r="D121" s="36"/>
      <c r="E121" s="36"/>
      <c r="F121" s="25" t="str">
        <f>IF(E16="","",E16)</f>
        <v>Vyplň údaj</v>
      </c>
      <c r="G121" s="36"/>
      <c r="H121" s="36"/>
      <c r="I121" s="30" t="s">
        <v>32</v>
      </c>
      <c r="J121" s="34" t="str">
        <f>E22</f>
        <v>J. Nešněra</v>
      </c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0.32" customHeight="1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11" customFormat="1" ht="29.28" customHeight="1">
      <c r="A123" s="140"/>
      <c r="B123" s="141"/>
      <c r="C123" s="142" t="s">
        <v>101</v>
      </c>
      <c r="D123" s="143" t="s">
        <v>60</v>
      </c>
      <c r="E123" s="143" t="s">
        <v>56</v>
      </c>
      <c r="F123" s="143" t="s">
        <v>57</v>
      </c>
      <c r="G123" s="143" t="s">
        <v>102</v>
      </c>
      <c r="H123" s="143" t="s">
        <v>103</v>
      </c>
      <c r="I123" s="143" t="s">
        <v>104</v>
      </c>
      <c r="J123" s="143" t="s">
        <v>85</v>
      </c>
      <c r="K123" s="144" t="s">
        <v>105</v>
      </c>
      <c r="L123" s="145"/>
      <c r="M123" s="84" t="s">
        <v>1</v>
      </c>
      <c r="N123" s="85" t="s">
        <v>39</v>
      </c>
      <c r="O123" s="85" t="s">
        <v>106</v>
      </c>
      <c r="P123" s="85" t="s">
        <v>107</v>
      </c>
      <c r="Q123" s="85" t="s">
        <v>108</v>
      </c>
      <c r="R123" s="85" t="s">
        <v>109</v>
      </c>
      <c r="S123" s="85" t="s">
        <v>110</v>
      </c>
      <c r="T123" s="86" t="s">
        <v>111</v>
      </c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</row>
    <row r="124" s="2" customFormat="1" ht="22.8" customHeight="1">
      <c r="A124" s="36"/>
      <c r="B124" s="37"/>
      <c r="C124" s="91" t="s">
        <v>112</v>
      </c>
      <c r="D124" s="36"/>
      <c r="E124" s="36"/>
      <c r="F124" s="36"/>
      <c r="G124" s="36"/>
      <c r="H124" s="36"/>
      <c r="I124" s="36"/>
      <c r="J124" s="146">
        <f>BK124</f>
        <v>0</v>
      </c>
      <c r="K124" s="36"/>
      <c r="L124" s="37"/>
      <c r="M124" s="87"/>
      <c r="N124" s="71"/>
      <c r="O124" s="88"/>
      <c r="P124" s="147">
        <f>P125+P168+P283</f>
        <v>0</v>
      </c>
      <c r="Q124" s="88"/>
      <c r="R124" s="147">
        <f>R125+R168+R283</f>
        <v>7.7602679200000004</v>
      </c>
      <c r="S124" s="88"/>
      <c r="T124" s="148">
        <f>T125+T168+T283</f>
        <v>4.9425075000000005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7" t="s">
        <v>74</v>
      </c>
      <c r="AU124" s="17" t="s">
        <v>87</v>
      </c>
      <c r="BK124" s="149">
        <f>BK125+BK168+BK283</f>
        <v>0</v>
      </c>
    </row>
    <row r="125" s="12" customFormat="1" ht="25.92" customHeight="1">
      <c r="A125" s="12"/>
      <c r="B125" s="150"/>
      <c r="C125" s="12"/>
      <c r="D125" s="151" t="s">
        <v>74</v>
      </c>
      <c r="E125" s="152" t="s">
        <v>113</v>
      </c>
      <c r="F125" s="152" t="s">
        <v>114</v>
      </c>
      <c r="G125" s="12"/>
      <c r="H125" s="12"/>
      <c r="I125" s="153"/>
      <c r="J125" s="154">
        <f>BK125</f>
        <v>0</v>
      </c>
      <c r="K125" s="12"/>
      <c r="L125" s="150"/>
      <c r="M125" s="155"/>
      <c r="N125" s="156"/>
      <c r="O125" s="156"/>
      <c r="P125" s="157">
        <f>P126+P133+P140+P153+P165</f>
        <v>0</v>
      </c>
      <c r="Q125" s="156"/>
      <c r="R125" s="157">
        <f>R126+R133+R140+R153+R165</f>
        <v>2.8601265000000002</v>
      </c>
      <c r="S125" s="156"/>
      <c r="T125" s="158">
        <f>T126+T133+T140+T153+T165</f>
        <v>4.8360000000000003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1" t="s">
        <v>80</v>
      </c>
      <c r="AT125" s="159" t="s">
        <v>74</v>
      </c>
      <c r="AU125" s="159" t="s">
        <v>75</v>
      </c>
      <c r="AY125" s="151" t="s">
        <v>115</v>
      </c>
      <c r="BK125" s="160">
        <f>BK126+BK133+BK140+BK153+BK165</f>
        <v>0</v>
      </c>
    </row>
    <row r="126" s="12" customFormat="1" ht="22.8" customHeight="1">
      <c r="A126" s="12"/>
      <c r="B126" s="150"/>
      <c r="C126" s="12"/>
      <c r="D126" s="151" t="s">
        <v>74</v>
      </c>
      <c r="E126" s="161" t="s">
        <v>116</v>
      </c>
      <c r="F126" s="161" t="s">
        <v>117</v>
      </c>
      <c r="G126" s="12"/>
      <c r="H126" s="12"/>
      <c r="I126" s="153"/>
      <c r="J126" s="162">
        <f>BK126</f>
        <v>0</v>
      </c>
      <c r="K126" s="12"/>
      <c r="L126" s="150"/>
      <c r="M126" s="155"/>
      <c r="N126" s="156"/>
      <c r="O126" s="156"/>
      <c r="P126" s="157">
        <f>SUM(P127:P132)</f>
        <v>0</v>
      </c>
      <c r="Q126" s="156"/>
      <c r="R126" s="157">
        <f>SUM(R127:R132)</f>
        <v>2.6528265000000002</v>
      </c>
      <c r="S126" s="156"/>
      <c r="T126" s="158">
        <f>SUM(T127:T132)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1" t="s">
        <v>80</v>
      </c>
      <c r="AT126" s="159" t="s">
        <v>74</v>
      </c>
      <c r="AU126" s="159" t="s">
        <v>80</v>
      </c>
      <c r="AY126" s="151" t="s">
        <v>115</v>
      </c>
      <c r="BK126" s="160">
        <f>SUM(BK127:BK132)</f>
        <v>0</v>
      </c>
    </row>
    <row r="127" s="2" customFormat="1" ht="21.75" customHeight="1">
      <c r="A127" s="36"/>
      <c r="B127" s="163"/>
      <c r="C127" s="164" t="s">
        <v>80</v>
      </c>
      <c r="D127" s="164" t="s">
        <v>118</v>
      </c>
      <c r="E127" s="165" t="s">
        <v>119</v>
      </c>
      <c r="F127" s="166" t="s">
        <v>120</v>
      </c>
      <c r="G127" s="167" t="s">
        <v>121</v>
      </c>
      <c r="H127" s="168">
        <v>1.629</v>
      </c>
      <c r="I127" s="169"/>
      <c r="J127" s="170">
        <f>ROUND(I127*H127,2)</f>
        <v>0</v>
      </c>
      <c r="K127" s="166" t="s">
        <v>122</v>
      </c>
      <c r="L127" s="37"/>
      <c r="M127" s="171" t="s">
        <v>1</v>
      </c>
      <c r="N127" s="172" t="s">
        <v>41</v>
      </c>
      <c r="O127" s="75"/>
      <c r="P127" s="173">
        <f>O127*H127</f>
        <v>0</v>
      </c>
      <c r="Q127" s="173">
        <v>1.6285000000000001</v>
      </c>
      <c r="R127" s="173">
        <f>Q127*H127</f>
        <v>2.6528265000000002</v>
      </c>
      <c r="S127" s="173">
        <v>0</v>
      </c>
      <c r="T127" s="174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75" t="s">
        <v>123</v>
      </c>
      <c r="AT127" s="175" t="s">
        <v>118</v>
      </c>
      <c r="AU127" s="175" t="s">
        <v>124</v>
      </c>
      <c r="AY127" s="17" t="s">
        <v>115</v>
      </c>
      <c r="BE127" s="176">
        <f>IF(N127="základní",J127,0)</f>
        <v>0</v>
      </c>
      <c r="BF127" s="176">
        <f>IF(N127="snížená",J127,0)</f>
        <v>0</v>
      </c>
      <c r="BG127" s="176">
        <f>IF(N127="zákl. přenesená",J127,0)</f>
        <v>0</v>
      </c>
      <c r="BH127" s="176">
        <f>IF(N127="sníž. přenesená",J127,0)</f>
        <v>0</v>
      </c>
      <c r="BI127" s="176">
        <f>IF(N127="nulová",J127,0)</f>
        <v>0</v>
      </c>
      <c r="BJ127" s="17" t="s">
        <v>124</v>
      </c>
      <c r="BK127" s="176">
        <f>ROUND(I127*H127,2)</f>
        <v>0</v>
      </c>
      <c r="BL127" s="17" t="s">
        <v>123</v>
      </c>
      <c r="BM127" s="175" t="s">
        <v>125</v>
      </c>
    </row>
    <row r="128" s="2" customFormat="1">
      <c r="A128" s="36"/>
      <c r="B128" s="37"/>
      <c r="C128" s="36"/>
      <c r="D128" s="177" t="s">
        <v>126</v>
      </c>
      <c r="E128" s="36"/>
      <c r="F128" s="178" t="s">
        <v>127</v>
      </c>
      <c r="G128" s="36"/>
      <c r="H128" s="36"/>
      <c r="I128" s="179"/>
      <c r="J128" s="36"/>
      <c r="K128" s="36"/>
      <c r="L128" s="37"/>
      <c r="M128" s="180"/>
      <c r="N128" s="181"/>
      <c r="O128" s="75"/>
      <c r="P128" s="75"/>
      <c r="Q128" s="75"/>
      <c r="R128" s="75"/>
      <c r="S128" s="75"/>
      <c r="T128" s="7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7" t="s">
        <v>126</v>
      </c>
      <c r="AU128" s="17" t="s">
        <v>124</v>
      </c>
    </row>
    <row r="129" s="13" customFormat="1">
      <c r="A129" s="13"/>
      <c r="B129" s="182"/>
      <c r="C129" s="13"/>
      <c r="D129" s="177" t="s">
        <v>128</v>
      </c>
      <c r="E129" s="183" t="s">
        <v>1</v>
      </c>
      <c r="F129" s="184" t="s">
        <v>129</v>
      </c>
      <c r="G129" s="13"/>
      <c r="H129" s="185">
        <v>0.495</v>
      </c>
      <c r="I129" s="186"/>
      <c r="J129" s="13"/>
      <c r="K129" s="13"/>
      <c r="L129" s="182"/>
      <c r="M129" s="187"/>
      <c r="N129" s="188"/>
      <c r="O129" s="188"/>
      <c r="P129" s="188"/>
      <c r="Q129" s="188"/>
      <c r="R129" s="188"/>
      <c r="S129" s="188"/>
      <c r="T129" s="18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83" t="s">
        <v>128</v>
      </c>
      <c r="AU129" s="183" t="s">
        <v>124</v>
      </c>
      <c r="AV129" s="13" t="s">
        <v>124</v>
      </c>
      <c r="AW129" s="13" t="s">
        <v>31</v>
      </c>
      <c r="AX129" s="13" t="s">
        <v>75</v>
      </c>
      <c r="AY129" s="183" t="s">
        <v>115</v>
      </c>
    </row>
    <row r="130" s="13" customFormat="1">
      <c r="A130" s="13"/>
      <c r="B130" s="182"/>
      <c r="C130" s="13"/>
      <c r="D130" s="177" t="s">
        <v>128</v>
      </c>
      <c r="E130" s="183" t="s">
        <v>1</v>
      </c>
      <c r="F130" s="184" t="s">
        <v>130</v>
      </c>
      <c r="G130" s="13"/>
      <c r="H130" s="185">
        <v>0.86399999999999999</v>
      </c>
      <c r="I130" s="186"/>
      <c r="J130" s="13"/>
      <c r="K130" s="13"/>
      <c r="L130" s="182"/>
      <c r="M130" s="187"/>
      <c r="N130" s="188"/>
      <c r="O130" s="188"/>
      <c r="P130" s="188"/>
      <c r="Q130" s="188"/>
      <c r="R130" s="188"/>
      <c r="S130" s="188"/>
      <c r="T130" s="18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3" t="s">
        <v>128</v>
      </c>
      <c r="AU130" s="183" t="s">
        <v>124</v>
      </c>
      <c r="AV130" s="13" t="s">
        <v>124</v>
      </c>
      <c r="AW130" s="13" t="s">
        <v>31</v>
      </c>
      <c r="AX130" s="13" t="s">
        <v>75</v>
      </c>
      <c r="AY130" s="183" t="s">
        <v>115</v>
      </c>
    </row>
    <row r="131" s="13" customFormat="1">
      <c r="A131" s="13"/>
      <c r="B131" s="182"/>
      <c r="C131" s="13"/>
      <c r="D131" s="177" t="s">
        <v>128</v>
      </c>
      <c r="E131" s="183" t="s">
        <v>1</v>
      </c>
      <c r="F131" s="184" t="s">
        <v>131</v>
      </c>
      <c r="G131" s="13"/>
      <c r="H131" s="185">
        <v>0.27000000000000002</v>
      </c>
      <c r="I131" s="186"/>
      <c r="J131" s="13"/>
      <c r="K131" s="13"/>
      <c r="L131" s="182"/>
      <c r="M131" s="187"/>
      <c r="N131" s="188"/>
      <c r="O131" s="188"/>
      <c r="P131" s="188"/>
      <c r="Q131" s="188"/>
      <c r="R131" s="188"/>
      <c r="S131" s="188"/>
      <c r="T131" s="18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3" t="s">
        <v>128</v>
      </c>
      <c r="AU131" s="183" t="s">
        <v>124</v>
      </c>
      <c r="AV131" s="13" t="s">
        <v>124</v>
      </c>
      <c r="AW131" s="13" t="s">
        <v>31</v>
      </c>
      <c r="AX131" s="13" t="s">
        <v>75</v>
      </c>
      <c r="AY131" s="183" t="s">
        <v>115</v>
      </c>
    </row>
    <row r="132" s="14" customFormat="1">
      <c r="A132" s="14"/>
      <c r="B132" s="190"/>
      <c r="C132" s="14"/>
      <c r="D132" s="177" t="s">
        <v>128</v>
      </c>
      <c r="E132" s="191" t="s">
        <v>1</v>
      </c>
      <c r="F132" s="192" t="s">
        <v>132</v>
      </c>
      <c r="G132" s="14"/>
      <c r="H132" s="193">
        <v>1.629</v>
      </c>
      <c r="I132" s="194"/>
      <c r="J132" s="14"/>
      <c r="K132" s="14"/>
      <c r="L132" s="190"/>
      <c r="M132" s="195"/>
      <c r="N132" s="196"/>
      <c r="O132" s="196"/>
      <c r="P132" s="196"/>
      <c r="Q132" s="196"/>
      <c r="R132" s="196"/>
      <c r="S132" s="196"/>
      <c r="T132" s="19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191" t="s">
        <v>128</v>
      </c>
      <c r="AU132" s="191" t="s">
        <v>124</v>
      </c>
      <c r="AV132" s="14" t="s">
        <v>123</v>
      </c>
      <c r="AW132" s="14" t="s">
        <v>31</v>
      </c>
      <c r="AX132" s="14" t="s">
        <v>80</v>
      </c>
      <c r="AY132" s="191" t="s">
        <v>115</v>
      </c>
    </row>
    <row r="133" s="12" customFormat="1" ht="22.8" customHeight="1">
      <c r="A133" s="12"/>
      <c r="B133" s="150"/>
      <c r="C133" s="12"/>
      <c r="D133" s="151" t="s">
        <v>74</v>
      </c>
      <c r="E133" s="161" t="s">
        <v>133</v>
      </c>
      <c r="F133" s="161" t="s">
        <v>134</v>
      </c>
      <c r="G133" s="12"/>
      <c r="H133" s="12"/>
      <c r="I133" s="153"/>
      <c r="J133" s="162">
        <f>BK133</f>
        <v>0</v>
      </c>
      <c r="K133" s="12"/>
      <c r="L133" s="150"/>
      <c r="M133" s="155"/>
      <c r="N133" s="156"/>
      <c r="O133" s="156"/>
      <c r="P133" s="157">
        <f>SUM(P134:P139)</f>
        <v>0</v>
      </c>
      <c r="Q133" s="156"/>
      <c r="R133" s="157">
        <f>SUM(R134:R139)</f>
        <v>0.19278000000000001</v>
      </c>
      <c r="S133" s="156"/>
      <c r="T133" s="158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1" t="s">
        <v>80</v>
      </c>
      <c r="AT133" s="159" t="s">
        <v>74</v>
      </c>
      <c r="AU133" s="159" t="s">
        <v>80</v>
      </c>
      <c r="AY133" s="151" t="s">
        <v>115</v>
      </c>
      <c r="BK133" s="160">
        <f>SUM(BK134:BK139)</f>
        <v>0</v>
      </c>
    </row>
    <row r="134" s="2" customFormat="1" ht="24.15" customHeight="1">
      <c r="A134" s="36"/>
      <c r="B134" s="163"/>
      <c r="C134" s="164" t="s">
        <v>124</v>
      </c>
      <c r="D134" s="164" t="s">
        <v>118</v>
      </c>
      <c r="E134" s="165" t="s">
        <v>135</v>
      </c>
      <c r="F134" s="166" t="s">
        <v>136</v>
      </c>
      <c r="G134" s="167" t="s">
        <v>137</v>
      </c>
      <c r="H134" s="168">
        <v>21</v>
      </c>
      <c r="I134" s="169"/>
      <c r="J134" s="170">
        <f>ROUND(I134*H134,2)</f>
        <v>0</v>
      </c>
      <c r="K134" s="166" t="s">
        <v>122</v>
      </c>
      <c r="L134" s="37"/>
      <c r="M134" s="171" t="s">
        <v>1</v>
      </c>
      <c r="N134" s="172" t="s">
        <v>41</v>
      </c>
      <c r="O134" s="75"/>
      <c r="P134" s="173">
        <f>O134*H134</f>
        <v>0</v>
      </c>
      <c r="Q134" s="173">
        <v>0</v>
      </c>
      <c r="R134" s="173">
        <f>Q134*H134</f>
        <v>0</v>
      </c>
      <c r="S134" s="173">
        <v>0</v>
      </c>
      <c r="T134" s="174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75" t="s">
        <v>123</v>
      </c>
      <c r="AT134" s="175" t="s">
        <v>118</v>
      </c>
      <c r="AU134" s="175" t="s">
        <v>124</v>
      </c>
      <c r="AY134" s="17" t="s">
        <v>115</v>
      </c>
      <c r="BE134" s="176">
        <f>IF(N134="základní",J134,0)</f>
        <v>0</v>
      </c>
      <c r="BF134" s="176">
        <f>IF(N134="snížená",J134,0)</f>
        <v>0</v>
      </c>
      <c r="BG134" s="176">
        <f>IF(N134="zákl. přenesená",J134,0)</f>
        <v>0</v>
      </c>
      <c r="BH134" s="176">
        <f>IF(N134="sníž. přenesená",J134,0)</f>
        <v>0</v>
      </c>
      <c r="BI134" s="176">
        <f>IF(N134="nulová",J134,0)</f>
        <v>0</v>
      </c>
      <c r="BJ134" s="17" t="s">
        <v>124</v>
      </c>
      <c r="BK134" s="176">
        <f>ROUND(I134*H134,2)</f>
        <v>0</v>
      </c>
      <c r="BL134" s="17" t="s">
        <v>123</v>
      </c>
      <c r="BM134" s="175" t="s">
        <v>138</v>
      </c>
    </row>
    <row r="135" s="2" customFormat="1">
      <c r="A135" s="36"/>
      <c r="B135" s="37"/>
      <c r="C135" s="36"/>
      <c r="D135" s="177" t="s">
        <v>126</v>
      </c>
      <c r="E135" s="36"/>
      <c r="F135" s="178" t="s">
        <v>139</v>
      </c>
      <c r="G135" s="36"/>
      <c r="H135" s="36"/>
      <c r="I135" s="179"/>
      <c r="J135" s="36"/>
      <c r="K135" s="36"/>
      <c r="L135" s="37"/>
      <c r="M135" s="180"/>
      <c r="N135" s="181"/>
      <c r="O135" s="75"/>
      <c r="P135" s="75"/>
      <c r="Q135" s="75"/>
      <c r="R135" s="75"/>
      <c r="S135" s="75"/>
      <c r="T135" s="7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7" t="s">
        <v>126</v>
      </c>
      <c r="AU135" s="17" t="s">
        <v>124</v>
      </c>
    </row>
    <row r="136" s="13" customFormat="1">
      <c r="A136" s="13"/>
      <c r="B136" s="182"/>
      <c r="C136" s="13"/>
      <c r="D136" s="177" t="s">
        <v>128</v>
      </c>
      <c r="E136" s="183" t="s">
        <v>1</v>
      </c>
      <c r="F136" s="184" t="s">
        <v>140</v>
      </c>
      <c r="G136" s="13"/>
      <c r="H136" s="185">
        <v>21</v>
      </c>
      <c r="I136" s="186"/>
      <c r="J136" s="13"/>
      <c r="K136" s="13"/>
      <c r="L136" s="182"/>
      <c r="M136" s="187"/>
      <c r="N136" s="188"/>
      <c r="O136" s="188"/>
      <c r="P136" s="188"/>
      <c r="Q136" s="188"/>
      <c r="R136" s="188"/>
      <c r="S136" s="188"/>
      <c r="T136" s="18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3" t="s">
        <v>128</v>
      </c>
      <c r="AU136" s="183" t="s">
        <v>124</v>
      </c>
      <c r="AV136" s="13" t="s">
        <v>124</v>
      </c>
      <c r="AW136" s="13" t="s">
        <v>31</v>
      </c>
      <c r="AX136" s="13" t="s">
        <v>80</v>
      </c>
      <c r="AY136" s="183" t="s">
        <v>115</v>
      </c>
    </row>
    <row r="137" s="2" customFormat="1" ht="24.15" customHeight="1">
      <c r="A137" s="36"/>
      <c r="B137" s="163"/>
      <c r="C137" s="164" t="s">
        <v>116</v>
      </c>
      <c r="D137" s="164" t="s">
        <v>118</v>
      </c>
      <c r="E137" s="165" t="s">
        <v>141</v>
      </c>
      <c r="F137" s="166" t="s">
        <v>142</v>
      </c>
      <c r="G137" s="167" t="s">
        <v>137</v>
      </c>
      <c r="H137" s="168">
        <v>3.0600000000000001</v>
      </c>
      <c r="I137" s="169"/>
      <c r="J137" s="170">
        <f>ROUND(I137*H137,2)</f>
        <v>0</v>
      </c>
      <c r="K137" s="166" t="s">
        <v>122</v>
      </c>
      <c r="L137" s="37"/>
      <c r="M137" s="171" t="s">
        <v>1</v>
      </c>
      <c r="N137" s="172" t="s">
        <v>41</v>
      </c>
      <c r="O137" s="75"/>
      <c r="P137" s="173">
        <f>O137*H137</f>
        <v>0</v>
      </c>
      <c r="Q137" s="173">
        <v>0.063</v>
      </c>
      <c r="R137" s="173">
        <f>Q137*H137</f>
        <v>0.19278000000000001</v>
      </c>
      <c r="S137" s="173">
        <v>0</v>
      </c>
      <c r="T137" s="174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75" t="s">
        <v>123</v>
      </c>
      <c r="AT137" s="175" t="s">
        <v>118</v>
      </c>
      <c r="AU137" s="175" t="s">
        <v>124</v>
      </c>
      <c r="AY137" s="17" t="s">
        <v>115</v>
      </c>
      <c r="BE137" s="176">
        <f>IF(N137="základní",J137,0)</f>
        <v>0</v>
      </c>
      <c r="BF137" s="176">
        <f>IF(N137="snížená",J137,0)</f>
        <v>0</v>
      </c>
      <c r="BG137" s="176">
        <f>IF(N137="zákl. přenesená",J137,0)</f>
        <v>0</v>
      </c>
      <c r="BH137" s="176">
        <f>IF(N137="sníž. přenesená",J137,0)</f>
        <v>0</v>
      </c>
      <c r="BI137" s="176">
        <f>IF(N137="nulová",J137,0)</f>
        <v>0</v>
      </c>
      <c r="BJ137" s="17" t="s">
        <v>124</v>
      </c>
      <c r="BK137" s="176">
        <f>ROUND(I137*H137,2)</f>
        <v>0</v>
      </c>
      <c r="BL137" s="17" t="s">
        <v>123</v>
      </c>
      <c r="BM137" s="175" t="s">
        <v>143</v>
      </c>
    </row>
    <row r="138" s="2" customFormat="1">
      <c r="A138" s="36"/>
      <c r="B138" s="37"/>
      <c r="C138" s="36"/>
      <c r="D138" s="177" t="s">
        <v>126</v>
      </c>
      <c r="E138" s="36"/>
      <c r="F138" s="178" t="s">
        <v>144</v>
      </c>
      <c r="G138" s="36"/>
      <c r="H138" s="36"/>
      <c r="I138" s="179"/>
      <c r="J138" s="36"/>
      <c r="K138" s="36"/>
      <c r="L138" s="37"/>
      <c r="M138" s="180"/>
      <c r="N138" s="181"/>
      <c r="O138" s="75"/>
      <c r="P138" s="75"/>
      <c r="Q138" s="75"/>
      <c r="R138" s="75"/>
      <c r="S138" s="75"/>
      <c r="T138" s="7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7" t="s">
        <v>126</v>
      </c>
      <c r="AU138" s="17" t="s">
        <v>124</v>
      </c>
    </row>
    <row r="139" s="13" customFormat="1">
      <c r="A139" s="13"/>
      <c r="B139" s="182"/>
      <c r="C139" s="13"/>
      <c r="D139" s="177" t="s">
        <v>128</v>
      </c>
      <c r="E139" s="183" t="s">
        <v>1</v>
      </c>
      <c r="F139" s="184" t="s">
        <v>145</v>
      </c>
      <c r="G139" s="13"/>
      <c r="H139" s="185">
        <v>3.0600000000000001</v>
      </c>
      <c r="I139" s="186"/>
      <c r="J139" s="13"/>
      <c r="K139" s="13"/>
      <c r="L139" s="182"/>
      <c r="M139" s="187"/>
      <c r="N139" s="188"/>
      <c r="O139" s="188"/>
      <c r="P139" s="188"/>
      <c r="Q139" s="188"/>
      <c r="R139" s="188"/>
      <c r="S139" s="188"/>
      <c r="T139" s="18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3" t="s">
        <v>128</v>
      </c>
      <c r="AU139" s="183" t="s">
        <v>124</v>
      </c>
      <c r="AV139" s="13" t="s">
        <v>124</v>
      </c>
      <c r="AW139" s="13" t="s">
        <v>31</v>
      </c>
      <c r="AX139" s="13" t="s">
        <v>80</v>
      </c>
      <c r="AY139" s="183" t="s">
        <v>115</v>
      </c>
    </row>
    <row r="140" s="12" customFormat="1" ht="22.8" customHeight="1">
      <c r="A140" s="12"/>
      <c r="B140" s="150"/>
      <c r="C140" s="12"/>
      <c r="D140" s="151" t="s">
        <v>74</v>
      </c>
      <c r="E140" s="161" t="s">
        <v>146</v>
      </c>
      <c r="F140" s="161" t="s">
        <v>147</v>
      </c>
      <c r="G140" s="12"/>
      <c r="H140" s="12"/>
      <c r="I140" s="153"/>
      <c r="J140" s="162">
        <f>BK140</f>
        <v>0</v>
      </c>
      <c r="K140" s="12"/>
      <c r="L140" s="150"/>
      <c r="M140" s="155"/>
      <c r="N140" s="156"/>
      <c r="O140" s="156"/>
      <c r="P140" s="157">
        <f>SUM(P141:P152)</f>
        <v>0</v>
      </c>
      <c r="Q140" s="156"/>
      <c r="R140" s="157">
        <f>SUM(R141:R152)</f>
        <v>0.01452</v>
      </c>
      <c r="S140" s="156"/>
      <c r="T140" s="158">
        <f>SUM(T141:T152)</f>
        <v>1.8360000000000001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1" t="s">
        <v>80</v>
      </c>
      <c r="AT140" s="159" t="s">
        <v>74</v>
      </c>
      <c r="AU140" s="159" t="s">
        <v>80</v>
      </c>
      <c r="AY140" s="151" t="s">
        <v>115</v>
      </c>
      <c r="BK140" s="160">
        <f>SUM(BK141:BK152)</f>
        <v>0</v>
      </c>
    </row>
    <row r="141" s="2" customFormat="1" ht="33" customHeight="1">
      <c r="A141" s="36"/>
      <c r="B141" s="163"/>
      <c r="C141" s="164" t="s">
        <v>123</v>
      </c>
      <c r="D141" s="164" t="s">
        <v>118</v>
      </c>
      <c r="E141" s="165" t="s">
        <v>148</v>
      </c>
      <c r="F141" s="166" t="s">
        <v>149</v>
      </c>
      <c r="G141" s="167" t="s">
        <v>137</v>
      </c>
      <c r="H141" s="168">
        <v>61</v>
      </c>
      <c r="I141" s="169"/>
      <c r="J141" s="170">
        <f>ROUND(I141*H141,2)</f>
        <v>0</v>
      </c>
      <c r="K141" s="166" t="s">
        <v>122</v>
      </c>
      <c r="L141" s="37"/>
      <c r="M141" s="171" t="s">
        <v>1</v>
      </c>
      <c r="N141" s="172" t="s">
        <v>41</v>
      </c>
      <c r="O141" s="75"/>
      <c r="P141" s="173">
        <f>O141*H141</f>
        <v>0</v>
      </c>
      <c r="Q141" s="173">
        <v>0.00012999999999999999</v>
      </c>
      <c r="R141" s="173">
        <f>Q141*H141</f>
        <v>0.0079299999999999995</v>
      </c>
      <c r="S141" s="173">
        <v>0</v>
      </c>
      <c r="T141" s="174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75" t="s">
        <v>123</v>
      </c>
      <c r="AT141" s="175" t="s">
        <v>118</v>
      </c>
      <c r="AU141" s="175" t="s">
        <v>124</v>
      </c>
      <c r="AY141" s="17" t="s">
        <v>115</v>
      </c>
      <c r="BE141" s="176">
        <f>IF(N141="základní",J141,0)</f>
        <v>0</v>
      </c>
      <c r="BF141" s="176">
        <f>IF(N141="snížená",J141,0)</f>
        <v>0</v>
      </c>
      <c r="BG141" s="176">
        <f>IF(N141="zákl. přenesená",J141,0)</f>
        <v>0</v>
      </c>
      <c r="BH141" s="176">
        <f>IF(N141="sníž. přenesená",J141,0)</f>
        <v>0</v>
      </c>
      <c r="BI141" s="176">
        <f>IF(N141="nulová",J141,0)</f>
        <v>0</v>
      </c>
      <c r="BJ141" s="17" t="s">
        <v>124</v>
      </c>
      <c r="BK141" s="176">
        <f>ROUND(I141*H141,2)</f>
        <v>0</v>
      </c>
      <c r="BL141" s="17" t="s">
        <v>123</v>
      </c>
      <c r="BM141" s="175" t="s">
        <v>150</v>
      </c>
    </row>
    <row r="142" s="2" customFormat="1">
      <c r="A142" s="36"/>
      <c r="B142" s="37"/>
      <c r="C142" s="36"/>
      <c r="D142" s="177" t="s">
        <v>126</v>
      </c>
      <c r="E142" s="36"/>
      <c r="F142" s="178" t="s">
        <v>151</v>
      </c>
      <c r="G142" s="36"/>
      <c r="H142" s="36"/>
      <c r="I142" s="179"/>
      <c r="J142" s="36"/>
      <c r="K142" s="36"/>
      <c r="L142" s="37"/>
      <c r="M142" s="180"/>
      <c r="N142" s="181"/>
      <c r="O142" s="75"/>
      <c r="P142" s="75"/>
      <c r="Q142" s="75"/>
      <c r="R142" s="75"/>
      <c r="S142" s="75"/>
      <c r="T142" s="7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7" t="s">
        <v>126</v>
      </c>
      <c r="AU142" s="17" t="s">
        <v>124</v>
      </c>
    </row>
    <row r="143" s="13" customFormat="1">
      <c r="A143" s="13"/>
      <c r="B143" s="182"/>
      <c r="C143" s="13"/>
      <c r="D143" s="177" t="s">
        <v>128</v>
      </c>
      <c r="E143" s="183" t="s">
        <v>1</v>
      </c>
      <c r="F143" s="184" t="s">
        <v>152</v>
      </c>
      <c r="G143" s="13"/>
      <c r="H143" s="185">
        <v>61</v>
      </c>
      <c r="I143" s="186"/>
      <c r="J143" s="13"/>
      <c r="K143" s="13"/>
      <c r="L143" s="182"/>
      <c r="M143" s="187"/>
      <c r="N143" s="188"/>
      <c r="O143" s="188"/>
      <c r="P143" s="188"/>
      <c r="Q143" s="188"/>
      <c r="R143" s="188"/>
      <c r="S143" s="188"/>
      <c r="T143" s="18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3" t="s">
        <v>128</v>
      </c>
      <c r="AU143" s="183" t="s">
        <v>124</v>
      </c>
      <c r="AV143" s="13" t="s">
        <v>124</v>
      </c>
      <c r="AW143" s="13" t="s">
        <v>31</v>
      </c>
      <c r="AX143" s="13" t="s">
        <v>80</v>
      </c>
      <c r="AY143" s="183" t="s">
        <v>115</v>
      </c>
    </row>
    <row r="144" s="2" customFormat="1" ht="24.15" customHeight="1">
      <c r="A144" s="36"/>
      <c r="B144" s="163"/>
      <c r="C144" s="164" t="s">
        <v>153</v>
      </c>
      <c r="D144" s="164" t="s">
        <v>118</v>
      </c>
      <c r="E144" s="165" t="s">
        <v>154</v>
      </c>
      <c r="F144" s="166" t="s">
        <v>155</v>
      </c>
      <c r="G144" s="167" t="s">
        <v>137</v>
      </c>
      <c r="H144" s="168">
        <v>100</v>
      </c>
      <c r="I144" s="169"/>
      <c r="J144" s="170">
        <f>ROUND(I144*H144,2)</f>
        <v>0</v>
      </c>
      <c r="K144" s="166" t="s">
        <v>122</v>
      </c>
      <c r="L144" s="37"/>
      <c r="M144" s="171" t="s">
        <v>1</v>
      </c>
      <c r="N144" s="172" t="s">
        <v>41</v>
      </c>
      <c r="O144" s="75"/>
      <c r="P144" s="173">
        <f>O144*H144</f>
        <v>0</v>
      </c>
      <c r="Q144" s="173">
        <v>4.0000000000000003E-05</v>
      </c>
      <c r="R144" s="173">
        <f>Q144*H144</f>
        <v>0.0040000000000000001</v>
      </c>
      <c r="S144" s="173">
        <v>0</v>
      </c>
      <c r="T144" s="174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75" t="s">
        <v>123</v>
      </c>
      <c r="AT144" s="175" t="s">
        <v>118</v>
      </c>
      <c r="AU144" s="175" t="s">
        <v>124</v>
      </c>
      <c r="AY144" s="17" t="s">
        <v>115</v>
      </c>
      <c r="BE144" s="176">
        <f>IF(N144="základní",J144,0)</f>
        <v>0</v>
      </c>
      <c r="BF144" s="176">
        <f>IF(N144="snížená",J144,0)</f>
        <v>0</v>
      </c>
      <c r="BG144" s="176">
        <f>IF(N144="zákl. přenesená",J144,0)</f>
        <v>0</v>
      </c>
      <c r="BH144" s="176">
        <f>IF(N144="sníž. přenesená",J144,0)</f>
        <v>0</v>
      </c>
      <c r="BI144" s="176">
        <f>IF(N144="nulová",J144,0)</f>
        <v>0</v>
      </c>
      <c r="BJ144" s="17" t="s">
        <v>124</v>
      </c>
      <c r="BK144" s="176">
        <f>ROUND(I144*H144,2)</f>
        <v>0</v>
      </c>
      <c r="BL144" s="17" t="s">
        <v>123</v>
      </c>
      <c r="BM144" s="175" t="s">
        <v>156</v>
      </c>
    </row>
    <row r="145" s="2" customFormat="1">
      <c r="A145" s="36"/>
      <c r="B145" s="37"/>
      <c r="C145" s="36"/>
      <c r="D145" s="177" t="s">
        <v>126</v>
      </c>
      <c r="E145" s="36"/>
      <c r="F145" s="178" t="s">
        <v>157</v>
      </c>
      <c r="G145" s="36"/>
      <c r="H145" s="36"/>
      <c r="I145" s="179"/>
      <c r="J145" s="36"/>
      <c r="K145" s="36"/>
      <c r="L145" s="37"/>
      <c r="M145" s="180"/>
      <c r="N145" s="181"/>
      <c r="O145" s="75"/>
      <c r="P145" s="75"/>
      <c r="Q145" s="75"/>
      <c r="R145" s="75"/>
      <c r="S145" s="75"/>
      <c r="T145" s="7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7" t="s">
        <v>126</v>
      </c>
      <c r="AU145" s="17" t="s">
        <v>124</v>
      </c>
    </row>
    <row r="146" s="2" customFormat="1" ht="16.5" customHeight="1">
      <c r="A146" s="36"/>
      <c r="B146" s="163"/>
      <c r="C146" s="164" t="s">
        <v>133</v>
      </c>
      <c r="D146" s="164" t="s">
        <v>118</v>
      </c>
      <c r="E146" s="165" t="s">
        <v>158</v>
      </c>
      <c r="F146" s="166" t="s">
        <v>159</v>
      </c>
      <c r="G146" s="167" t="s">
        <v>137</v>
      </c>
      <c r="H146" s="168">
        <v>100</v>
      </c>
      <c r="I146" s="169"/>
      <c r="J146" s="170">
        <f>ROUND(I146*H146,2)</f>
        <v>0</v>
      </c>
      <c r="K146" s="166" t="s">
        <v>122</v>
      </c>
      <c r="L146" s="37"/>
      <c r="M146" s="171" t="s">
        <v>1</v>
      </c>
      <c r="N146" s="172" t="s">
        <v>41</v>
      </c>
      <c r="O146" s="75"/>
      <c r="P146" s="173">
        <f>O146*H146</f>
        <v>0</v>
      </c>
      <c r="Q146" s="173">
        <v>0</v>
      </c>
      <c r="R146" s="173">
        <f>Q146*H146</f>
        <v>0</v>
      </c>
      <c r="S146" s="173">
        <v>0</v>
      </c>
      <c r="T146" s="174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75" t="s">
        <v>123</v>
      </c>
      <c r="AT146" s="175" t="s">
        <v>118</v>
      </c>
      <c r="AU146" s="175" t="s">
        <v>124</v>
      </c>
      <c r="AY146" s="17" t="s">
        <v>115</v>
      </c>
      <c r="BE146" s="176">
        <f>IF(N146="základní",J146,0)</f>
        <v>0</v>
      </c>
      <c r="BF146" s="176">
        <f>IF(N146="snížená",J146,0)</f>
        <v>0</v>
      </c>
      <c r="BG146" s="176">
        <f>IF(N146="zákl. přenesená",J146,0)</f>
        <v>0</v>
      </c>
      <c r="BH146" s="176">
        <f>IF(N146="sníž. přenesená",J146,0)</f>
        <v>0</v>
      </c>
      <c r="BI146" s="176">
        <f>IF(N146="nulová",J146,0)</f>
        <v>0</v>
      </c>
      <c r="BJ146" s="17" t="s">
        <v>124</v>
      </c>
      <c r="BK146" s="176">
        <f>ROUND(I146*H146,2)</f>
        <v>0</v>
      </c>
      <c r="BL146" s="17" t="s">
        <v>123</v>
      </c>
      <c r="BM146" s="175" t="s">
        <v>160</v>
      </c>
    </row>
    <row r="147" s="2" customFormat="1">
      <c r="A147" s="36"/>
      <c r="B147" s="37"/>
      <c r="C147" s="36"/>
      <c r="D147" s="177" t="s">
        <v>126</v>
      </c>
      <c r="E147" s="36"/>
      <c r="F147" s="178" t="s">
        <v>161</v>
      </c>
      <c r="G147" s="36"/>
      <c r="H147" s="36"/>
      <c r="I147" s="179"/>
      <c r="J147" s="36"/>
      <c r="K147" s="36"/>
      <c r="L147" s="37"/>
      <c r="M147" s="180"/>
      <c r="N147" s="181"/>
      <c r="O147" s="75"/>
      <c r="P147" s="75"/>
      <c r="Q147" s="75"/>
      <c r="R147" s="75"/>
      <c r="S147" s="75"/>
      <c r="T147" s="7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7" t="s">
        <v>126</v>
      </c>
      <c r="AU147" s="17" t="s">
        <v>124</v>
      </c>
    </row>
    <row r="148" s="2" customFormat="1" ht="24.15" customHeight="1">
      <c r="A148" s="36"/>
      <c r="B148" s="163"/>
      <c r="C148" s="164" t="s">
        <v>162</v>
      </c>
      <c r="D148" s="164" t="s">
        <v>118</v>
      </c>
      <c r="E148" s="165" t="s">
        <v>163</v>
      </c>
      <c r="F148" s="166" t="s">
        <v>164</v>
      </c>
      <c r="G148" s="167" t="s">
        <v>165</v>
      </c>
      <c r="H148" s="168">
        <v>37</v>
      </c>
      <c r="I148" s="169"/>
      <c r="J148" s="170">
        <f>ROUND(I148*H148,2)</f>
        <v>0</v>
      </c>
      <c r="K148" s="166" t="s">
        <v>122</v>
      </c>
      <c r="L148" s="37"/>
      <c r="M148" s="171" t="s">
        <v>1</v>
      </c>
      <c r="N148" s="172" t="s">
        <v>41</v>
      </c>
      <c r="O148" s="75"/>
      <c r="P148" s="173">
        <f>O148*H148</f>
        <v>0</v>
      </c>
      <c r="Q148" s="173">
        <v>6.9999999999999994E-05</v>
      </c>
      <c r="R148" s="173">
        <f>Q148*H148</f>
        <v>0.0025899999999999999</v>
      </c>
      <c r="S148" s="173">
        <v>0</v>
      </c>
      <c r="T148" s="174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75" t="s">
        <v>123</v>
      </c>
      <c r="AT148" s="175" t="s">
        <v>118</v>
      </c>
      <c r="AU148" s="175" t="s">
        <v>124</v>
      </c>
      <c r="AY148" s="17" t="s">
        <v>115</v>
      </c>
      <c r="BE148" s="176">
        <f>IF(N148="základní",J148,0)</f>
        <v>0</v>
      </c>
      <c r="BF148" s="176">
        <f>IF(N148="snížená",J148,0)</f>
        <v>0</v>
      </c>
      <c r="BG148" s="176">
        <f>IF(N148="zákl. přenesená",J148,0)</f>
        <v>0</v>
      </c>
      <c r="BH148" s="176">
        <f>IF(N148="sníž. přenesená",J148,0)</f>
        <v>0</v>
      </c>
      <c r="BI148" s="176">
        <f>IF(N148="nulová",J148,0)</f>
        <v>0</v>
      </c>
      <c r="BJ148" s="17" t="s">
        <v>124</v>
      </c>
      <c r="BK148" s="176">
        <f>ROUND(I148*H148,2)</f>
        <v>0</v>
      </c>
      <c r="BL148" s="17" t="s">
        <v>123</v>
      </c>
      <c r="BM148" s="175" t="s">
        <v>166</v>
      </c>
    </row>
    <row r="149" s="2" customFormat="1">
      <c r="A149" s="36"/>
      <c r="B149" s="37"/>
      <c r="C149" s="36"/>
      <c r="D149" s="177" t="s">
        <v>126</v>
      </c>
      <c r="E149" s="36"/>
      <c r="F149" s="178" t="s">
        <v>167</v>
      </c>
      <c r="G149" s="36"/>
      <c r="H149" s="36"/>
      <c r="I149" s="179"/>
      <c r="J149" s="36"/>
      <c r="K149" s="36"/>
      <c r="L149" s="37"/>
      <c r="M149" s="180"/>
      <c r="N149" s="181"/>
      <c r="O149" s="75"/>
      <c r="P149" s="75"/>
      <c r="Q149" s="75"/>
      <c r="R149" s="75"/>
      <c r="S149" s="75"/>
      <c r="T149" s="7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7" t="s">
        <v>126</v>
      </c>
      <c r="AU149" s="17" t="s">
        <v>124</v>
      </c>
    </row>
    <row r="150" s="2" customFormat="1" ht="24.15" customHeight="1">
      <c r="A150" s="36"/>
      <c r="B150" s="163"/>
      <c r="C150" s="164" t="s">
        <v>168</v>
      </c>
      <c r="D150" s="164" t="s">
        <v>118</v>
      </c>
      <c r="E150" s="165" t="s">
        <v>169</v>
      </c>
      <c r="F150" s="166" t="s">
        <v>170</v>
      </c>
      <c r="G150" s="167" t="s">
        <v>165</v>
      </c>
      <c r="H150" s="168">
        <v>34</v>
      </c>
      <c r="I150" s="169"/>
      <c r="J150" s="170">
        <f>ROUND(I150*H150,2)</f>
        <v>0</v>
      </c>
      <c r="K150" s="166" t="s">
        <v>122</v>
      </c>
      <c r="L150" s="37"/>
      <c r="M150" s="171" t="s">
        <v>1</v>
      </c>
      <c r="N150" s="172" t="s">
        <v>41</v>
      </c>
      <c r="O150" s="75"/>
      <c r="P150" s="173">
        <f>O150*H150</f>
        <v>0</v>
      </c>
      <c r="Q150" s="173">
        <v>0</v>
      </c>
      <c r="R150" s="173">
        <f>Q150*H150</f>
        <v>0</v>
      </c>
      <c r="S150" s="173">
        <v>0.053999999999999999</v>
      </c>
      <c r="T150" s="174">
        <f>S150*H150</f>
        <v>1.8360000000000001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75" t="s">
        <v>123</v>
      </c>
      <c r="AT150" s="175" t="s">
        <v>118</v>
      </c>
      <c r="AU150" s="175" t="s">
        <v>124</v>
      </c>
      <c r="AY150" s="17" t="s">
        <v>115</v>
      </c>
      <c r="BE150" s="176">
        <f>IF(N150="základní",J150,0)</f>
        <v>0</v>
      </c>
      <c r="BF150" s="176">
        <f>IF(N150="snížená",J150,0)</f>
        <v>0</v>
      </c>
      <c r="BG150" s="176">
        <f>IF(N150="zákl. přenesená",J150,0)</f>
        <v>0</v>
      </c>
      <c r="BH150" s="176">
        <f>IF(N150="sníž. přenesená",J150,0)</f>
        <v>0</v>
      </c>
      <c r="BI150" s="176">
        <f>IF(N150="nulová",J150,0)</f>
        <v>0</v>
      </c>
      <c r="BJ150" s="17" t="s">
        <v>124</v>
      </c>
      <c r="BK150" s="176">
        <f>ROUND(I150*H150,2)</f>
        <v>0</v>
      </c>
      <c r="BL150" s="17" t="s">
        <v>123</v>
      </c>
      <c r="BM150" s="175" t="s">
        <v>171</v>
      </c>
    </row>
    <row r="151" s="2" customFormat="1">
      <c r="A151" s="36"/>
      <c r="B151" s="37"/>
      <c r="C151" s="36"/>
      <c r="D151" s="177" t="s">
        <v>126</v>
      </c>
      <c r="E151" s="36"/>
      <c r="F151" s="178" t="s">
        <v>172</v>
      </c>
      <c r="G151" s="36"/>
      <c r="H151" s="36"/>
      <c r="I151" s="179"/>
      <c r="J151" s="36"/>
      <c r="K151" s="36"/>
      <c r="L151" s="37"/>
      <c r="M151" s="180"/>
      <c r="N151" s="181"/>
      <c r="O151" s="75"/>
      <c r="P151" s="75"/>
      <c r="Q151" s="75"/>
      <c r="R151" s="75"/>
      <c r="S151" s="75"/>
      <c r="T151" s="7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7" t="s">
        <v>126</v>
      </c>
      <c r="AU151" s="17" t="s">
        <v>124</v>
      </c>
    </row>
    <row r="152" s="13" customFormat="1">
      <c r="A152" s="13"/>
      <c r="B152" s="182"/>
      <c r="C152" s="13"/>
      <c r="D152" s="177" t="s">
        <v>128</v>
      </c>
      <c r="E152" s="183" t="s">
        <v>1</v>
      </c>
      <c r="F152" s="184" t="s">
        <v>173</v>
      </c>
      <c r="G152" s="13"/>
      <c r="H152" s="185">
        <v>34</v>
      </c>
      <c r="I152" s="186"/>
      <c r="J152" s="13"/>
      <c r="K152" s="13"/>
      <c r="L152" s="182"/>
      <c r="M152" s="187"/>
      <c r="N152" s="188"/>
      <c r="O152" s="188"/>
      <c r="P152" s="188"/>
      <c r="Q152" s="188"/>
      <c r="R152" s="188"/>
      <c r="S152" s="188"/>
      <c r="T152" s="18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3" t="s">
        <v>128</v>
      </c>
      <c r="AU152" s="183" t="s">
        <v>124</v>
      </c>
      <c r="AV152" s="13" t="s">
        <v>124</v>
      </c>
      <c r="AW152" s="13" t="s">
        <v>31</v>
      </c>
      <c r="AX152" s="13" t="s">
        <v>80</v>
      </c>
      <c r="AY152" s="183" t="s">
        <v>115</v>
      </c>
    </row>
    <row r="153" s="12" customFormat="1" ht="22.8" customHeight="1">
      <c r="A153" s="12"/>
      <c r="B153" s="150"/>
      <c r="C153" s="12"/>
      <c r="D153" s="151" t="s">
        <v>74</v>
      </c>
      <c r="E153" s="161" t="s">
        <v>174</v>
      </c>
      <c r="F153" s="161" t="s">
        <v>175</v>
      </c>
      <c r="G153" s="12"/>
      <c r="H153" s="12"/>
      <c r="I153" s="153"/>
      <c r="J153" s="162">
        <f>BK153</f>
        <v>0</v>
      </c>
      <c r="K153" s="12"/>
      <c r="L153" s="150"/>
      <c r="M153" s="155"/>
      <c r="N153" s="156"/>
      <c r="O153" s="156"/>
      <c r="P153" s="157">
        <f>SUM(P154:P164)</f>
        <v>0</v>
      </c>
      <c r="Q153" s="156"/>
      <c r="R153" s="157">
        <f>SUM(R154:R164)</f>
        <v>0</v>
      </c>
      <c r="S153" s="156"/>
      <c r="T153" s="158">
        <f>SUM(T154:T164)</f>
        <v>3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51" t="s">
        <v>80</v>
      </c>
      <c r="AT153" s="159" t="s">
        <v>74</v>
      </c>
      <c r="AU153" s="159" t="s">
        <v>80</v>
      </c>
      <c r="AY153" s="151" t="s">
        <v>115</v>
      </c>
      <c r="BK153" s="160">
        <f>SUM(BK154:BK164)</f>
        <v>0</v>
      </c>
    </row>
    <row r="154" s="2" customFormat="1" ht="24.15" customHeight="1">
      <c r="A154" s="36"/>
      <c r="B154" s="163"/>
      <c r="C154" s="164" t="s">
        <v>146</v>
      </c>
      <c r="D154" s="164" t="s">
        <v>118</v>
      </c>
      <c r="E154" s="165" t="s">
        <v>176</v>
      </c>
      <c r="F154" s="166" t="s">
        <v>177</v>
      </c>
      <c r="G154" s="167" t="s">
        <v>121</v>
      </c>
      <c r="H154" s="168">
        <v>2</v>
      </c>
      <c r="I154" s="169"/>
      <c r="J154" s="170">
        <f>ROUND(I154*H154,2)</f>
        <v>0</v>
      </c>
      <c r="K154" s="166" t="s">
        <v>122</v>
      </c>
      <c r="L154" s="37"/>
      <c r="M154" s="171" t="s">
        <v>1</v>
      </c>
      <c r="N154" s="172" t="s">
        <v>41</v>
      </c>
      <c r="O154" s="75"/>
      <c r="P154" s="173">
        <f>O154*H154</f>
        <v>0</v>
      </c>
      <c r="Q154" s="173">
        <v>0</v>
      </c>
      <c r="R154" s="173">
        <f>Q154*H154</f>
        <v>0</v>
      </c>
      <c r="S154" s="173">
        <v>1.5</v>
      </c>
      <c r="T154" s="174">
        <f>S154*H154</f>
        <v>3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75" t="s">
        <v>123</v>
      </c>
      <c r="AT154" s="175" t="s">
        <v>118</v>
      </c>
      <c r="AU154" s="175" t="s">
        <v>124</v>
      </c>
      <c r="AY154" s="17" t="s">
        <v>115</v>
      </c>
      <c r="BE154" s="176">
        <f>IF(N154="základní",J154,0)</f>
        <v>0</v>
      </c>
      <c r="BF154" s="176">
        <f>IF(N154="snížená",J154,0)</f>
        <v>0</v>
      </c>
      <c r="BG154" s="176">
        <f>IF(N154="zákl. přenesená",J154,0)</f>
        <v>0</v>
      </c>
      <c r="BH154" s="176">
        <f>IF(N154="sníž. přenesená",J154,0)</f>
        <v>0</v>
      </c>
      <c r="BI154" s="176">
        <f>IF(N154="nulová",J154,0)</f>
        <v>0</v>
      </c>
      <c r="BJ154" s="17" t="s">
        <v>124</v>
      </c>
      <c r="BK154" s="176">
        <f>ROUND(I154*H154,2)</f>
        <v>0</v>
      </c>
      <c r="BL154" s="17" t="s">
        <v>123</v>
      </c>
      <c r="BM154" s="175" t="s">
        <v>178</v>
      </c>
    </row>
    <row r="155" s="2" customFormat="1">
      <c r="A155" s="36"/>
      <c r="B155" s="37"/>
      <c r="C155" s="36"/>
      <c r="D155" s="177" t="s">
        <v>126</v>
      </c>
      <c r="E155" s="36"/>
      <c r="F155" s="178" t="s">
        <v>179</v>
      </c>
      <c r="G155" s="36"/>
      <c r="H155" s="36"/>
      <c r="I155" s="179"/>
      <c r="J155" s="36"/>
      <c r="K155" s="36"/>
      <c r="L155" s="37"/>
      <c r="M155" s="180"/>
      <c r="N155" s="181"/>
      <c r="O155" s="75"/>
      <c r="P155" s="75"/>
      <c r="Q155" s="75"/>
      <c r="R155" s="75"/>
      <c r="S155" s="75"/>
      <c r="T155" s="7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7" t="s">
        <v>126</v>
      </c>
      <c r="AU155" s="17" t="s">
        <v>124</v>
      </c>
    </row>
    <row r="156" s="2" customFormat="1" ht="24.15" customHeight="1">
      <c r="A156" s="36"/>
      <c r="B156" s="163"/>
      <c r="C156" s="164" t="s">
        <v>180</v>
      </c>
      <c r="D156" s="164" t="s">
        <v>118</v>
      </c>
      <c r="E156" s="165" t="s">
        <v>181</v>
      </c>
      <c r="F156" s="166" t="s">
        <v>182</v>
      </c>
      <c r="G156" s="167" t="s">
        <v>183</v>
      </c>
      <c r="H156" s="168">
        <v>4.9429999999999996</v>
      </c>
      <c r="I156" s="169"/>
      <c r="J156" s="170">
        <f>ROUND(I156*H156,2)</f>
        <v>0</v>
      </c>
      <c r="K156" s="166" t="s">
        <v>122</v>
      </c>
      <c r="L156" s="37"/>
      <c r="M156" s="171" t="s">
        <v>1</v>
      </c>
      <c r="N156" s="172" t="s">
        <v>41</v>
      </c>
      <c r="O156" s="75"/>
      <c r="P156" s="173">
        <f>O156*H156</f>
        <v>0</v>
      </c>
      <c r="Q156" s="173">
        <v>0</v>
      </c>
      <c r="R156" s="173">
        <f>Q156*H156</f>
        <v>0</v>
      </c>
      <c r="S156" s="173">
        <v>0</v>
      </c>
      <c r="T156" s="174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175" t="s">
        <v>123</v>
      </c>
      <c r="AT156" s="175" t="s">
        <v>118</v>
      </c>
      <c r="AU156" s="175" t="s">
        <v>124</v>
      </c>
      <c r="AY156" s="17" t="s">
        <v>115</v>
      </c>
      <c r="BE156" s="176">
        <f>IF(N156="základní",J156,0)</f>
        <v>0</v>
      </c>
      <c r="BF156" s="176">
        <f>IF(N156="snížená",J156,0)</f>
        <v>0</v>
      </c>
      <c r="BG156" s="176">
        <f>IF(N156="zákl. přenesená",J156,0)</f>
        <v>0</v>
      </c>
      <c r="BH156" s="176">
        <f>IF(N156="sníž. přenesená",J156,0)</f>
        <v>0</v>
      </c>
      <c r="BI156" s="176">
        <f>IF(N156="nulová",J156,0)</f>
        <v>0</v>
      </c>
      <c r="BJ156" s="17" t="s">
        <v>124</v>
      </c>
      <c r="BK156" s="176">
        <f>ROUND(I156*H156,2)</f>
        <v>0</v>
      </c>
      <c r="BL156" s="17" t="s">
        <v>123</v>
      </c>
      <c r="BM156" s="175" t="s">
        <v>184</v>
      </c>
    </row>
    <row r="157" s="2" customFormat="1">
      <c r="A157" s="36"/>
      <c r="B157" s="37"/>
      <c r="C157" s="36"/>
      <c r="D157" s="177" t="s">
        <v>126</v>
      </c>
      <c r="E157" s="36"/>
      <c r="F157" s="178" t="s">
        <v>185</v>
      </c>
      <c r="G157" s="36"/>
      <c r="H157" s="36"/>
      <c r="I157" s="179"/>
      <c r="J157" s="36"/>
      <c r="K157" s="36"/>
      <c r="L157" s="37"/>
      <c r="M157" s="180"/>
      <c r="N157" s="181"/>
      <c r="O157" s="75"/>
      <c r="P157" s="75"/>
      <c r="Q157" s="75"/>
      <c r="R157" s="75"/>
      <c r="S157" s="75"/>
      <c r="T157" s="7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T157" s="17" t="s">
        <v>126</v>
      </c>
      <c r="AU157" s="17" t="s">
        <v>124</v>
      </c>
    </row>
    <row r="158" s="2" customFormat="1" ht="24.15" customHeight="1">
      <c r="A158" s="36"/>
      <c r="B158" s="163"/>
      <c r="C158" s="164" t="s">
        <v>186</v>
      </c>
      <c r="D158" s="164" t="s">
        <v>118</v>
      </c>
      <c r="E158" s="165" t="s">
        <v>187</v>
      </c>
      <c r="F158" s="166" t="s">
        <v>188</v>
      </c>
      <c r="G158" s="167" t="s">
        <v>183</v>
      </c>
      <c r="H158" s="168">
        <v>4.9429999999999996</v>
      </c>
      <c r="I158" s="169"/>
      <c r="J158" s="170">
        <f>ROUND(I158*H158,2)</f>
        <v>0</v>
      </c>
      <c r="K158" s="166" t="s">
        <v>122</v>
      </c>
      <c r="L158" s="37"/>
      <c r="M158" s="171" t="s">
        <v>1</v>
      </c>
      <c r="N158" s="172" t="s">
        <v>41</v>
      </c>
      <c r="O158" s="75"/>
      <c r="P158" s="173">
        <f>O158*H158</f>
        <v>0</v>
      </c>
      <c r="Q158" s="173">
        <v>0</v>
      </c>
      <c r="R158" s="173">
        <f>Q158*H158</f>
        <v>0</v>
      </c>
      <c r="S158" s="173">
        <v>0</v>
      </c>
      <c r="T158" s="174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75" t="s">
        <v>123</v>
      </c>
      <c r="AT158" s="175" t="s">
        <v>118</v>
      </c>
      <c r="AU158" s="175" t="s">
        <v>124</v>
      </c>
      <c r="AY158" s="17" t="s">
        <v>115</v>
      </c>
      <c r="BE158" s="176">
        <f>IF(N158="základní",J158,0)</f>
        <v>0</v>
      </c>
      <c r="BF158" s="176">
        <f>IF(N158="snížená",J158,0)</f>
        <v>0</v>
      </c>
      <c r="BG158" s="176">
        <f>IF(N158="zákl. přenesená",J158,0)</f>
        <v>0</v>
      </c>
      <c r="BH158" s="176">
        <f>IF(N158="sníž. přenesená",J158,0)</f>
        <v>0</v>
      </c>
      <c r="BI158" s="176">
        <f>IF(N158="nulová",J158,0)</f>
        <v>0</v>
      </c>
      <c r="BJ158" s="17" t="s">
        <v>124</v>
      </c>
      <c r="BK158" s="176">
        <f>ROUND(I158*H158,2)</f>
        <v>0</v>
      </c>
      <c r="BL158" s="17" t="s">
        <v>123</v>
      </c>
      <c r="BM158" s="175" t="s">
        <v>189</v>
      </c>
    </row>
    <row r="159" s="2" customFormat="1">
      <c r="A159" s="36"/>
      <c r="B159" s="37"/>
      <c r="C159" s="36"/>
      <c r="D159" s="177" t="s">
        <v>126</v>
      </c>
      <c r="E159" s="36"/>
      <c r="F159" s="178" t="s">
        <v>190</v>
      </c>
      <c r="G159" s="36"/>
      <c r="H159" s="36"/>
      <c r="I159" s="179"/>
      <c r="J159" s="36"/>
      <c r="K159" s="36"/>
      <c r="L159" s="37"/>
      <c r="M159" s="180"/>
      <c r="N159" s="181"/>
      <c r="O159" s="75"/>
      <c r="P159" s="75"/>
      <c r="Q159" s="75"/>
      <c r="R159" s="75"/>
      <c r="S159" s="75"/>
      <c r="T159" s="7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7" t="s">
        <v>126</v>
      </c>
      <c r="AU159" s="17" t="s">
        <v>124</v>
      </c>
    </row>
    <row r="160" s="2" customFormat="1" ht="24.15" customHeight="1">
      <c r="A160" s="36"/>
      <c r="B160" s="163"/>
      <c r="C160" s="164" t="s">
        <v>191</v>
      </c>
      <c r="D160" s="164" t="s">
        <v>118</v>
      </c>
      <c r="E160" s="165" t="s">
        <v>192</v>
      </c>
      <c r="F160" s="166" t="s">
        <v>193</v>
      </c>
      <c r="G160" s="167" t="s">
        <v>183</v>
      </c>
      <c r="H160" s="168">
        <v>93.917000000000002</v>
      </c>
      <c r="I160" s="169"/>
      <c r="J160" s="170">
        <f>ROUND(I160*H160,2)</f>
        <v>0</v>
      </c>
      <c r="K160" s="166" t="s">
        <v>122</v>
      </c>
      <c r="L160" s="37"/>
      <c r="M160" s="171" t="s">
        <v>1</v>
      </c>
      <c r="N160" s="172" t="s">
        <v>41</v>
      </c>
      <c r="O160" s="75"/>
      <c r="P160" s="173">
        <f>O160*H160</f>
        <v>0</v>
      </c>
      <c r="Q160" s="173">
        <v>0</v>
      </c>
      <c r="R160" s="173">
        <f>Q160*H160</f>
        <v>0</v>
      </c>
      <c r="S160" s="173">
        <v>0</v>
      </c>
      <c r="T160" s="174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75" t="s">
        <v>123</v>
      </c>
      <c r="AT160" s="175" t="s">
        <v>118</v>
      </c>
      <c r="AU160" s="175" t="s">
        <v>124</v>
      </c>
      <c r="AY160" s="17" t="s">
        <v>115</v>
      </c>
      <c r="BE160" s="176">
        <f>IF(N160="základní",J160,0)</f>
        <v>0</v>
      </c>
      <c r="BF160" s="176">
        <f>IF(N160="snížená",J160,0)</f>
        <v>0</v>
      </c>
      <c r="BG160" s="176">
        <f>IF(N160="zákl. přenesená",J160,0)</f>
        <v>0</v>
      </c>
      <c r="BH160" s="176">
        <f>IF(N160="sníž. přenesená",J160,0)</f>
        <v>0</v>
      </c>
      <c r="BI160" s="176">
        <f>IF(N160="nulová",J160,0)</f>
        <v>0</v>
      </c>
      <c r="BJ160" s="17" t="s">
        <v>124</v>
      </c>
      <c r="BK160" s="176">
        <f>ROUND(I160*H160,2)</f>
        <v>0</v>
      </c>
      <c r="BL160" s="17" t="s">
        <v>123</v>
      </c>
      <c r="BM160" s="175" t="s">
        <v>194</v>
      </c>
    </row>
    <row r="161" s="2" customFormat="1">
      <c r="A161" s="36"/>
      <c r="B161" s="37"/>
      <c r="C161" s="36"/>
      <c r="D161" s="177" t="s">
        <v>126</v>
      </c>
      <c r="E161" s="36"/>
      <c r="F161" s="178" t="s">
        <v>195</v>
      </c>
      <c r="G161" s="36"/>
      <c r="H161" s="36"/>
      <c r="I161" s="179"/>
      <c r="J161" s="36"/>
      <c r="K161" s="36"/>
      <c r="L161" s="37"/>
      <c r="M161" s="180"/>
      <c r="N161" s="181"/>
      <c r="O161" s="75"/>
      <c r="P161" s="75"/>
      <c r="Q161" s="75"/>
      <c r="R161" s="75"/>
      <c r="S161" s="75"/>
      <c r="T161" s="7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T161" s="17" t="s">
        <v>126</v>
      </c>
      <c r="AU161" s="17" t="s">
        <v>124</v>
      </c>
    </row>
    <row r="162" s="13" customFormat="1">
      <c r="A162" s="13"/>
      <c r="B162" s="182"/>
      <c r="C162" s="13"/>
      <c r="D162" s="177" t="s">
        <v>128</v>
      </c>
      <c r="E162" s="183" t="s">
        <v>1</v>
      </c>
      <c r="F162" s="184" t="s">
        <v>196</v>
      </c>
      <c r="G162" s="13"/>
      <c r="H162" s="185">
        <v>93.917000000000002</v>
      </c>
      <c r="I162" s="186"/>
      <c r="J162" s="13"/>
      <c r="K162" s="13"/>
      <c r="L162" s="182"/>
      <c r="M162" s="187"/>
      <c r="N162" s="188"/>
      <c r="O162" s="188"/>
      <c r="P162" s="188"/>
      <c r="Q162" s="188"/>
      <c r="R162" s="188"/>
      <c r="S162" s="188"/>
      <c r="T162" s="18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83" t="s">
        <v>128</v>
      </c>
      <c r="AU162" s="183" t="s">
        <v>124</v>
      </c>
      <c r="AV162" s="13" t="s">
        <v>124</v>
      </c>
      <c r="AW162" s="13" t="s">
        <v>31</v>
      </c>
      <c r="AX162" s="13" t="s">
        <v>80</v>
      </c>
      <c r="AY162" s="183" t="s">
        <v>115</v>
      </c>
    </row>
    <row r="163" s="2" customFormat="1" ht="33" customHeight="1">
      <c r="A163" s="36"/>
      <c r="B163" s="163"/>
      <c r="C163" s="164" t="s">
        <v>197</v>
      </c>
      <c r="D163" s="164" t="s">
        <v>118</v>
      </c>
      <c r="E163" s="165" t="s">
        <v>198</v>
      </c>
      <c r="F163" s="166" t="s">
        <v>199</v>
      </c>
      <c r="G163" s="167" t="s">
        <v>183</v>
      </c>
      <c r="H163" s="168">
        <v>4.9429999999999996</v>
      </c>
      <c r="I163" s="169"/>
      <c r="J163" s="170">
        <f>ROUND(I163*H163,2)</f>
        <v>0</v>
      </c>
      <c r="K163" s="166" t="s">
        <v>122</v>
      </c>
      <c r="L163" s="37"/>
      <c r="M163" s="171" t="s">
        <v>1</v>
      </c>
      <c r="N163" s="172" t="s">
        <v>41</v>
      </c>
      <c r="O163" s="75"/>
      <c r="P163" s="173">
        <f>O163*H163</f>
        <v>0</v>
      </c>
      <c r="Q163" s="173">
        <v>0</v>
      </c>
      <c r="R163" s="173">
        <f>Q163*H163</f>
        <v>0</v>
      </c>
      <c r="S163" s="173">
        <v>0</v>
      </c>
      <c r="T163" s="174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75" t="s">
        <v>123</v>
      </c>
      <c r="AT163" s="175" t="s">
        <v>118</v>
      </c>
      <c r="AU163" s="175" t="s">
        <v>124</v>
      </c>
      <c r="AY163" s="17" t="s">
        <v>115</v>
      </c>
      <c r="BE163" s="176">
        <f>IF(N163="základní",J163,0)</f>
        <v>0</v>
      </c>
      <c r="BF163" s="176">
        <f>IF(N163="snížená",J163,0)</f>
        <v>0</v>
      </c>
      <c r="BG163" s="176">
        <f>IF(N163="zákl. přenesená",J163,0)</f>
        <v>0</v>
      </c>
      <c r="BH163" s="176">
        <f>IF(N163="sníž. přenesená",J163,0)</f>
        <v>0</v>
      </c>
      <c r="BI163" s="176">
        <f>IF(N163="nulová",J163,0)</f>
        <v>0</v>
      </c>
      <c r="BJ163" s="17" t="s">
        <v>124</v>
      </c>
      <c r="BK163" s="176">
        <f>ROUND(I163*H163,2)</f>
        <v>0</v>
      </c>
      <c r="BL163" s="17" t="s">
        <v>123</v>
      </c>
      <c r="BM163" s="175" t="s">
        <v>200</v>
      </c>
    </row>
    <row r="164" s="2" customFormat="1">
      <c r="A164" s="36"/>
      <c r="B164" s="37"/>
      <c r="C164" s="36"/>
      <c r="D164" s="177" t="s">
        <v>126</v>
      </c>
      <c r="E164" s="36"/>
      <c r="F164" s="178" t="s">
        <v>201</v>
      </c>
      <c r="G164" s="36"/>
      <c r="H164" s="36"/>
      <c r="I164" s="179"/>
      <c r="J164" s="36"/>
      <c r="K164" s="36"/>
      <c r="L164" s="37"/>
      <c r="M164" s="180"/>
      <c r="N164" s="181"/>
      <c r="O164" s="75"/>
      <c r="P164" s="75"/>
      <c r="Q164" s="75"/>
      <c r="R164" s="75"/>
      <c r="S164" s="75"/>
      <c r="T164" s="7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7" t="s">
        <v>126</v>
      </c>
      <c r="AU164" s="17" t="s">
        <v>124</v>
      </c>
    </row>
    <row r="165" s="12" customFormat="1" ht="22.8" customHeight="1">
      <c r="A165" s="12"/>
      <c r="B165" s="150"/>
      <c r="C165" s="12"/>
      <c r="D165" s="151" t="s">
        <v>74</v>
      </c>
      <c r="E165" s="161" t="s">
        <v>202</v>
      </c>
      <c r="F165" s="161" t="s">
        <v>203</v>
      </c>
      <c r="G165" s="12"/>
      <c r="H165" s="12"/>
      <c r="I165" s="153"/>
      <c r="J165" s="162">
        <f>BK165</f>
        <v>0</v>
      </c>
      <c r="K165" s="12"/>
      <c r="L165" s="150"/>
      <c r="M165" s="155"/>
      <c r="N165" s="156"/>
      <c r="O165" s="156"/>
      <c r="P165" s="157">
        <f>SUM(P166:P167)</f>
        <v>0</v>
      </c>
      <c r="Q165" s="156"/>
      <c r="R165" s="157">
        <f>SUM(R166:R167)</f>
        <v>0</v>
      </c>
      <c r="S165" s="156"/>
      <c r="T165" s="158">
        <f>SUM(T166:T167)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1" t="s">
        <v>80</v>
      </c>
      <c r="AT165" s="159" t="s">
        <v>74</v>
      </c>
      <c r="AU165" s="159" t="s">
        <v>80</v>
      </c>
      <c r="AY165" s="151" t="s">
        <v>115</v>
      </c>
      <c r="BK165" s="160">
        <f>SUM(BK166:BK167)</f>
        <v>0</v>
      </c>
    </row>
    <row r="166" s="2" customFormat="1" ht="16.5" customHeight="1">
      <c r="A166" s="36"/>
      <c r="B166" s="163"/>
      <c r="C166" s="164" t="s">
        <v>204</v>
      </c>
      <c r="D166" s="164" t="s">
        <v>118</v>
      </c>
      <c r="E166" s="165" t="s">
        <v>205</v>
      </c>
      <c r="F166" s="166" t="s">
        <v>206</v>
      </c>
      <c r="G166" s="167" t="s">
        <v>183</v>
      </c>
      <c r="H166" s="168">
        <v>2.8599999999999999</v>
      </c>
      <c r="I166" s="169"/>
      <c r="J166" s="170">
        <f>ROUND(I166*H166,2)</f>
        <v>0</v>
      </c>
      <c r="K166" s="166" t="s">
        <v>122</v>
      </c>
      <c r="L166" s="37"/>
      <c r="M166" s="171" t="s">
        <v>1</v>
      </c>
      <c r="N166" s="172" t="s">
        <v>41</v>
      </c>
      <c r="O166" s="75"/>
      <c r="P166" s="173">
        <f>O166*H166</f>
        <v>0</v>
      </c>
      <c r="Q166" s="173">
        <v>0</v>
      </c>
      <c r="R166" s="173">
        <f>Q166*H166</f>
        <v>0</v>
      </c>
      <c r="S166" s="173">
        <v>0</v>
      </c>
      <c r="T166" s="174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75" t="s">
        <v>123</v>
      </c>
      <c r="AT166" s="175" t="s">
        <v>118</v>
      </c>
      <c r="AU166" s="175" t="s">
        <v>124</v>
      </c>
      <c r="AY166" s="17" t="s">
        <v>115</v>
      </c>
      <c r="BE166" s="176">
        <f>IF(N166="základní",J166,0)</f>
        <v>0</v>
      </c>
      <c r="BF166" s="176">
        <f>IF(N166="snížená",J166,0)</f>
        <v>0</v>
      </c>
      <c r="BG166" s="176">
        <f>IF(N166="zákl. přenesená",J166,0)</f>
        <v>0</v>
      </c>
      <c r="BH166" s="176">
        <f>IF(N166="sníž. přenesená",J166,0)</f>
        <v>0</v>
      </c>
      <c r="BI166" s="176">
        <f>IF(N166="nulová",J166,0)</f>
        <v>0</v>
      </c>
      <c r="BJ166" s="17" t="s">
        <v>124</v>
      </c>
      <c r="BK166" s="176">
        <f>ROUND(I166*H166,2)</f>
        <v>0</v>
      </c>
      <c r="BL166" s="17" t="s">
        <v>123</v>
      </c>
      <c r="BM166" s="175" t="s">
        <v>207</v>
      </c>
    </row>
    <row r="167" s="2" customFormat="1">
      <c r="A167" s="36"/>
      <c r="B167" s="37"/>
      <c r="C167" s="36"/>
      <c r="D167" s="177" t="s">
        <v>126</v>
      </c>
      <c r="E167" s="36"/>
      <c r="F167" s="178" t="s">
        <v>208</v>
      </c>
      <c r="G167" s="36"/>
      <c r="H167" s="36"/>
      <c r="I167" s="179"/>
      <c r="J167" s="36"/>
      <c r="K167" s="36"/>
      <c r="L167" s="37"/>
      <c r="M167" s="180"/>
      <c r="N167" s="181"/>
      <c r="O167" s="75"/>
      <c r="P167" s="75"/>
      <c r="Q167" s="75"/>
      <c r="R167" s="75"/>
      <c r="S167" s="75"/>
      <c r="T167" s="7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7" t="s">
        <v>126</v>
      </c>
      <c r="AU167" s="17" t="s">
        <v>124</v>
      </c>
    </row>
    <row r="168" s="12" customFormat="1" ht="25.92" customHeight="1">
      <c r="A168" s="12"/>
      <c r="B168" s="150"/>
      <c r="C168" s="12"/>
      <c r="D168" s="151" t="s">
        <v>74</v>
      </c>
      <c r="E168" s="152" t="s">
        <v>209</v>
      </c>
      <c r="F168" s="152" t="s">
        <v>210</v>
      </c>
      <c r="G168" s="12"/>
      <c r="H168" s="12"/>
      <c r="I168" s="153"/>
      <c r="J168" s="154">
        <f>BK168</f>
        <v>0</v>
      </c>
      <c r="K168" s="12"/>
      <c r="L168" s="150"/>
      <c r="M168" s="155"/>
      <c r="N168" s="156"/>
      <c r="O168" s="156"/>
      <c r="P168" s="157">
        <f>P169+P259</f>
        <v>0</v>
      </c>
      <c r="Q168" s="156"/>
      <c r="R168" s="157">
        <f>R169+R259</f>
        <v>4.9001414200000006</v>
      </c>
      <c r="S168" s="156"/>
      <c r="T168" s="158">
        <f>T169+T259</f>
        <v>0.10650750000000001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51" t="s">
        <v>124</v>
      </c>
      <c r="AT168" s="159" t="s">
        <v>74</v>
      </c>
      <c r="AU168" s="159" t="s">
        <v>75</v>
      </c>
      <c r="AY168" s="151" t="s">
        <v>115</v>
      </c>
      <c r="BK168" s="160">
        <f>BK169+BK259</f>
        <v>0</v>
      </c>
    </row>
    <row r="169" s="12" customFormat="1" ht="22.8" customHeight="1">
      <c r="A169" s="12"/>
      <c r="B169" s="150"/>
      <c r="C169" s="12"/>
      <c r="D169" s="151" t="s">
        <v>74</v>
      </c>
      <c r="E169" s="161" t="s">
        <v>211</v>
      </c>
      <c r="F169" s="161" t="s">
        <v>212</v>
      </c>
      <c r="G169" s="12"/>
      <c r="H169" s="12"/>
      <c r="I169" s="153"/>
      <c r="J169" s="162">
        <f>BK169</f>
        <v>0</v>
      </c>
      <c r="K169" s="12"/>
      <c r="L169" s="150"/>
      <c r="M169" s="155"/>
      <c r="N169" s="156"/>
      <c r="O169" s="156"/>
      <c r="P169" s="157">
        <f>SUM(P170:P258)</f>
        <v>0</v>
      </c>
      <c r="Q169" s="156"/>
      <c r="R169" s="157">
        <f>SUM(R170:R258)</f>
        <v>4.8030690000000007</v>
      </c>
      <c r="S169" s="156"/>
      <c r="T169" s="158">
        <f>SUM(T170:T258)</f>
        <v>0.10650750000000001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51" t="s">
        <v>124</v>
      </c>
      <c r="AT169" s="159" t="s">
        <v>74</v>
      </c>
      <c r="AU169" s="159" t="s">
        <v>80</v>
      </c>
      <c r="AY169" s="151" t="s">
        <v>115</v>
      </c>
      <c r="BK169" s="160">
        <f>SUM(BK170:BK258)</f>
        <v>0</v>
      </c>
    </row>
    <row r="170" s="2" customFormat="1" ht="33" customHeight="1">
      <c r="A170" s="36"/>
      <c r="B170" s="163"/>
      <c r="C170" s="164" t="s">
        <v>8</v>
      </c>
      <c r="D170" s="164" t="s">
        <v>118</v>
      </c>
      <c r="E170" s="165" t="s">
        <v>213</v>
      </c>
      <c r="F170" s="166" t="s">
        <v>214</v>
      </c>
      <c r="G170" s="167" t="s">
        <v>121</v>
      </c>
      <c r="H170" s="168">
        <v>3.3199999999999998</v>
      </c>
      <c r="I170" s="169"/>
      <c r="J170" s="170">
        <f>ROUND(I170*H170,2)</f>
        <v>0</v>
      </c>
      <c r="K170" s="166" t="s">
        <v>122</v>
      </c>
      <c r="L170" s="37"/>
      <c r="M170" s="171" t="s">
        <v>1</v>
      </c>
      <c r="N170" s="172" t="s">
        <v>41</v>
      </c>
      <c r="O170" s="75"/>
      <c r="P170" s="173">
        <f>O170*H170</f>
        <v>0</v>
      </c>
      <c r="Q170" s="173">
        <v>0.00108</v>
      </c>
      <c r="R170" s="173">
        <f>Q170*H170</f>
        <v>0.0035856</v>
      </c>
      <c r="S170" s="173">
        <v>0</v>
      </c>
      <c r="T170" s="174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75" t="s">
        <v>215</v>
      </c>
      <c r="AT170" s="175" t="s">
        <v>118</v>
      </c>
      <c r="AU170" s="175" t="s">
        <v>124</v>
      </c>
      <c r="AY170" s="17" t="s">
        <v>115</v>
      </c>
      <c r="BE170" s="176">
        <f>IF(N170="základní",J170,0)</f>
        <v>0</v>
      </c>
      <c r="BF170" s="176">
        <f>IF(N170="snížená",J170,0)</f>
        <v>0</v>
      </c>
      <c r="BG170" s="176">
        <f>IF(N170="zákl. přenesená",J170,0)</f>
        <v>0</v>
      </c>
      <c r="BH170" s="176">
        <f>IF(N170="sníž. přenesená",J170,0)</f>
        <v>0</v>
      </c>
      <c r="BI170" s="176">
        <f>IF(N170="nulová",J170,0)</f>
        <v>0</v>
      </c>
      <c r="BJ170" s="17" t="s">
        <v>124</v>
      </c>
      <c r="BK170" s="176">
        <f>ROUND(I170*H170,2)</f>
        <v>0</v>
      </c>
      <c r="BL170" s="17" t="s">
        <v>215</v>
      </c>
      <c r="BM170" s="175" t="s">
        <v>216</v>
      </c>
    </row>
    <row r="171" s="2" customFormat="1">
      <c r="A171" s="36"/>
      <c r="B171" s="37"/>
      <c r="C171" s="36"/>
      <c r="D171" s="177" t="s">
        <v>126</v>
      </c>
      <c r="E171" s="36"/>
      <c r="F171" s="178" t="s">
        <v>217</v>
      </c>
      <c r="G171" s="36"/>
      <c r="H171" s="36"/>
      <c r="I171" s="179"/>
      <c r="J171" s="36"/>
      <c r="K171" s="36"/>
      <c r="L171" s="37"/>
      <c r="M171" s="180"/>
      <c r="N171" s="181"/>
      <c r="O171" s="75"/>
      <c r="P171" s="75"/>
      <c r="Q171" s="75"/>
      <c r="R171" s="75"/>
      <c r="S171" s="75"/>
      <c r="T171" s="7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7" t="s">
        <v>126</v>
      </c>
      <c r="AU171" s="17" t="s">
        <v>124</v>
      </c>
    </row>
    <row r="172" s="2" customFormat="1" ht="16.5" customHeight="1">
      <c r="A172" s="36"/>
      <c r="B172" s="163"/>
      <c r="C172" s="164" t="s">
        <v>215</v>
      </c>
      <c r="D172" s="164" t="s">
        <v>118</v>
      </c>
      <c r="E172" s="165" t="s">
        <v>218</v>
      </c>
      <c r="F172" s="166" t="s">
        <v>219</v>
      </c>
      <c r="G172" s="167" t="s">
        <v>165</v>
      </c>
      <c r="H172" s="168">
        <v>226</v>
      </c>
      <c r="I172" s="169"/>
      <c r="J172" s="170">
        <f>ROUND(I172*H172,2)</f>
        <v>0</v>
      </c>
      <c r="K172" s="166" t="s">
        <v>122</v>
      </c>
      <c r="L172" s="37"/>
      <c r="M172" s="171" t="s">
        <v>1</v>
      </c>
      <c r="N172" s="172" t="s">
        <v>41</v>
      </c>
      <c r="O172" s="75"/>
      <c r="P172" s="173">
        <f>O172*H172</f>
        <v>0</v>
      </c>
      <c r="Q172" s="173">
        <v>0</v>
      </c>
      <c r="R172" s="173">
        <f>Q172*H172</f>
        <v>0</v>
      </c>
      <c r="S172" s="173">
        <v>0</v>
      </c>
      <c r="T172" s="174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75" t="s">
        <v>215</v>
      </c>
      <c r="AT172" s="175" t="s">
        <v>118</v>
      </c>
      <c r="AU172" s="175" t="s">
        <v>124</v>
      </c>
      <c r="AY172" s="17" t="s">
        <v>115</v>
      </c>
      <c r="BE172" s="176">
        <f>IF(N172="základní",J172,0)</f>
        <v>0</v>
      </c>
      <c r="BF172" s="176">
        <f>IF(N172="snížená",J172,0)</f>
        <v>0</v>
      </c>
      <c r="BG172" s="176">
        <f>IF(N172="zákl. přenesená",J172,0)</f>
        <v>0</v>
      </c>
      <c r="BH172" s="176">
        <f>IF(N172="sníž. přenesená",J172,0)</f>
        <v>0</v>
      </c>
      <c r="BI172" s="176">
        <f>IF(N172="nulová",J172,0)</f>
        <v>0</v>
      </c>
      <c r="BJ172" s="17" t="s">
        <v>124</v>
      </c>
      <c r="BK172" s="176">
        <f>ROUND(I172*H172,2)</f>
        <v>0</v>
      </c>
      <c r="BL172" s="17" t="s">
        <v>215</v>
      </c>
      <c r="BM172" s="175" t="s">
        <v>220</v>
      </c>
    </row>
    <row r="173" s="2" customFormat="1">
      <c r="A173" s="36"/>
      <c r="B173" s="37"/>
      <c r="C173" s="36"/>
      <c r="D173" s="177" t="s">
        <v>126</v>
      </c>
      <c r="E173" s="36"/>
      <c r="F173" s="178" t="s">
        <v>221</v>
      </c>
      <c r="G173" s="36"/>
      <c r="H173" s="36"/>
      <c r="I173" s="179"/>
      <c r="J173" s="36"/>
      <c r="K173" s="36"/>
      <c r="L173" s="37"/>
      <c r="M173" s="180"/>
      <c r="N173" s="181"/>
      <c r="O173" s="75"/>
      <c r="P173" s="75"/>
      <c r="Q173" s="75"/>
      <c r="R173" s="75"/>
      <c r="S173" s="75"/>
      <c r="T173" s="7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7" t="s">
        <v>126</v>
      </c>
      <c r="AU173" s="17" t="s">
        <v>124</v>
      </c>
    </row>
    <row r="174" s="13" customFormat="1">
      <c r="A174" s="13"/>
      <c r="B174" s="182"/>
      <c r="C174" s="13"/>
      <c r="D174" s="177" t="s">
        <v>128</v>
      </c>
      <c r="E174" s="183" t="s">
        <v>1</v>
      </c>
      <c r="F174" s="184" t="s">
        <v>222</v>
      </c>
      <c r="G174" s="13"/>
      <c r="H174" s="185">
        <v>226</v>
      </c>
      <c r="I174" s="186"/>
      <c r="J174" s="13"/>
      <c r="K174" s="13"/>
      <c r="L174" s="182"/>
      <c r="M174" s="187"/>
      <c r="N174" s="188"/>
      <c r="O174" s="188"/>
      <c r="P174" s="188"/>
      <c r="Q174" s="188"/>
      <c r="R174" s="188"/>
      <c r="S174" s="188"/>
      <c r="T174" s="18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3" t="s">
        <v>128</v>
      </c>
      <c r="AU174" s="183" t="s">
        <v>124</v>
      </c>
      <c r="AV174" s="13" t="s">
        <v>124</v>
      </c>
      <c r="AW174" s="13" t="s">
        <v>31</v>
      </c>
      <c r="AX174" s="13" t="s">
        <v>80</v>
      </c>
      <c r="AY174" s="183" t="s">
        <v>115</v>
      </c>
    </row>
    <row r="175" s="2" customFormat="1" ht="16.5" customHeight="1">
      <c r="A175" s="36"/>
      <c r="B175" s="163"/>
      <c r="C175" s="198" t="s">
        <v>223</v>
      </c>
      <c r="D175" s="198" t="s">
        <v>224</v>
      </c>
      <c r="E175" s="199" t="s">
        <v>225</v>
      </c>
      <c r="F175" s="200" t="s">
        <v>226</v>
      </c>
      <c r="G175" s="201" t="s">
        <v>227</v>
      </c>
      <c r="H175" s="202">
        <v>228.61500000000001</v>
      </c>
      <c r="I175" s="203"/>
      <c r="J175" s="204">
        <f>ROUND(I175*H175,2)</f>
        <v>0</v>
      </c>
      <c r="K175" s="200" t="s">
        <v>122</v>
      </c>
      <c r="L175" s="205"/>
      <c r="M175" s="206" t="s">
        <v>1</v>
      </c>
      <c r="N175" s="207" t="s">
        <v>41</v>
      </c>
      <c r="O175" s="75"/>
      <c r="P175" s="173">
        <f>O175*H175</f>
        <v>0</v>
      </c>
      <c r="Q175" s="173">
        <v>0.0025000000000000001</v>
      </c>
      <c r="R175" s="173">
        <f>Q175*H175</f>
        <v>0.57153750000000003</v>
      </c>
      <c r="S175" s="173">
        <v>0</v>
      </c>
      <c r="T175" s="174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75" t="s">
        <v>228</v>
      </c>
      <c r="AT175" s="175" t="s">
        <v>224</v>
      </c>
      <c r="AU175" s="175" t="s">
        <v>124</v>
      </c>
      <c r="AY175" s="17" t="s">
        <v>115</v>
      </c>
      <c r="BE175" s="176">
        <f>IF(N175="základní",J175,0)</f>
        <v>0</v>
      </c>
      <c r="BF175" s="176">
        <f>IF(N175="snížená",J175,0)</f>
        <v>0</v>
      </c>
      <c r="BG175" s="176">
        <f>IF(N175="zákl. přenesená",J175,0)</f>
        <v>0</v>
      </c>
      <c r="BH175" s="176">
        <f>IF(N175="sníž. přenesená",J175,0)</f>
        <v>0</v>
      </c>
      <c r="BI175" s="176">
        <f>IF(N175="nulová",J175,0)</f>
        <v>0</v>
      </c>
      <c r="BJ175" s="17" t="s">
        <v>124</v>
      </c>
      <c r="BK175" s="176">
        <f>ROUND(I175*H175,2)</f>
        <v>0</v>
      </c>
      <c r="BL175" s="17" t="s">
        <v>215</v>
      </c>
      <c r="BM175" s="175" t="s">
        <v>229</v>
      </c>
    </row>
    <row r="176" s="2" customFormat="1">
      <c r="A176" s="36"/>
      <c r="B176" s="37"/>
      <c r="C176" s="36"/>
      <c r="D176" s="177" t="s">
        <v>126</v>
      </c>
      <c r="E176" s="36"/>
      <c r="F176" s="178" t="s">
        <v>226</v>
      </c>
      <c r="G176" s="36"/>
      <c r="H176" s="36"/>
      <c r="I176" s="179"/>
      <c r="J176" s="36"/>
      <c r="K176" s="36"/>
      <c r="L176" s="37"/>
      <c r="M176" s="180"/>
      <c r="N176" s="181"/>
      <c r="O176" s="75"/>
      <c r="P176" s="75"/>
      <c r="Q176" s="75"/>
      <c r="R176" s="75"/>
      <c r="S176" s="75"/>
      <c r="T176" s="7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7" t="s">
        <v>126</v>
      </c>
      <c r="AU176" s="17" t="s">
        <v>124</v>
      </c>
    </row>
    <row r="177" s="13" customFormat="1">
      <c r="A177" s="13"/>
      <c r="B177" s="182"/>
      <c r="C177" s="13"/>
      <c r="D177" s="177" t="s">
        <v>128</v>
      </c>
      <c r="E177" s="183" t="s">
        <v>1</v>
      </c>
      <c r="F177" s="184" t="s">
        <v>230</v>
      </c>
      <c r="G177" s="13"/>
      <c r="H177" s="185">
        <v>2.7999999999999998</v>
      </c>
      <c r="I177" s="186"/>
      <c r="J177" s="13"/>
      <c r="K177" s="13"/>
      <c r="L177" s="182"/>
      <c r="M177" s="187"/>
      <c r="N177" s="188"/>
      <c r="O177" s="188"/>
      <c r="P177" s="188"/>
      <c r="Q177" s="188"/>
      <c r="R177" s="188"/>
      <c r="S177" s="188"/>
      <c r="T177" s="18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3" t="s">
        <v>128</v>
      </c>
      <c r="AU177" s="183" t="s">
        <v>124</v>
      </c>
      <c r="AV177" s="13" t="s">
        <v>124</v>
      </c>
      <c r="AW177" s="13" t="s">
        <v>31</v>
      </c>
      <c r="AX177" s="13" t="s">
        <v>75</v>
      </c>
      <c r="AY177" s="183" t="s">
        <v>115</v>
      </c>
    </row>
    <row r="178" s="13" customFormat="1">
      <c r="A178" s="13"/>
      <c r="B178" s="182"/>
      <c r="C178" s="13"/>
      <c r="D178" s="177" t="s">
        <v>128</v>
      </c>
      <c r="E178" s="183" t="s">
        <v>1</v>
      </c>
      <c r="F178" s="184" t="s">
        <v>231</v>
      </c>
      <c r="G178" s="13"/>
      <c r="H178" s="185">
        <v>2.1000000000000001</v>
      </c>
      <c r="I178" s="186"/>
      <c r="J178" s="13"/>
      <c r="K178" s="13"/>
      <c r="L178" s="182"/>
      <c r="M178" s="187"/>
      <c r="N178" s="188"/>
      <c r="O178" s="188"/>
      <c r="P178" s="188"/>
      <c r="Q178" s="188"/>
      <c r="R178" s="188"/>
      <c r="S178" s="188"/>
      <c r="T178" s="18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3" t="s">
        <v>128</v>
      </c>
      <c r="AU178" s="183" t="s">
        <v>124</v>
      </c>
      <c r="AV178" s="13" t="s">
        <v>124</v>
      </c>
      <c r="AW178" s="13" t="s">
        <v>31</v>
      </c>
      <c r="AX178" s="13" t="s">
        <v>75</v>
      </c>
      <c r="AY178" s="183" t="s">
        <v>115</v>
      </c>
    </row>
    <row r="179" s="13" customFormat="1">
      <c r="A179" s="13"/>
      <c r="B179" s="182"/>
      <c r="C179" s="13"/>
      <c r="D179" s="177" t="s">
        <v>128</v>
      </c>
      <c r="E179" s="183" t="s">
        <v>1</v>
      </c>
      <c r="F179" s="184" t="s">
        <v>232</v>
      </c>
      <c r="G179" s="13"/>
      <c r="H179" s="185">
        <v>1.8</v>
      </c>
      <c r="I179" s="186"/>
      <c r="J179" s="13"/>
      <c r="K179" s="13"/>
      <c r="L179" s="182"/>
      <c r="M179" s="187"/>
      <c r="N179" s="188"/>
      <c r="O179" s="188"/>
      <c r="P179" s="188"/>
      <c r="Q179" s="188"/>
      <c r="R179" s="188"/>
      <c r="S179" s="188"/>
      <c r="T179" s="18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83" t="s">
        <v>128</v>
      </c>
      <c r="AU179" s="183" t="s">
        <v>124</v>
      </c>
      <c r="AV179" s="13" t="s">
        <v>124</v>
      </c>
      <c r="AW179" s="13" t="s">
        <v>31</v>
      </c>
      <c r="AX179" s="13" t="s">
        <v>75</v>
      </c>
      <c r="AY179" s="183" t="s">
        <v>115</v>
      </c>
    </row>
    <row r="180" s="13" customFormat="1">
      <c r="A180" s="13"/>
      <c r="B180" s="182"/>
      <c r="C180" s="13"/>
      <c r="D180" s="177" t="s">
        <v>128</v>
      </c>
      <c r="E180" s="183" t="s">
        <v>1</v>
      </c>
      <c r="F180" s="184" t="s">
        <v>233</v>
      </c>
      <c r="G180" s="13"/>
      <c r="H180" s="185">
        <v>2.7000000000000002</v>
      </c>
      <c r="I180" s="186"/>
      <c r="J180" s="13"/>
      <c r="K180" s="13"/>
      <c r="L180" s="182"/>
      <c r="M180" s="187"/>
      <c r="N180" s="188"/>
      <c r="O180" s="188"/>
      <c r="P180" s="188"/>
      <c r="Q180" s="188"/>
      <c r="R180" s="188"/>
      <c r="S180" s="188"/>
      <c r="T180" s="18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3" t="s">
        <v>128</v>
      </c>
      <c r="AU180" s="183" t="s">
        <v>124</v>
      </c>
      <c r="AV180" s="13" t="s">
        <v>124</v>
      </c>
      <c r="AW180" s="13" t="s">
        <v>31</v>
      </c>
      <c r="AX180" s="13" t="s">
        <v>75</v>
      </c>
      <c r="AY180" s="183" t="s">
        <v>115</v>
      </c>
    </row>
    <row r="181" s="13" customFormat="1">
      <c r="A181" s="13"/>
      <c r="B181" s="182"/>
      <c r="C181" s="13"/>
      <c r="D181" s="177" t="s">
        <v>128</v>
      </c>
      <c r="E181" s="183" t="s">
        <v>1</v>
      </c>
      <c r="F181" s="184" t="s">
        <v>234</v>
      </c>
      <c r="G181" s="13"/>
      <c r="H181" s="185">
        <v>2.3999999999999999</v>
      </c>
      <c r="I181" s="186"/>
      <c r="J181" s="13"/>
      <c r="K181" s="13"/>
      <c r="L181" s="182"/>
      <c r="M181" s="187"/>
      <c r="N181" s="188"/>
      <c r="O181" s="188"/>
      <c r="P181" s="188"/>
      <c r="Q181" s="188"/>
      <c r="R181" s="188"/>
      <c r="S181" s="188"/>
      <c r="T181" s="18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3" t="s">
        <v>128</v>
      </c>
      <c r="AU181" s="183" t="s">
        <v>124</v>
      </c>
      <c r="AV181" s="13" t="s">
        <v>124</v>
      </c>
      <c r="AW181" s="13" t="s">
        <v>31</v>
      </c>
      <c r="AX181" s="13" t="s">
        <v>75</v>
      </c>
      <c r="AY181" s="183" t="s">
        <v>115</v>
      </c>
    </row>
    <row r="182" s="13" customFormat="1">
      <c r="A182" s="13"/>
      <c r="B182" s="182"/>
      <c r="C182" s="13"/>
      <c r="D182" s="177" t="s">
        <v>128</v>
      </c>
      <c r="E182" s="183" t="s">
        <v>1</v>
      </c>
      <c r="F182" s="184" t="s">
        <v>234</v>
      </c>
      <c r="G182" s="13"/>
      <c r="H182" s="185">
        <v>2.3999999999999999</v>
      </c>
      <c r="I182" s="186"/>
      <c r="J182" s="13"/>
      <c r="K182" s="13"/>
      <c r="L182" s="182"/>
      <c r="M182" s="187"/>
      <c r="N182" s="188"/>
      <c r="O182" s="188"/>
      <c r="P182" s="188"/>
      <c r="Q182" s="188"/>
      <c r="R182" s="188"/>
      <c r="S182" s="188"/>
      <c r="T182" s="18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3" t="s">
        <v>128</v>
      </c>
      <c r="AU182" s="183" t="s">
        <v>124</v>
      </c>
      <c r="AV182" s="13" t="s">
        <v>124</v>
      </c>
      <c r="AW182" s="13" t="s">
        <v>31</v>
      </c>
      <c r="AX182" s="13" t="s">
        <v>75</v>
      </c>
      <c r="AY182" s="183" t="s">
        <v>115</v>
      </c>
    </row>
    <row r="183" s="13" customFormat="1">
      <c r="A183" s="13"/>
      <c r="B183" s="182"/>
      <c r="C183" s="13"/>
      <c r="D183" s="177" t="s">
        <v>128</v>
      </c>
      <c r="E183" s="183" t="s">
        <v>1</v>
      </c>
      <c r="F183" s="184" t="s">
        <v>235</v>
      </c>
      <c r="G183" s="13"/>
      <c r="H183" s="185">
        <v>9</v>
      </c>
      <c r="I183" s="186"/>
      <c r="J183" s="13"/>
      <c r="K183" s="13"/>
      <c r="L183" s="182"/>
      <c r="M183" s="187"/>
      <c r="N183" s="188"/>
      <c r="O183" s="188"/>
      <c r="P183" s="188"/>
      <c r="Q183" s="188"/>
      <c r="R183" s="188"/>
      <c r="S183" s="188"/>
      <c r="T183" s="18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3" t="s">
        <v>128</v>
      </c>
      <c r="AU183" s="183" t="s">
        <v>124</v>
      </c>
      <c r="AV183" s="13" t="s">
        <v>124</v>
      </c>
      <c r="AW183" s="13" t="s">
        <v>31</v>
      </c>
      <c r="AX183" s="13" t="s">
        <v>75</v>
      </c>
      <c r="AY183" s="183" t="s">
        <v>115</v>
      </c>
    </row>
    <row r="184" s="13" customFormat="1">
      <c r="A184" s="13"/>
      <c r="B184" s="182"/>
      <c r="C184" s="13"/>
      <c r="D184" s="177" t="s">
        <v>128</v>
      </c>
      <c r="E184" s="183" t="s">
        <v>1</v>
      </c>
      <c r="F184" s="184" t="s">
        <v>236</v>
      </c>
      <c r="G184" s="13"/>
      <c r="H184" s="185">
        <v>22</v>
      </c>
      <c r="I184" s="186"/>
      <c r="J184" s="13"/>
      <c r="K184" s="13"/>
      <c r="L184" s="182"/>
      <c r="M184" s="187"/>
      <c r="N184" s="188"/>
      <c r="O184" s="188"/>
      <c r="P184" s="188"/>
      <c r="Q184" s="188"/>
      <c r="R184" s="188"/>
      <c r="S184" s="188"/>
      <c r="T184" s="18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3" t="s">
        <v>128</v>
      </c>
      <c r="AU184" s="183" t="s">
        <v>124</v>
      </c>
      <c r="AV184" s="13" t="s">
        <v>124</v>
      </c>
      <c r="AW184" s="13" t="s">
        <v>31</v>
      </c>
      <c r="AX184" s="13" t="s">
        <v>75</v>
      </c>
      <c r="AY184" s="183" t="s">
        <v>115</v>
      </c>
    </row>
    <row r="185" s="13" customFormat="1">
      <c r="A185" s="13"/>
      <c r="B185" s="182"/>
      <c r="C185" s="13"/>
      <c r="D185" s="177" t="s">
        <v>128</v>
      </c>
      <c r="E185" s="183" t="s">
        <v>1</v>
      </c>
      <c r="F185" s="184" t="s">
        <v>237</v>
      </c>
      <c r="G185" s="13"/>
      <c r="H185" s="185">
        <v>45.5</v>
      </c>
      <c r="I185" s="186"/>
      <c r="J185" s="13"/>
      <c r="K185" s="13"/>
      <c r="L185" s="182"/>
      <c r="M185" s="187"/>
      <c r="N185" s="188"/>
      <c r="O185" s="188"/>
      <c r="P185" s="188"/>
      <c r="Q185" s="188"/>
      <c r="R185" s="188"/>
      <c r="S185" s="188"/>
      <c r="T185" s="18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3" t="s">
        <v>128</v>
      </c>
      <c r="AU185" s="183" t="s">
        <v>124</v>
      </c>
      <c r="AV185" s="13" t="s">
        <v>124</v>
      </c>
      <c r="AW185" s="13" t="s">
        <v>31</v>
      </c>
      <c r="AX185" s="13" t="s">
        <v>75</v>
      </c>
      <c r="AY185" s="183" t="s">
        <v>115</v>
      </c>
    </row>
    <row r="186" s="13" customFormat="1">
      <c r="A186" s="13"/>
      <c r="B186" s="182"/>
      <c r="C186" s="13"/>
      <c r="D186" s="177" t="s">
        <v>128</v>
      </c>
      <c r="E186" s="183" t="s">
        <v>1</v>
      </c>
      <c r="F186" s="184" t="s">
        <v>238</v>
      </c>
      <c r="G186" s="13"/>
      <c r="H186" s="185">
        <v>5.7599999999999998</v>
      </c>
      <c r="I186" s="186"/>
      <c r="J186" s="13"/>
      <c r="K186" s="13"/>
      <c r="L186" s="182"/>
      <c r="M186" s="187"/>
      <c r="N186" s="188"/>
      <c r="O186" s="188"/>
      <c r="P186" s="188"/>
      <c r="Q186" s="188"/>
      <c r="R186" s="188"/>
      <c r="S186" s="188"/>
      <c r="T186" s="18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3" t="s">
        <v>128</v>
      </c>
      <c r="AU186" s="183" t="s">
        <v>124</v>
      </c>
      <c r="AV186" s="13" t="s">
        <v>124</v>
      </c>
      <c r="AW186" s="13" t="s">
        <v>31</v>
      </c>
      <c r="AX186" s="13" t="s">
        <v>75</v>
      </c>
      <c r="AY186" s="183" t="s">
        <v>115</v>
      </c>
    </row>
    <row r="187" s="13" customFormat="1">
      <c r="A187" s="13"/>
      <c r="B187" s="182"/>
      <c r="C187" s="13"/>
      <c r="D187" s="177" t="s">
        <v>128</v>
      </c>
      <c r="E187" s="183" t="s">
        <v>1</v>
      </c>
      <c r="F187" s="184" t="s">
        <v>239</v>
      </c>
      <c r="G187" s="13"/>
      <c r="H187" s="185">
        <v>4.7999999999999998</v>
      </c>
      <c r="I187" s="186"/>
      <c r="J187" s="13"/>
      <c r="K187" s="13"/>
      <c r="L187" s="182"/>
      <c r="M187" s="187"/>
      <c r="N187" s="188"/>
      <c r="O187" s="188"/>
      <c r="P187" s="188"/>
      <c r="Q187" s="188"/>
      <c r="R187" s="188"/>
      <c r="S187" s="188"/>
      <c r="T187" s="18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3" t="s">
        <v>128</v>
      </c>
      <c r="AU187" s="183" t="s">
        <v>124</v>
      </c>
      <c r="AV187" s="13" t="s">
        <v>124</v>
      </c>
      <c r="AW187" s="13" t="s">
        <v>31</v>
      </c>
      <c r="AX187" s="13" t="s">
        <v>75</v>
      </c>
      <c r="AY187" s="183" t="s">
        <v>115</v>
      </c>
    </row>
    <row r="188" s="13" customFormat="1">
      <c r="A188" s="13"/>
      <c r="B188" s="182"/>
      <c r="C188" s="13"/>
      <c r="D188" s="177" t="s">
        <v>128</v>
      </c>
      <c r="E188" s="183" t="s">
        <v>1</v>
      </c>
      <c r="F188" s="184" t="s">
        <v>240</v>
      </c>
      <c r="G188" s="13"/>
      <c r="H188" s="185">
        <v>2.3999999999999999</v>
      </c>
      <c r="I188" s="186"/>
      <c r="J188" s="13"/>
      <c r="K188" s="13"/>
      <c r="L188" s="182"/>
      <c r="M188" s="187"/>
      <c r="N188" s="188"/>
      <c r="O188" s="188"/>
      <c r="P188" s="188"/>
      <c r="Q188" s="188"/>
      <c r="R188" s="188"/>
      <c r="S188" s="188"/>
      <c r="T188" s="18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3" t="s">
        <v>128</v>
      </c>
      <c r="AU188" s="183" t="s">
        <v>124</v>
      </c>
      <c r="AV188" s="13" t="s">
        <v>124</v>
      </c>
      <c r="AW188" s="13" t="s">
        <v>31</v>
      </c>
      <c r="AX188" s="13" t="s">
        <v>75</v>
      </c>
      <c r="AY188" s="183" t="s">
        <v>115</v>
      </c>
    </row>
    <row r="189" s="13" customFormat="1">
      <c r="A189" s="13"/>
      <c r="B189" s="182"/>
      <c r="C189" s="13"/>
      <c r="D189" s="177" t="s">
        <v>128</v>
      </c>
      <c r="E189" s="183" t="s">
        <v>1</v>
      </c>
      <c r="F189" s="184" t="s">
        <v>241</v>
      </c>
      <c r="G189" s="13"/>
      <c r="H189" s="185">
        <v>30</v>
      </c>
      <c r="I189" s="186"/>
      <c r="J189" s="13"/>
      <c r="K189" s="13"/>
      <c r="L189" s="182"/>
      <c r="M189" s="187"/>
      <c r="N189" s="188"/>
      <c r="O189" s="188"/>
      <c r="P189" s="188"/>
      <c r="Q189" s="188"/>
      <c r="R189" s="188"/>
      <c r="S189" s="188"/>
      <c r="T189" s="18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83" t="s">
        <v>128</v>
      </c>
      <c r="AU189" s="183" t="s">
        <v>124</v>
      </c>
      <c r="AV189" s="13" t="s">
        <v>124</v>
      </c>
      <c r="AW189" s="13" t="s">
        <v>31</v>
      </c>
      <c r="AX189" s="13" t="s">
        <v>75</v>
      </c>
      <c r="AY189" s="183" t="s">
        <v>115</v>
      </c>
    </row>
    <row r="190" s="13" customFormat="1">
      <c r="A190" s="13"/>
      <c r="B190" s="182"/>
      <c r="C190" s="13"/>
      <c r="D190" s="177" t="s">
        <v>128</v>
      </c>
      <c r="E190" s="183" t="s">
        <v>1</v>
      </c>
      <c r="F190" s="184" t="s">
        <v>242</v>
      </c>
      <c r="G190" s="13"/>
      <c r="H190" s="185">
        <v>18.75</v>
      </c>
      <c r="I190" s="186"/>
      <c r="J190" s="13"/>
      <c r="K190" s="13"/>
      <c r="L190" s="182"/>
      <c r="M190" s="187"/>
      <c r="N190" s="188"/>
      <c r="O190" s="188"/>
      <c r="P190" s="188"/>
      <c r="Q190" s="188"/>
      <c r="R190" s="188"/>
      <c r="S190" s="188"/>
      <c r="T190" s="18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3" t="s">
        <v>128</v>
      </c>
      <c r="AU190" s="183" t="s">
        <v>124</v>
      </c>
      <c r="AV190" s="13" t="s">
        <v>124</v>
      </c>
      <c r="AW190" s="13" t="s">
        <v>31</v>
      </c>
      <c r="AX190" s="13" t="s">
        <v>75</v>
      </c>
      <c r="AY190" s="183" t="s">
        <v>115</v>
      </c>
    </row>
    <row r="191" s="14" customFormat="1">
      <c r="A191" s="14"/>
      <c r="B191" s="190"/>
      <c r="C191" s="14"/>
      <c r="D191" s="177" t="s">
        <v>128</v>
      </c>
      <c r="E191" s="191" t="s">
        <v>1</v>
      </c>
      <c r="F191" s="192" t="s">
        <v>132</v>
      </c>
      <c r="G191" s="14"/>
      <c r="H191" s="193">
        <v>152.41</v>
      </c>
      <c r="I191" s="194"/>
      <c r="J191" s="14"/>
      <c r="K191" s="14"/>
      <c r="L191" s="190"/>
      <c r="M191" s="195"/>
      <c r="N191" s="196"/>
      <c r="O191" s="196"/>
      <c r="P191" s="196"/>
      <c r="Q191" s="196"/>
      <c r="R191" s="196"/>
      <c r="S191" s="196"/>
      <c r="T191" s="19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91" t="s">
        <v>128</v>
      </c>
      <c r="AU191" s="191" t="s">
        <v>124</v>
      </c>
      <c r="AV191" s="14" t="s">
        <v>123</v>
      </c>
      <c r="AW191" s="14" t="s">
        <v>31</v>
      </c>
      <c r="AX191" s="14" t="s">
        <v>75</v>
      </c>
      <c r="AY191" s="191" t="s">
        <v>115</v>
      </c>
    </row>
    <row r="192" s="13" customFormat="1">
      <c r="A192" s="13"/>
      <c r="B192" s="182"/>
      <c r="C192" s="13"/>
      <c r="D192" s="177" t="s">
        <v>128</v>
      </c>
      <c r="E192" s="183" t="s">
        <v>1</v>
      </c>
      <c r="F192" s="184" t="s">
        <v>243</v>
      </c>
      <c r="G192" s="13"/>
      <c r="H192" s="185">
        <v>228.61500000000001</v>
      </c>
      <c r="I192" s="186"/>
      <c r="J192" s="13"/>
      <c r="K192" s="13"/>
      <c r="L192" s="182"/>
      <c r="M192" s="187"/>
      <c r="N192" s="188"/>
      <c r="O192" s="188"/>
      <c r="P192" s="188"/>
      <c r="Q192" s="188"/>
      <c r="R192" s="188"/>
      <c r="S192" s="188"/>
      <c r="T192" s="18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3" t="s">
        <v>128</v>
      </c>
      <c r="AU192" s="183" t="s">
        <v>124</v>
      </c>
      <c r="AV192" s="13" t="s">
        <v>124</v>
      </c>
      <c r="AW192" s="13" t="s">
        <v>31</v>
      </c>
      <c r="AX192" s="13" t="s">
        <v>80</v>
      </c>
      <c r="AY192" s="183" t="s">
        <v>115</v>
      </c>
    </row>
    <row r="193" s="2" customFormat="1" ht="24.15" customHeight="1">
      <c r="A193" s="36"/>
      <c r="B193" s="163"/>
      <c r="C193" s="198" t="s">
        <v>244</v>
      </c>
      <c r="D193" s="198" t="s">
        <v>224</v>
      </c>
      <c r="E193" s="199" t="s">
        <v>245</v>
      </c>
      <c r="F193" s="200" t="s">
        <v>246</v>
      </c>
      <c r="G193" s="201" t="s">
        <v>247</v>
      </c>
      <c r="H193" s="202">
        <v>4.8899999999999997</v>
      </c>
      <c r="I193" s="203"/>
      <c r="J193" s="204">
        <f>ROUND(I193*H193,2)</f>
        <v>0</v>
      </c>
      <c r="K193" s="200" t="s">
        <v>122</v>
      </c>
      <c r="L193" s="205"/>
      <c r="M193" s="206" t="s">
        <v>1</v>
      </c>
      <c r="N193" s="207" t="s">
        <v>41</v>
      </c>
      <c r="O193" s="75"/>
      <c r="P193" s="173">
        <f>O193*H193</f>
        <v>0</v>
      </c>
      <c r="Q193" s="173">
        <v>0.0064400000000000004</v>
      </c>
      <c r="R193" s="173">
        <f>Q193*H193</f>
        <v>0.031491600000000002</v>
      </c>
      <c r="S193" s="173">
        <v>0</v>
      </c>
      <c r="T193" s="174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75" t="s">
        <v>228</v>
      </c>
      <c r="AT193" s="175" t="s">
        <v>224</v>
      </c>
      <c r="AU193" s="175" t="s">
        <v>124</v>
      </c>
      <c r="AY193" s="17" t="s">
        <v>115</v>
      </c>
      <c r="BE193" s="176">
        <f>IF(N193="základní",J193,0)</f>
        <v>0</v>
      </c>
      <c r="BF193" s="176">
        <f>IF(N193="snížená",J193,0)</f>
        <v>0</v>
      </c>
      <c r="BG193" s="176">
        <f>IF(N193="zákl. přenesená",J193,0)</f>
        <v>0</v>
      </c>
      <c r="BH193" s="176">
        <f>IF(N193="sníž. přenesená",J193,0)</f>
        <v>0</v>
      </c>
      <c r="BI193" s="176">
        <f>IF(N193="nulová",J193,0)</f>
        <v>0</v>
      </c>
      <c r="BJ193" s="17" t="s">
        <v>124</v>
      </c>
      <c r="BK193" s="176">
        <f>ROUND(I193*H193,2)</f>
        <v>0</v>
      </c>
      <c r="BL193" s="17" t="s">
        <v>215</v>
      </c>
      <c r="BM193" s="175" t="s">
        <v>248</v>
      </c>
    </row>
    <row r="194" s="2" customFormat="1">
      <c r="A194" s="36"/>
      <c r="B194" s="37"/>
      <c r="C194" s="36"/>
      <c r="D194" s="177" t="s">
        <v>126</v>
      </c>
      <c r="E194" s="36"/>
      <c r="F194" s="178" t="s">
        <v>246</v>
      </c>
      <c r="G194" s="36"/>
      <c r="H194" s="36"/>
      <c r="I194" s="179"/>
      <c r="J194" s="36"/>
      <c r="K194" s="36"/>
      <c r="L194" s="37"/>
      <c r="M194" s="180"/>
      <c r="N194" s="181"/>
      <c r="O194" s="75"/>
      <c r="P194" s="75"/>
      <c r="Q194" s="75"/>
      <c r="R194" s="75"/>
      <c r="S194" s="75"/>
      <c r="T194" s="7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7" t="s">
        <v>126</v>
      </c>
      <c r="AU194" s="17" t="s">
        <v>124</v>
      </c>
    </row>
    <row r="195" s="13" customFormat="1">
      <c r="A195" s="13"/>
      <c r="B195" s="182"/>
      <c r="C195" s="13"/>
      <c r="D195" s="177" t="s">
        <v>128</v>
      </c>
      <c r="E195" s="183" t="s">
        <v>1</v>
      </c>
      <c r="F195" s="184" t="s">
        <v>249</v>
      </c>
      <c r="G195" s="13"/>
      <c r="H195" s="185">
        <v>4.5199999999999996</v>
      </c>
      <c r="I195" s="186"/>
      <c r="J195" s="13"/>
      <c r="K195" s="13"/>
      <c r="L195" s="182"/>
      <c r="M195" s="187"/>
      <c r="N195" s="188"/>
      <c r="O195" s="188"/>
      <c r="P195" s="188"/>
      <c r="Q195" s="188"/>
      <c r="R195" s="188"/>
      <c r="S195" s="188"/>
      <c r="T195" s="18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3" t="s">
        <v>128</v>
      </c>
      <c r="AU195" s="183" t="s">
        <v>124</v>
      </c>
      <c r="AV195" s="13" t="s">
        <v>124</v>
      </c>
      <c r="AW195" s="13" t="s">
        <v>31</v>
      </c>
      <c r="AX195" s="13" t="s">
        <v>75</v>
      </c>
      <c r="AY195" s="183" t="s">
        <v>115</v>
      </c>
    </row>
    <row r="196" s="13" customFormat="1">
      <c r="A196" s="13"/>
      <c r="B196" s="182"/>
      <c r="C196" s="13"/>
      <c r="D196" s="177" t="s">
        <v>128</v>
      </c>
      <c r="E196" s="183" t="s">
        <v>1</v>
      </c>
      <c r="F196" s="184" t="s">
        <v>250</v>
      </c>
      <c r="G196" s="13"/>
      <c r="H196" s="185">
        <v>0.37</v>
      </c>
      <c r="I196" s="186"/>
      <c r="J196" s="13"/>
      <c r="K196" s="13"/>
      <c r="L196" s="182"/>
      <c r="M196" s="187"/>
      <c r="N196" s="188"/>
      <c r="O196" s="188"/>
      <c r="P196" s="188"/>
      <c r="Q196" s="188"/>
      <c r="R196" s="188"/>
      <c r="S196" s="188"/>
      <c r="T196" s="18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3" t="s">
        <v>128</v>
      </c>
      <c r="AU196" s="183" t="s">
        <v>124</v>
      </c>
      <c r="AV196" s="13" t="s">
        <v>124</v>
      </c>
      <c r="AW196" s="13" t="s">
        <v>31</v>
      </c>
      <c r="AX196" s="13" t="s">
        <v>75</v>
      </c>
      <c r="AY196" s="183" t="s">
        <v>115</v>
      </c>
    </row>
    <row r="197" s="14" customFormat="1">
      <c r="A197" s="14"/>
      <c r="B197" s="190"/>
      <c r="C197" s="14"/>
      <c r="D197" s="177" t="s">
        <v>128</v>
      </c>
      <c r="E197" s="191" t="s">
        <v>1</v>
      </c>
      <c r="F197" s="192" t="s">
        <v>132</v>
      </c>
      <c r="G197" s="14"/>
      <c r="H197" s="193">
        <v>4.8899999999999997</v>
      </c>
      <c r="I197" s="194"/>
      <c r="J197" s="14"/>
      <c r="K197" s="14"/>
      <c r="L197" s="190"/>
      <c r="M197" s="195"/>
      <c r="N197" s="196"/>
      <c r="O197" s="196"/>
      <c r="P197" s="196"/>
      <c r="Q197" s="196"/>
      <c r="R197" s="196"/>
      <c r="S197" s="196"/>
      <c r="T197" s="19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1" t="s">
        <v>128</v>
      </c>
      <c r="AU197" s="191" t="s">
        <v>124</v>
      </c>
      <c r="AV197" s="14" t="s">
        <v>123</v>
      </c>
      <c r="AW197" s="14" t="s">
        <v>31</v>
      </c>
      <c r="AX197" s="14" t="s">
        <v>80</v>
      </c>
      <c r="AY197" s="191" t="s">
        <v>115</v>
      </c>
    </row>
    <row r="198" s="2" customFormat="1">
      <c r="A198" s="36"/>
      <c r="B198" s="163"/>
      <c r="C198" s="198" t="s">
        <v>251</v>
      </c>
      <c r="D198" s="198" t="s">
        <v>224</v>
      </c>
      <c r="E198" s="199" t="s">
        <v>252</v>
      </c>
      <c r="F198" s="200" t="s">
        <v>253</v>
      </c>
      <c r="G198" s="201" t="s">
        <v>247</v>
      </c>
      <c r="H198" s="202">
        <v>4.8899999999999997</v>
      </c>
      <c r="I198" s="203"/>
      <c r="J198" s="204">
        <f>ROUND(I198*H198,2)</f>
        <v>0</v>
      </c>
      <c r="K198" s="200" t="s">
        <v>122</v>
      </c>
      <c r="L198" s="205"/>
      <c r="M198" s="206" t="s">
        <v>1</v>
      </c>
      <c r="N198" s="207" t="s">
        <v>41</v>
      </c>
      <c r="O198" s="75"/>
      <c r="P198" s="173">
        <f>O198*H198</f>
        <v>0</v>
      </c>
      <c r="Q198" s="173">
        <v>0.017399999999999999</v>
      </c>
      <c r="R198" s="173">
        <f>Q198*H198</f>
        <v>0.085085999999999995</v>
      </c>
      <c r="S198" s="173">
        <v>0</v>
      </c>
      <c r="T198" s="174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75" t="s">
        <v>228</v>
      </c>
      <c r="AT198" s="175" t="s">
        <v>224</v>
      </c>
      <c r="AU198" s="175" t="s">
        <v>124</v>
      </c>
      <c r="AY198" s="17" t="s">
        <v>115</v>
      </c>
      <c r="BE198" s="176">
        <f>IF(N198="základní",J198,0)</f>
        <v>0</v>
      </c>
      <c r="BF198" s="176">
        <f>IF(N198="snížená",J198,0)</f>
        <v>0</v>
      </c>
      <c r="BG198" s="176">
        <f>IF(N198="zákl. přenesená",J198,0)</f>
        <v>0</v>
      </c>
      <c r="BH198" s="176">
        <f>IF(N198="sníž. přenesená",J198,0)</f>
        <v>0</v>
      </c>
      <c r="BI198" s="176">
        <f>IF(N198="nulová",J198,0)</f>
        <v>0</v>
      </c>
      <c r="BJ198" s="17" t="s">
        <v>124</v>
      </c>
      <c r="BK198" s="176">
        <f>ROUND(I198*H198,2)</f>
        <v>0</v>
      </c>
      <c r="BL198" s="17" t="s">
        <v>215</v>
      </c>
      <c r="BM198" s="175" t="s">
        <v>254</v>
      </c>
    </row>
    <row r="199" s="2" customFormat="1">
      <c r="A199" s="36"/>
      <c r="B199" s="37"/>
      <c r="C199" s="36"/>
      <c r="D199" s="177" t="s">
        <v>126</v>
      </c>
      <c r="E199" s="36"/>
      <c r="F199" s="178" t="s">
        <v>253</v>
      </c>
      <c r="G199" s="36"/>
      <c r="H199" s="36"/>
      <c r="I199" s="179"/>
      <c r="J199" s="36"/>
      <c r="K199" s="36"/>
      <c r="L199" s="37"/>
      <c r="M199" s="180"/>
      <c r="N199" s="181"/>
      <c r="O199" s="75"/>
      <c r="P199" s="75"/>
      <c r="Q199" s="75"/>
      <c r="R199" s="75"/>
      <c r="S199" s="75"/>
      <c r="T199" s="7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7" t="s">
        <v>126</v>
      </c>
      <c r="AU199" s="17" t="s">
        <v>124</v>
      </c>
    </row>
    <row r="200" s="2" customFormat="1" ht="16.5" customHeight="1">
      <c r="A200" s="36"/>
      <c r="B200" s="163"/>
      <c r="C200" s="164" t="s">
        <v>255</v>
      </c>
      <c r="D200" s="164" t="s">
        <v>118</v>
      </c>
      <c r="E200" s="165" t="s">
        <v>256</v>
      </c>
      <c r="F200" s="166" t="s">
        <v>257</v>
      </c>
      <c r="G200" s="167" t="s">
        <v>258</v>
      </c>
      <c r="H200" s="168">
        <v>649.48000000000002</v>
      </c>
      <c r="I200" s="169"/>
      <c r="J200" s="170">
        <f>ROUND(I200*H200,2)</f>
        <v>0</v>
      </c>
      <c r="K200" s="166" t="s">
        <v>122</v>
      </c>
      <c r="L200" s="37"/>
      <c r="M200" s="171" t="s">
        <v>1</v>
      </c>
      <c r="N200" s="172" t="s">
        <v>41</v>
      </c>
      <c r="O200" s="75"/>
      <c r="P200" s="173">
        <f>O200*H200</f>
        <v>0</v>
      </c>
      <c r="Q200" s="173">
        <v>0</v>
      </c>
      <c r="R200" s="173">
        <f>Q200*H200</f>
        <v>0</v>
      </c>
      <c r="S200" s="173">
        <v>0</v>
      </c>
      <c r="T200" s="174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75" t="s">
        <v>215</v>
      </c>
      <c r="AT200" s="175" t="s">
        <v>118</v>
      </c>
      <c r="AU200" s="175" t="s">
        <v>124</v>
      </c>
      <c r="AY200" s="17" t="s">
        <v>115</v>
      </c>
      <c r="BE200" s="176">
        <f>IF(N200="základní",J200,0)</f>
        <v>0</v>
      </c>
      <c r="BF200" s="176">
        <f>IF(N200="snížená",J200,0)</f>
        <v>0</v>
      </c>
      <c r="BG200" s="176">
        <f>IF(N200="zákl. přenesená",J200,0)</f>
        <v>0</v>
      </c>
      <c r="BH200" s="176">
        <f>IF(N200="sníž. přenesená",J200,0)</f>
        <v>0</v>
      </c>
      <c r="BI200" s="176">
        <f>IF(N200="nulová",J200,0)</f>
        <v>0</v>
      </c>
      <c r="BJ200" s="17" t="s">
        <v>124</v>
      </c>
      <c r="BK200" s="176">
        <f>ROUND(I200*H200,2)</f>
        <v>0</v>
      </c>
      <c r="BL200" s="17" t="s">
        <v>215</v>
      </c>
      <c r="BM200" s="175" t="s">
        <v>259</v>
      </c>
    </row>
    <row r="201" s="2" customFormat="1">
      <c r="A201" s="36"/>
      <c r="B201" s="37"/>
      <c r="C201" s="36"/>
      <c r="D201" s="177" t="s">
        <v>126</v>
      </c>
      <c r="E201" s="36"/>
      <c r="F201" s="178" t="s">
        <v>260</v>
      </c>
      <c r="G201" s="36"/>
      <c r="H201" s="36"/>
      <c r="I201" s="179"/>
      <c r="J201" s="36"/>
      <c r="K201" s="36"/>
      <c r="L201" s="37"/>
      <c r="M201" s="180"/>
      <c r="N201" s="181"/>
      <c r="O201" s="75"/>
      <c r="P201" s="75"/>
      <c r="Q201" s="75"/>
      <c r="R201" s="75"/>
      <c r="S201" s="75"/>
      <c r="T201" s="7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7" t="s">
        <v>126</v>
      </c>
      <c r="AU201" s="17" t="s">
        <v>124</v>
      </c>
    </row>
    <row r="202" s="2" customFormat="1">
      <c r="A202" s="36"/>
      <c r="B202" s="37"/>
      <c r="C202" s="36"/>
      <c r="D202" s="177" t="s">
        <v>261</v>
      </c>
      <c r="E202" s="36"/>
      <c r="F202" s="208" t="s">
        <v>262</v>
      </c>
      <c r="G202" s="36"/>
      <c r="H202" s="36"/>
      <c r="I202" s="179"/>
      <c r="J202" s="36"/>
      <c r="K202" s="36"/>
      <c r="L202" s="37"/>
      <c r="M202" s="180"/>
      <c r="N202" s="181"/>
      <c r="O202" s="75"/>
      <c r="P202" s="75"/>
      <c r="Q202" s="75"/>
      <c r="R202" s="75"/>
      <c r="S202" s="75"/>
      <c r="T202" s="7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7" t="s">
        <v>261</v>
      </c>
      <c r="AU202" s="17" t="s">
        <v>124</v>
      </c>
    </row>
    <row r="203" s="13" customFormat="1">
      <c r="A203" s="13"/>
      <c r="B203" s="182"/>
      <c r="C203" s="13"/>
      <c r="D203" s="177" t="s">
        <v>128</v>
      </c>
      <c r="E203" s="183" t="s">
        <v>1</v>
      </c>
      <c r="F203" s="184" t="s">
        <v>263</v>
      </c>
      <c r="G203" s="13"/>
      <c r="H203" s="185">
        <v>649.48000000000002</v>
      </c>
      <c r="I203" s="186"/>
      <c r="J203" s="13"/>
      <c r="K203" s="13"/>
      <c r="L203" s="182"/>
      <c r="M203" s="187"/>
      <c r="N203" s="188"/>
      <c r="O203" s="188"/>
      <c r="P203" s="188"/>
      <c r="Q203" s="188"/>
      <c r="R203" s="188"/>
      <c r="S203" s="188"/>
      <c r="T203" s="18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3" t="s">
        <v>128</v>
      </c>
      <c r="AU203" s="183" t="s">
        <v>124</v>
      </c>
      <c r="AV203" s="13" t="s">
        <v>124</v>
      </c>
      <c r="AW203" s="13" t="s">
        <v>31</v>
      </c>
      <c r="AX203" s="13" t="s">
        <v>80</v>
      </c>
      <c r="AY203" s="183" t="s">
        <v>115</v>
      </c>
    </row>
    <row r="204" s="2" customFormat="1" ht="16.5" customHeight="1">
      <c r="A204" s="36"/>
      <c r="B204" s="163"/>
      <c r="C204" s="198" t="s">
        <v>7</v>
      </c>
      <c r="D204" s="198" t="s">
        <v>224</v>
      </c>
      <c r="E204" s="199" t="s">
        <v>264</v>
      </c>
      <c r="F204" s="200" t="s">
        <v>265</v>
      </c>
      <c r="G204" s="201" t="s">
        <v>183</v>
      </c>
      <c r="H204" s="202">
        <v>0.48199999999999998</v>
      </c>
      <c r="I204" s="203"/>
      <c r="J204" s="204">
        <f>ROUND(I204*H204,2)</f>
        <v>0</v>
      </c>
      <c r="K204" s="200" t="s">
        <v>122</v>
      </c>
      <c r="L204" s="205"/>
      <c r="M204" s="206" t="s">
        <v>1</v>
      </c>
      <c r="N204" s="207" t="s">
        <v>41</v>
      </c>
      <c r="O204" s="75"/>
      <c r="P204" s="173">
        <f>O204*H204</f>
        <v>0</v>
      </c>
      <c r="Q204" s="173">
        <v>1</v>
      </c>
      <c r="R204" s="173">
        <f>Q204*H204</f>
        <v>0.48199999999999998</v>
      </c>
      <c r="S204" s="173">
        <v>0</v>
      </c>
      <c r="T204" s="174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75" t="s">
        <v>228</v>
      </c>
      <c r="AT204" s="175" t="s">
        <v>224</v>
      </c>
      <c r="AU204" s="175" t="s">
        <v>124</v>
      </c>
      <c r="AY204" s="17" t="s">
        <v>115</v>
      </c>
      <c r="BE204" s="176">
        <f>IF(N204="základní",J204,0)</f>
        <v>0</v>
      </c>
      <c r="BF204" s="176">
        <f>IF(N204="snížená",J204,0)</f>
        <v>0</v>
      </c>
      <c r="BG204" s="176">
        <f>IF(N204="zákl. přenesená",J204,0)</f>
        <v>0</v>
      </c>
      <c r="BH204" s="176">
        <f>IF(N204="sníž. přenesená",J204,0)</f>
        <v>0</v>
      </c>
      <c r="BI204" s="176">
        <f>IF(N204="nulová",J204,0)</f>
        <v>0</v>
      </c>
      <c r="BJ204" s="17" t="s">
        <v>124</v>
      </c>
      <c r="BK204" s="176">
        <f>ROUND(I204*H204,2)</f>
        <v>0</v>
      </c>
      <c r="BL204" s="17" t="s">
        <v>215</v>
      </c>
      <c r="BM204" s="175" t="s">
        <v>266</v>
      </c>
    </row>
    <row r="205" s="2" customFormat="1">
      <c r="A205" s="36"/>
      <c r="B205" s="37"/>
      <c r="C205" s="36"/>
      <c r="D205" s="177" t="s">
        <v>126</v>
      </c>
      <c r="E205" s="36"/>
      <c r="F205" s="178" t="s">
        <v>265</v>
      </c>
      <c r="G205" s="36"/>
      <c r="H205" s="36"/>
      <c r="I205" s="179"/>
      <c r="J205" s="36"/>
      <c r="K205" s="36"/>
      <c r="L205" s="37"/>
      <c r="M205" s="180"/>
      <c r="N205" s="181"/>
      <c r="O205" s="75"/>
      <c r="P205" s="75"/>
      <c r="Q205" s="75"/>
      <c r="R205" s="75"/>
      <c r="S205" s="75"/>
      <c r="T205" s="7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7" t="s">
        <v>126</v>
      </c>
      <c r="AU205" s="17" t="s">
        <v>124</v>
      </c>
    </row>
    <row r="206" s="13" customFormat="1">
      <c r="A206" s="13"/>
      <c r="B206" s="182"/>
      <c r="C206" s="13"/>
      <c r="D206" s="177" t="s">
        <v>128</v>
      </c>
      <c r="E206" s="183" t="s">
        <v>1</v>
      </c>
      <c r="F206" s="184" t="s">
        <v>267</v>
      </c>
      <c r="G206" s="13"/>
      <c r="H206" s="185">
        <v>0.48199999999999998</v>
      </c>
      <c r="I206" s="186"/>
      <c r="J206" s="13"/>
      <c r="K206" s="13"/>
      <c r="L206" s="182"/>
      <c r="M206" s="187"/>
      <c r="N206" s="188"/>
      <c r="O206" s="188"/>
      <c r="P206" s="188"/>
      <c r="Q206" s="188"/>
      <c r="R206" s="188"/>
      <c r="S206" s="188"/>
      <c r="T206" s="18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3" t="s">
        <v>128</v>
      </c>
      <c r="AU206" s="183" t="s">
        <v>124</v>
      </c>
      <c r="AV206" s="13" t="s">
        <v>124</v>
      </c>
      <c r="AW206" s="13" t="s">
        <v>31</v>
      </c>
      <c r="AX206" s="13" t="s">
        <v>80</v>
      </c>
      <c r="AY206" s="183" t="s">
        <v>115</v>
      </c>
    </row>
    <row r="207" s="2" customFormat="1" ht="16.5" customHeight="1">
      <c r="A207" s="36"/>
      <c r="B207" s="163"/>
      <c r="C207" s="198" t="s">
        <v>268</v>
      </c>
      <c r="D207" s="198" t="s">
        <v>224</v>
      </c>
      <c r="E207" s="199" t="s">
        <v>269</v>
      </c>
      <c r="F207" s="200" t="s">
        <v>270</v>
      </c>
      <c r="G207" s="201" t="s">
        <v>183</v>
      </c>
      <c r="H207" s="202">
        <v>0.23300000000000001</v>
      </c>
      <c r="I207" s="203"/>
      <c r="J207" s="204">
        <f>ROUND(I207*H207,2)</f>
        <v>0</v>
      </c>
      <c r="K207" s="200" t="s">
        <v>122</v>
      </c>
      <c r="L207" s="205"/>
      <c r="M207" s="206" t="s">
        <v>1</v>
      </c>
      <c r="N207" s="207" t="s">
        <v>41</v>
      </c>
      <c r="O207" s="75"/>
      <c r="P207" s="173">
        <f>O207*H207</f>
        <v>0</v>
      </c>
      <c r="Q207" s="173">
        <v>1</v>
      </c>
      <c r="R207" s="173">
        <f>Q207*H207</f>
        <v>0.23300000000000001</v>
      </c>
      <c r="S207" s="173">
        <v>0</v>
      </c>
      <c r="T207" s="174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75" t="s">
        <v>228</v>
      </c>
      <c r="AT207" s="175" t="s">
        <v>224</v>
      </c>
      <c r="AU207" s="175" t="s">
        <v>124</v>
      </c>
      <c r="AY207" s="17" t="s">
        <v>115</v>
      </c>
      <c r="BE207" s="176">
        <f>IF(N207="základní",J207,0)</f>
        <v>0</v>
      </c>
      <c r="BF207" s="176">
        <f>IF(N207="snížená",J207,0)</f>
        <v>0</v>
      </c>
      <c r="BG207" s="176">
        <f>IF(N207="zákl. přenesená",J207,0)</f>
        <v>0</v>
      </c>
      <c r="BH207" s="176">
        <f>IF(N207="sníž. přenesená",J207,0)</f>
        <v>0</v>
      </c>
      <c r="BI207" s="176">
        <f>IF(N207="nulová",J207,0)</f>
        <v>0</v>
      </c>
      <c r="BJ207" s="17" t="s">
        <v>124</v>
      </c>
      <c r="BK207" s="176">
        <f>ROUND(I207*H207,2)</f>
        <v>0</v>
      </c>
      <c r="BL207" s="17" t="s">
        <v>215</v>
      </c>
      <c r="BM207" s="175" t="s">
        <v>271</v>
      </c>
    </row>
    <row r="208" s="2" customFormat="1">
      <c r="A208" s="36"/>
      <c r="B208" s="37"/>
      <c r="C208" s="36"/>
      <c r="D208" s="177" t="s">
        <v>126</v>
      </c>
      <c r="E208" s="36"/>
      <c r="F208" s="178" t="s">
        <v>270</v>
      </c>
      <c r="G208" s="36"/>
      <c r="H208" s="36"/>
      <c r="I208" s="179"/>
      <c r="J208" s="36"/>
      <c r="K208" s="36"/>
      <c r="L208" s="37"/>
      <c r="M208" s="180"/>
      <c r="N208" s="181"/>
      <c r="O208" s="75"/>
      <c r="P208" s="75"/>
      <c r="Q208" s="75"/>
      <c r="R208" s="75"/>
      <c r="S208" s="75"/>
      <c r="T208" s="7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7" t="s">
        <v>126</v>
      </c>
      <c r="AU208" s="17" t="s">
        <v>124</v>
      </c>
    </row>
    <row r="209" s="13" customFormat="1">
      <c r="A209" s="13"/>
      <c r="B209" s="182"/>
      <c r="C209" s="13"/>
      <c r="D209" s="177" t="s">
        <v>128</v>
      </c>
      <c r="E209" s="183" t="s">
        <v>1</v>
      </c>
      <c r="F209" s="184" t="s">
        <v>272</v>
      </c>
      <c r="G209" s="13"/>
      <c r="H209" s="185">
        <v>0.23300000000000001</v>
      </c>
      <c r="I209" s="186"/>
      <c r="J209" s="13"/>
      <c r="K209" s="13"/>
      <c r="L209" s="182"/>
      <c r="M209" s="187"/>
      <c r="N209" s="188"/>
      <c r="O209" s="188"/>
      <c r="P209" s="188"/>
      <c r="Q209" s="188"/>
      <c r="R209" s="188"/>
      <c r="S209" s="188"/>
      <c r="T209" s="18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3" t="s">
        <v>128</v>
      </c>
      <c r="AU209" s="183" t="s">
        <v>124</v>
      </c>
      <c r="AV209" s="13" t="s">
        <v>124</v>
      </c>
      <c r="AW209" s="13" t="s">
        <v>31</v>
      </c>
      <c r="AX209" s="13" t="s">
        <v>80</v>
      </c>
      <c r="AY209" s="183" t="s">
        <v>115</v>
      </c>
    </row>
    <row r="210" s="2" customFormat="1" ht="21.75" customHeight="1">
      <c r="A210" s="36"/>
      <c r="B210" s="163"/>
      <c r="C210" s="164" t="s">
        <v>273</v>
      </c>
      <c r="D210" s="164" t="s">
        <v>118</v>
      </c>
      <c r="E210" s="165" t="s">
        <v>274</v>
      </c>
      <c r="F210" s="166" t="s">
        <v>275</v>
      </c>
      <c r="G210" s="167" t="s">
        <v>165</v>
      </c>
      <c r="H210" s="168">
        <v>28</v>
      </c>
      <c r="I210" s="169"/>
      <c r="J210" s="170">
        <f>ROUND(I210*H210,2)</f>
        <v>0</v>
      </c>
      <c r="K210" s="166" t="s">
        <v>1</v>
      </c>
      <c r="L210" s="37"/>
      <c r="M210" s="171" t="s">
        <v>1</v>
      </c>
      <c r="N210" s="172" t="s">
        <v>41</v>
      </c>
      <c r="O210" s="75"/>
      <c r="P210" s="173">
        <f>O210*H210</f>
        <v>0</v>
      </c>
      <c r="Q210" s="173">
        <v>0.056099999999999997</v>
      </c>
      <c r="R210" s="173">
        <f>Q210*H210</f>
        <v>1.5708</v>
      </c>
      <c r="S210" s="173">
        <v>0</v>
      </c>
      <c r="T210" s="174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75" t="s">
        <v>215</v>
      </c>
      <c r="AT210" s="175" t="s">
        <v>118</v>
      </c>
      <c r="AU210" s="175" t="s">
        <v>124</v>
      </c>
      <c r="AY210" s="17" t="s">
        <v>115</v>
      </c>
      <c r="BE210" s="176">
        <f>IF(N210="základní",J210,0)</f>
        <v>0</v>
      </c>
      <c r="BF210" s="176">
        <f>IF(N210="snížená",J210,0)</f>
        <v>0</v>
      </c>
      <c r="BG210" s="176">
        <f>IF(N210="zákl. přenesená",J210,0)</f>
        <v>0</v>
      </c>
      <c r="BH210" s="176">
        <f>IF(N210="sníž. přenesená",J210,0)</f>
        <v>0</v>
      </c>
      <c r="BI210" s="176">
        <f>IF(N210="nulová",J210,0)</f>
        <v>0</v>
      </c>
      <c r="BJ210" s="17" t="s">
        <v>124</v>
      </c>
      <c r="BK210" s="176">
        <f>ROUND(I210*H210,2)</f>
        <v>0</v>
      </c>
      <c r="BL210" s="17" t="s">
        <v>215</v>
      </c>
      <c r="BM210" s="175" t="s">
        <v>276</v>
      </c>
    </row>
    <row r="211" s="2" customFormat="1">
      <c r="A211" s="36"/>
      <c r="B211" s="37"/>
      <c r="C211" s="36"/>
      <c r="D211" s="177" t="s">
        <v>126</v>
      </c>
      <c r="E211" s="36"/>
      <c r="F211" s="178" t="s">
        <v>275</v>
      </c>
      <c r="G211" s="36"/>
      <c r="H211" s="36"/>
      <c r="I211" s="179"/>
      <c r="J211" s="36"/>
      <c r="K211" s="36"/>
      <c r="L211" s="37"/>
      <c r="M211" s="180"/>
      <c r="N211" s="181"/>
      <c r="O211" s="75"/>
      <c r="P211" s="75"/>
      <c r="Q211" s="75"/>
      <c r="R211" s="75"/>
      <c r="S211" s="75"/>
      <c r="T211" s="7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7" t="s">
        <v>126</v>
      </c>
      <c r="AU211" s="17" t="s">
        <v>124</v>
      </c>
    </row>
    <row r="212" s="2" customFormat="1" ht="24.15" customHeight="1">
      <c r="A212" s="36"/>
      <c r="B212" s="163"/>
      <c r="C212" s="164" t="s">
        <v>277</v>
      </c>
      <c r="D212" s="164" t="s">
        <v>118</v>
      </c>
      <c r="E212" s="165" t="s">
        <v>278</v>
      </c>
      <c r="F212" s="166" t="s">
        <v>279</v>
      </c>
      <c r="G212" s="167" t="s">
        <v>227</v>
      </c>
      <c r="H212" s="168">
        <v>0.84999999999999998</v>
      </c>
      <c r="I212" s="169"/>
      <c r="J212" s="170">
        <f>ROUND(I212*H212,2)</f>
        <v>0</v>
      </c>
      <c r="K212" s="166" t="s">
        <v>122</v>
      </c>
      <c r="L212" s="37"/>
      <c r="M212" s="171" t="s">
        <v>1</v>
      </c>
      <c r="N212" s="172" t="s">
        <v>41</v>
      </c>
      <c r="O212" s="75"/>
      <c r="P212" s="173">
        <f>O212*H212</f>
        <v>0</v>
      </c>
      <c r="Q212" s="173">
        <v>0</v>
      </c>
      <c r="R212" s="173">
        <f>Q212*H212</f>
        <v>0</v>
      </c>
      <c r="S212" s="173">
        <v>0.024750000000000001</v>
      </c>
      <c r="T212" s="174">
        <f>S212*H212</f>
        <v>0.021037500000000001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75" t="s">
        <v>215</v>
      </c>
      <c r="AT212" s="175" t="s">
        <v>118</v>
      </c>
      <c r="AU212" s="175" t="s">
        <v>124</v>
      </c>
      <c r="AY212" s="17" t="s">
        <v>115</v>
      </c>
      <c r="BE212" s="176">
        <f>IF(N212="základní",J212,0)</f>
        <v>0</v>
      </c>
      <c r="BF212" s="176">
        <f>IF(N212="snížená",J212,0)</f>
        <v>0</v>
      </c>
      <c r="BG212" s="176">
        <f>IF(N212="zákl. přenesená",J212,0)</f>
        <v>0</v>
      </c>
      <c r="BH212" s="176">
        <f>IF(N212="sníž. přenesená",J212,0)</f>
        <v>0</v>
      </c>
      <c r="BI212" s="176">
        <f>IF(N212="nulová",J212,0)</f>
        <v>0</v>
      </c>
      <c r="BJ212" s="17" t="s">
        <v>124</v>
      </c>
      <c r="BK212" s="176">
        <f>ROUND(I212*H212,2)</f>
        <v>0</v>
      </c>
      <c r="BL212" s="17" t="s">
        <v>215</v>
      </c>
      <c r="BM212" s="175" t="s">
        <v>280</v>
      </c>
    </row>
    <row r="213" s="2" customFormat="1">
      <c r="A213" s="36"/>
      <c r="B213" s="37"/>
      <c r="C213" s="36"/>
      <c r="D213" s="177" t="s">
        <v>126</v>
      </c>
      <c r="E213" s="36"/>
      <c r="F213" s="178" t="s">
        <v>281</v>
      </c>
      <c r="G213" s="36"/>
      <c r="H213" s="36"/>
      <c r="I213" s="179"/>
      <c r="J213" s="36"/>
      <c r="K213" s="36"/>
      <c r="L213" s="37"/>
      <c r="M213" s="180"/>
      <c r="N213" s="181"/>
      <c r="O213" s="75"/>
      <c r="P213" s="75"/>
      <c r="Q213" s="75"/>
      <c r="R213" s="75"/>
      <c r="S213" s="75"/>
      <c r="T213" s="7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7" t="s">
        <v>126</v>
      </c>
      <c r="AU213" s="17" t="s">
        <v>124</v>
      </c>
    </row>
    <row r="214" s="13" customFormat="1">
      <c r="A214" s="13"/>
      <c r="B214" s="182"/>
      <c r="C214" s="13"/>
      <c r="D214" s="177" t="s">
        <v>128</v>
      </c>
      <c r="E214" s="183" t="s">
        <v>1</v>
      </c>
      <c r="F214" s="184" t="s">
        <v>282</v>
      </c>
      <c r="G214" s="13"/>
      <c r="H214" s="185">
        <v>0.84999999999999998</v>
      </c>
      <c r="I214" s="186"/>
      <c r="J214" s="13"/>
      <c r="K214" s="13"/>
      <c r="L214" s="182"/>
      <c r="M214" s="187"/>
      <c r="N214" s="188"/>
      <c r="O214" s="188"/>
      <c r="P214" s="188"/>
      <c r="Q214" s="188"/>
      <c r="R214" s="188"/>
      <c r="S214" s="188"/>
      <c r="T214" s="18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3" t="s">
        <v>128</v>
      </c>
      <c r="AU214" s="183" t="s">
        <v>124</v>
      </c>
      <c r="AV214" s="13" t="s">
        <v>124</v>
      </c>
      <c r="AW214" s="13" t="s">
        <v>31</v>
      </c>
      <c r="AX214" s="13" t="s">
        <v>80</v>
      </c>
      <c r="AY214" s="183" t="s">
        <v>115</v>
      </c>
    </row>
    <row r="215" s="2" customFormat="1" ht="24.15" customHeight="1">
      <c r="A215" s="36"/>
      <c r="B215" s="163"/>
      <c r="C215" s="164" t="s">
        <v>283</v>
      </c>
      <c r="D215" s="164" t="s">
        <v>118</v>
      </c>
      <c r="E215" s="165" t="s">
        <v>284</v>
      </c>
      <c r="F215" s="166" t="s">
        <v>285</v>
      </c>
      <c r="G215" s="167" t="s">
        <v>227</v>
      </c>
      <c r="H215" s="168">
        <v>2.5899999999999999</v>
      </c>
      <c r="I215" s="169"/>
      <c r="J215" s="170">
        <f>ROUND(I215*H215,2)</f>
        <v>0</v>
      </c>
      <c r="K215" s="166" t="s">
        <v>122</v>
      </c>
      <c r="L215" s="37"/>
      <c r="M215" s="171" t="s">
        <v>1</v>
      </c>
      <c r="N215" s="172" t="s">
        <v>41</v>
      </c>
      <c r="O215" s="75"/>
      <c r="P215" s="173">
        <f>O215*H215</f>
        <v>0</v>
      </c>
      <c r="Q215" s="173">
        <v>0</v>
      </c>
      <c r="R215" s="173">
        <f>Q215*H215</f>
        <v>0</v>
      </c>
      <c r="S215" s="173">
        <v>0.033000000000000002</v>
      </c>
      <c r="T215" s="174">
        <f>S215*H215</f>
        <v>0.085470000000000004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75" t="s">
        <v>215</v>
      </c>
      <c r="AT215" s="175" t="s">
        <v>118</v>
      </c>
      <c r="AU215" s="175" t="s">
        <v>124</v>
      </c>
      <c r="AY215" s="17" t="s">
        <v>115</v>
      </c>
      <c r="BE215" s="176">
        <f>IF(N215="základní",J215,0)</f>
        <v>0</v>
      </c>
      <c r="BF215" s="176">
        <f>IF(N215="snížená",J215,0)</f>
        <v>0</v>
      </c>
      <c r="BG215" s="176">
        <f>IF(N215="zákl. přenesená",J215,0)</f>
        <v>0</v>
      </c>
      <c r="BH215" s="176">
        <f>IF(N215="sníž. přenesená",J215,0)</f>
        <v>0</v>
      </c>
      <c r="BI215" s="176">
        <f>IF(N215="nulová",J215,0)</f>
        <v>0</v>
      </c>
      <c r="BJ215" s="17" t="s">
        <v>124</v>
      </c>
      <c r="BK215" s="176">
        <f>ROUND(I215*H215,2)</f>
        <v>0</v>
      </c>
      <c r="BL215" s="17" t="s">
        <v>215</v>
      </c>
      <c r="BM215" s="175" t="s">
        <v>286</v>
      </c>
    </row>
    <row r="216" s="2" customFormat="1">
      <c r="A216" s="36"/>
      <c r="B216" s="37"/>
      <c r="C216" s="36"/>
      <c r="D216" s="177" t="s">
        <v>126</v>
      </c>
      <c r="E216" s="36"/>
      <c r="F216" s="178" t="s">
        <v>287</v>
      </c>
      <c r="G216" s="36"/>
      <c r="H216" s="36"/>
      <c r="I216" s="179"/>
      <c r="J216" s="36"/>
      <c r="K216" s="36"/>
      <c r="L216" s="37"/>
      <c r="M216" s="180"/>
      <c r="N216" s="181"/>
      <c r="O216" s="75"/>
      <c r="P216" s="75"/>
      <c r="Q216" s="75"/>
      <c r="R216" s="75"/>
      <c r="S216" s="75"/>
      <c r="T216" s="7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7" t="s">
        <v>126</v>
      </c>
      <c r="AU216" s="17" t="s">
        <v>124</v>
      </c>
    </row>
    <row r="217" s="13" customFormat="1">
      <c r="A217" s="13"/>
      <c r="B217" s="182"/>
      <c r="C217" s="13"/>
      <c r="D217" s="177" t="s">
        <v>128</v>
      </c>
      <c r="E217" s="183" t="s">
        <v>1</v>
      </c>
      <c r="F217" s="184" t="s">
        <v>288</v>
      </c>
      <c r="G217" s="13"/>
      <c r="H217" s="185">
        <v>0.79000000000000004</v>
      </c>
      <c r="I217" s="186"/>
      <c r="J217" s="13"/>
      <c r="K217" s="13"/>
      <c r="L217" s="182"/>
      <c r="M217" s="187"/>
      <c r="N217" s="188"/>
      <c r="O217" s="188"/>
      <c r="P217" s="188"/>
      <c r="Q217" s="188"/>
      <c r="R217" s="188"/>
      <c r="S217" s="188"/>
      <c r="T217" s="18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3" t="s">
        <v>128</v>
      </c>
      <c r="AU217" s="183" t="s">
        <v>124</v>
      </c>
      <c r="AV217" s="13" t="s">
        <v>124</v>
      </c>
      <c r="AW217" s="13" t="s">
        <v>31</v>
      </c>
      <c r="AX217" s="13" t="s">
        <v>75</v>
      </c>
      <c r="AY217" s="183" t="s">
        <v>115</v>
      </c>
    </row>
    <row r="218" s="13" customFormat="1">
      <c r="A218" s="13"/>
      <c r="B218" s="182"/>
      <c r="C218" s="13"/>
      <c r="D218" s="177" t="s">
        <v>128</v>
      </c>
      <c r="E218" s="183" t="s">
        <v>1</v>
      </c>
      <c r="F218" s="184" t="s">
        <v>289</v>
      </c>
      <c r="G218" s="13"/>
      <c r="H218" s="185">
        <v>0.84999999999999998</v>
      </c>
      <c r="I218" s="186"/>
      <c r="J218" s="13"/>
      <c r="K218" s="13"/>
      <c r="L218" s="182"/>
      <c r="M218" s="187"/>
      <c r="N218" s="188"/>
      <c r="O218" s="188"/>
      <c r="P218" s="188"/>
      <c r="Q218" s="188"/>
      <c r="R218" s="188"/>
      <c r="S218" s="188"/>
      <c r="T218" s="18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3" t="s">
        <v>128</v>
      </c>
      <c r="AU218" s="183" t="s">
        <v>124</v>
      </c>
      <c r="AV218" s="13" t="s">
        <v>124</v>
      </c>
      <c r="AW218" s="13" t="s">
        <v>31</v>
      </c>
      <c r="AX218" s="13" t="s">
        <v>75</v>
      </c>
      <c r="AY218" s="183" t="s">
        <v>115</v>
      </c>
    </row>
    <row r="219" s="13" customFormat="1">
      <c r="A219" s="13"/>
      <c r="B219" s="182"/>
      <c r="C219" s="13"/>
      <c r="D219" s="177" t="s">
        <v>128</v>
      </c>
      <c r="E219" s="183" t="s">
        <v>1</v>
      </c>
      <c r="F219" s="184" t="s">
        <v>290</v>
      </c>
      <c r="G219" s="13"/>
      <c r="H219" s="185">
        <v>0.94999999999999996</v>
      </c>
      <c r="I219" s="186"/>
      <c r="J219" s="13"/>
      <c r="K219" s="13"/>
      <c r="L219" s="182"/>
      <c r="M219" s="187"/>
      <c r="N219" s="188"/>
      <c r="O219" s="188"/>
      <c r="P219" s="188"/>
      <c r="Q219" s="188"/>
      <c r="R219" s="188"/>
      <c r="S219" s="188"/>
      <c r="T219" s="18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3" t="s">
        <v>128</v>
      </c>
      <c r="AU219" s="183" t="s">
        <v>124</v>
      </c>
      <c r="AV219" s="13" t="s">
        <v>124</v>
      </c>
      <c r="AW219" s="13" t="s">
        <v>31</v>
      </c>
      <c r="AX219" s="13" t="s">
        <v>75</v>
      </c>
      <c r="AY219" s="183" t="s">
        <v>115</v>
      </c>
    </row>
    <row r="220" s="14" customFormat="1">
      <c r="A220" s="14"/>
      <c r="B220" s="190"/>
      <c r="C220" s="14"/>
      <c r="D220" s="177" t="s">
        <v>128</v>
      </c>
      <c r="E220" s="191" t="s">
        <v>1</v>
      </c>
      <c r="F220" s="192" t="s">
        <v>132</v>
      </c>
      <c r="G220" s="14"/>
      <c r="H220" s="193">
        <v>2.5899999999999999</v>
      </c>
      <c r="I220" s="194"/>
      <c r="J220" s="14"/>
      <c r="K220" s="14"/>
      <c r="L220" s="190"/>
      <c r="M220" s="195"/>
      <c r="N220" s="196"/>
      <c r="O220" s="196"/>
      <c r="P220" s="196"/>
      <c r="Q220" s="196"/>
      <c r="R220" s="196"/>
      <c r="S220" s="196"/>
      <c r="T220" s="197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1" t="s">
        <v>128</v>
      </c>
      <c r="AU220" s="191" t="s">
        <v>124</v>
      </c>
      <c r="AV220" s="14" t="s">
        <v>123</v>
      </c>
      <c r="AW220" s="14" t="s">
        <v>31</v>
      </c>
      <c r="AX220" s="14" t="s">
        <v>80</v>
      </c>
      <c r="AY220" s="191" t="s">
        <v>115</v>
      </c>
    </row>
    <row r="221" s="2" customFormat="1" ht="24.15" customHeight="1">
      <c r="A221" s="36"/>
      <c r="B221" s="163"/>
      <c r="C221" s="164" t="s">
        <v>291</v>
      </c>
      <c r="D221" s="164" t="s">
        <v>118</v>
      </c>
      <c r="E221" s="165" t="s">
        <v>292</v>
      </c>
      <c r="F221" s="166" t="s">
        <v>293</v>
      </c>
      <c r="G221" s="167" t="s">
        <v>227</v>
      </c>
      <c r="H221" s="168">
        <v>0.84999999999999998</v>
      </c>
      <c r="I221" s="169"/>
      <c r="J221" s="170">
        <f>ROUND(I221*H221,2)</f>
        <v>0</v>
      </c>
      <c r="K221" s="166" t="s">
        <v>122</v>
      </c>
      <c r="L221" s="37"/>
      <c r="M221" s="171" t="s">
        <v>1</v>
      </c>
      <c r="N221" s="172" t="s">
        <v>41</v>
      </c>
      <c r="O221" s="75"/>
      <c r="P221" s="173">
        <f>O221*H221</f>
        <v>0</v>
      </c>
      <c r="Q221" s="173">
        <v>0.02733</v>
      </c>
      <c r="R221" s="173">
        <f>Q221*H221</f>
        <v>0.023230500000000001</v>
      </c>
      <c r="S221" s="173">
        <v>0</v>
      </c>
      <c r="T221" s="174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75" t="s">
        <v>215</v>
      </c>
      <c r="AT221" s="175" t="s">
        <v>118</v>
      </c>
      <c r="AU221" s="175" t="s">
        <v>124</v>
      </c>
      <c r="AY221" s="17" t="s">
        <v>115</v>
      </c>
      <c r="BE221" s="176">
        <f>IF(N221="základní",J221,0)</f>
        <v>0</v>
      </c>
      <c r="BF221" s="176">
        <f>IF(N221="snížená",J221,0)</f>
        <v>0</v>
      </c>
      <c r="BG221" s="176">
        <f>IF(N221="zákl. přenesená",J221,0)</f>
        <v>0</v>
      </c>
      <c r="BH221" s="176">
        <f>IF(N221="sníž. přenesená",J221,0)</f>
        <v>0</v>
      </c>
      <c r="BI221" s="176">
        <f>IF(N221="nulová",J221,0)</f>
        <v>0</v>
      </c>
      <c r="BJ221" s="17" t="s">
        <v>124</v>
      </c>
      <c r="BK221" s="176">
        <f>ROUND(I221*H221,2)</f>
        <v>0</v>
      </c>
      <c r="BL221" s="17" t="s">
        <v>215</v>
      </c>
      <c r="BM221" s="175" t="s">
        <v>294</v>
      </c>
    </row>
    <row r="222" s="2" customFormat="1">
      <c r="A222" s="36"/>
      <c r="B222" s="37"/>
      <c r="C222" s="36"/>
      <c r="D222" s="177" t="s">
        <v>126</v>
      </c>
      <c r="E222" s="36"/>
      <c r="F222" s="178" t="s">
        <v>295</v>
      </c>
      <c r="G222" s="36"/>
      <c r="H222" s="36"/>
      <c r="I222" s="179"/>
      <c r="J222" s="36"/>
      <c r="K222" s="36"/>
      <c r="L222" s="37"/>
      <c r="M222" s="180"/>
      <c r="N222" s="181"/>
      <c r="O222" s="75"/>
      <c r="P222" s="75"/>
      <c r="Q222" s="75"/>
      <c r="R222" s="75"/>
      <c r="S222" s="75"/>
      <c r="T222" s="7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7" t="s">
        <v>126</v>
      </c>
      <c r="AU222" s="17" t="s">
        <v>124</v>
      </c>
    </row>
    <row r="223" s="13" customFormat="1">
      <c r="A223" s="13"/>
      <c r="B223" s="182"/>
      <c r="C223" s="13"/>
      <c r="D223" s="177" t="s">
        <v>128</v>
      </c>
      <c r="E223" s="183" t="s">
        <v>1</v>
      </c>
      <c r="F223" s="184" t="s">
        <v>282</v>
      </c>
      <c r="G223" s="13"/>
      <c r="H223" s="185">
        <v>0.84999999999999998</v>
      </c>
      <c r="I223" s="186"/>
      <c r="J223" s="13"/>
      <c r="K223" s="13"/>
      <c r="L223" s="182"/>
      <c r="M223" s="187"/>
      <c r="N223" s="188"/>
      <c r="O223" s="188"/>
      <c r="P223" s="188"/>
      <c r="Q223" s="188"/>
      <c r="R223" s="188"/>
      <c r="S223" s="188"/>
      <c r="T223" s="18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3" t="s">
        <v>128</v>
      </c>
      <c r="AU223" s="183" t="s">
        <v>124</v>
      </c>
      <c r="AV223" s="13" t="s">
        <v>124</v>
      </c>
      <c r="AW223" s="13" t="s">
        <v>31</v>
      </c>
      <c r="AX223" s="13" t="s">
        <v>80</v>
      </c>
      <c r="AY223" s="183" t="s">
        <v>115</v>
      </c>
    </row>
    <row r="224" s="2" customFormat="1" ht="24.15" customHeight="1">
      <c r="A224" s="36"/>
      <c r="B224" s="163"/>
      <c r="C224" s="164" t="s">
        <v>296</v>
      </c>
      <c r="D224" s="164" t="s">
        <v>118</v>
      </c>
      <c r="E224" s="165" t="s">
        <v>297</v>
      </c>
      <c r="F224" s="166" t="s">
        <v>298</v>
      </c>
      <c r="G224" s="167" t="s">
        <v>227</v>
      </c>
      <c r="H224" s="168">
        <v>2.5899999999999999</v>
      </c>
      <c r="I224" s="169"/>
      <c r="J224" s="170">
        <f>ROUND(I224*H224,2)</f>
        <v>0</v>
      </c>
      <c r="K224" s="166" t="s">
        <v>122</v>
      </c>
      <c r="L224" s="37"/>
      <c r="M224" s="171" t="s">
        <v>1</v>
      </c>
      <c r="N224" s="172" t="s">
        <v>41</v>
      </c>
      <c r="O224" s="75"/>
      <c r="P224" s="173">
        <f>O224*H224</f>
        <v>0</v>
      </c>
      <c r="Q224" s="173">
        <v>0.036400000000000002</v>
      </c>
      <c r="R224" s="173">
        <f>Q224*H224</f>
        <v>0.094275999999999999</v>
      </c>
      <c r="S224" s="173">
        <v>0</v>
      </c>
      <c r="T224" s="174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75" t="s">
        <v>215</v>
      </c>
      <c r="AT224" s="175" t="s">
        <v>118</v>
      </c>
      <c r="AU224" s="175" t="s">
        <v>124</v>
      </c>
      <c r="AY224" s="17" t="s">
        <v>115</v>
      </c>
      <c r="BE224" s="176">
        <f>IF(N224="základní",J224,0)</f>
        <v>0</v>
      </c>
      <c r="BF224" s="176">
        <f>IF(N224="snížená",J224,0)</f>
        <v>0</v>
      </c>
      <c r="BG224" s="176">
        <f>IF(N224="zákl. přenesená",J224,0)</f>
        <v>0</v>
      </c>
      <c r="BH224" s="176">
        <f>IF(N224="sníž. přenesená",J224,0)</f>
        <v>0</v>
      </c>
      <c r="BI224" s="176">
        <f>IF(N224="nulová",J224,0)</f>
        <v>0</v>
      </c>
      <c r="BJ224" s="17" t="s">
        <v>124</v>
      </c>
      <c r="BK224" s="176">
        <f>ROUND(I224*H224,2)</f>
        <v>0</v>
      </c>
      <c r="BL224" s="17" t="s">
        <v>215</v>
      </c>
      <c r="BM224" s="175" t="s">
        <v>299</v>
      </c>
    </row>
    <row r="225" s="2" customFormat="1">
      <c r="A225" s="36"/>
      <c r="B225" s="37"/>
      <c r="C225" s="36"/>
      <c r="D225" s="177" t="s">
        <v>126</v>
      </c>
      <c r="E225" s="36"/>
      <c r="F225" s="178" t="s">
        <v>300</v>
      </c>
      <c r="G225" s="36"/>
      <c r="H225" s="36"/>
      <c r="I225" s="179"/>
      <c r="J225" s="36"/>
      <c r="K225" s="36"/>
      <c r="L225" s="37"/>
      <c r="M225" s="180"/>
      <c r="N225" s="181"/>
      <c r="O225" s="75"/>
      <c r="P225" s="75"/>
      <c r="Q225" s="75"/>
      <c r="R225" s="75"/>
      <c r="S225" s="75"/>
      <c r="T225" s="7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7" t="s">
        <v>126</v>
      </c>
      <c r="AU225" s="17" t="s">
        <v>124</v>
      </c>
    </row>
    <row r="226" s="13" customFormat="1">
      <c r="A226" s="13"/>
      <c r="B226" s="182"/>
      <c r="C226" s="13"/>
      <c r="D226" s="177" t="s">
        <v>128</v>
      </c>
      <c r="E226" s="183" t="s">
        <v>1</v>
      </c>
      <c r="F226" s="184" t="s">
        <v>288</v>
      </c>
      <c r="G226" s="13"/>
      <c r="H226" s="185">
        <v>0.79000000000000004</v>
      </c>
      <c r="I226" s="186"/>
      <c r="J226" s="13"/>
      <c r="K226" s="13"/>
      <c r="L226" s="182"/>
      <c r="M226" s="187"/>
      <c r="N226" s="188"/>
      <c r="O226" s="188"/>
      <c r="P226" s="188"/>
      <c r="Q226" s="188"/>
      <c r="R226" s="188"/>
      <c r="S226" s="188"/>
      <c r="T226" s="18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3" t="s">
        <v>128</v>
      </c>
      <c r="AU226" s="183" t="s">
        <v>124</v>
      </c>
      <c r="AV226" s="13" t="s">
        <v>124</v>
      </c>
      <c r="AW226" s="13" t="s">
        <v>31</v>
      </c>
      <c r="AX226" s="13" t="s">
        <v>75</v>
      </c>
      <c r="AY226" s="183" t="s">
        <v>115</v>
      </c>
    </row>
    <row r="227" s="13" customFormat="1">
      <c r="A227" s="13"/>
      <c r="B227" s="182"/>
      <c r="C227" s="13"/>
      <c r="D227" s="177" t="s">
        <v>128</v>
      </c>
      <c r="E227" s="183" t="s">
        <v>1</v>
      </c>
      <c r="F227" s="184" t="s">
        <v>289</v>
      </c>
      <c r="G227" s="13"/>
      <c r="H227" s="185">
        <v>0.84999999999999998</v>
      </c>
      <c r="I227" s="186"/>
      <c r="J227" s="13"/>
      <c r="K227" s="13"/>
      <c r="L227" s="182"/>
      <c r="M227" s="187"/>
      <c r="N227" s="188"/>
      <c r="O227" s="188"/>
      <c r="P227" s="188"/>
      <c r="Q227" s="188"/>
      <c r="R227" s="188"/>
      <c r="S227" s="188"/>
      <c r="T227" s="18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3" t="s">
        <v>128</v>
      </c>
      <c r="AU227" s="183" t="s">
        <v>124</v>
      </c>
      <c r="AV227" s="13" t="s">
        <v>124</v>
      </c>
      <c r="AW227" s="13" t="s">
        <v>31</v>
      </c>
      <c r="AX227" s="13" t="s">
        <v>75</v>
      </c>
      <c r="AY227" s="183" t="s">
        <v>115</v>
      </c>
    </row>
    <row r="228" s="13" customFormat="1">
      <c r="A228" s="13"/>
      <c r="B228" s="182"/>
      <c r="C228" s="13"/>
      <c r="D228" s="177" t="s">
        <v>128</v>
      </c>
      <c r="E228" s="183" t="s">
        <v>1</v>
      </c>
      <c r="F228" s="184" t="s">
        <v>290</v>
      </c>
      <c r="G228" s="13"/>
      <c r="H228" s="185">
        <v>0.94999999999999996</v>
      </c>
      <c r="I228" s="186"/>
      <c r="J228" s="13"/>
      <c r="K228" s="13"/>
      <c r="L228" s="182"/>
      <c r="M228" s="187"/>
      <c r="N228" s="188"/>
      <c r="O228" s="188"/>
      <c r="P228" s="188"/>
      <c r="Q228" s="188"/>
      <c r="R228" s="188"/>
      <c r="S228" s="188"/>
      <c r="T228" s="18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83" t="s">
        <v>128</v>
      </c>
      <c r="AU228" s="183" t="s">
        <v>124</v>
      </c>
      <c r="AV228" s="13" t="s">
        <v>124</v>
      </c>
      <c r="AW228" s="13" t="s">
        <v>31</v>
      </c>
      <c r="AX228" s="13" t="s">
        <v>75</v>
      </c>
      <c r="AY228" s="183" t="s">
        <v>115</v>
      </c>
    </row>
    <row r="229" s="14" customFormat="1">
      <c r="A229" s="14"/>
      <c r="B229" s="190"/>
      <c r="C229" s="14"/>
      <c r="D229" s="177" t="s">
        <v>128</v>
      </c>
      <c r="E229" s="191" t="s">
        <v>1</v>
      </c>
      <c r="F229" s="192" t="s">
        <v>132</v>
      </c>
      <c r="G229" s="14"/>
      <c r="H229" s="193">
        <v>2.5899999999999999</v>
      </c>
      <c r="I229" s="194"/>
      <c r="J229" s="14"/>
      <c r="K229" s="14"/>
      <c r="L229" s="190"/>
      <c r="M229" s="195"/>
      <c r="N229" s="196"/>
      <c r="O229" s="196"/>
      <c r="P229" s="196"/>
      <c r="Q229" s="196"/>
      <c r="R229" s="196"/>
      <c r="S229" s="196"/>
      <c r="T229" s="19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191" t="s">
        <v>128</v>
      </c>
      <c r="AU229" s="191" t="s">
        <v>124</v>
      </c>
      <c r="AV229" s="14" t="s">
        <v>123</v>
      </c>
      <c r="AW229" s="14" t="s">
        <v>31</v>
      </c>
      <c r="AX229" s="14" t="s">
        <v>80</v>
      </c>
      <c r="AY229" s="191" t="s">
        <v>115</v>
      </c>
    </row>
    <row r="230" s="2" customFormat="1" ht="24.15" customHeight="1">
      <c r="A230" s="36"/>
      <c r="B230" s="163"/>
      <c r="C230" s="164" t="s">
        <v>301</v>
      </c>
      <c r="D230" s="164" t="s">
        <v>118</v>
      </c>
      <c r="E230" s="165" t="s">
        <v>302</v>
      </c>
      <c r="F230" s="166" t="s">
        <v>303</v>
      </c>
      <c r="G230" s="167" t="s">
        <v>227</v>
      </c>
      <c r="H230" s="168">
        <v>115.11</v>
      </c>
      <c r="I230" s="169"/>
      <c r="J230" s="170">
        <f>ROUND(I230*H230,2)</f>
        <v>0</v>
      </c>
      <c r="K230" s="166" t="s">
        <v>122</v>
      </c>
      <c r="L230" s="37"/>
      <c r="M230" s="171" t="s">
        <v>1</v>
      </c>
      <c r="N230" s="172" t="s">
        <v>41</v>
      </c>
      <c r="O230" s="75"/>
      <c r="P230" s="173">
        <f>O230*H230</f>
        <v>0</v>
      </c>
      <c r="Q230" s="173">
        <v>8.0000000000000007E-05</v>
      </c>
      <c r="R230" s="173">
        <f>Q230*H230</f>
        <v>0.0092088000000000014</v>
      </c>
      <c r="S230" s="173">
        <v>0</v>
      </c>
      <c r="T230" s="174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75" t="s">
        <v>215</v>
      </c>
      <c r="AT230" s="175" t="s">
        <v>118</v>
      </c>
      <c r="AU230" s="175" t="s">
        <v>124</v>
      </c>
      <c r="AY230" s="17" t="s">
        <v>115</v>
      </c>
      <c r="BE230" s="176">
        <f>IF(N230="základní",J230,0)</f>
        <v>0</v>
      </c>
      <c r="BF230" s="176">
        <f>IF(N230="snížená",J230,0)</f>
        <v>0</v>
      </c>
      <c r="BG230" s="176">
        <f>IF(N230="zákl. přenesená",J230,0)</f>
        <v>0</v>
      </c>
      <c r="BH230" s="176">
        <f>IF(N230="sníž. přenesená",J230,0)</f>
        <v>0</v>
      </c>
      <c r="BI230" s="176">
        <f>IF(N230="nulová",J230,0)</f>
        <v>0</v>
      </c>
      <c r="BJ230" s="17" t="s">
        <v>124</v>
      </c>
      <c r="BK230" s="176">
        <f>ROUND(I230*H230,2)</f>
        <v>0</v>
      </c>
      <c r="BL230" s="17" t="s">
        <v>215</v>
      </c>
      <c r="BM230" s="175" t="s">
        <v>304</v>
      </c>
    </row>
    <row r="231" s="2" customFormat="1">
      <c r="A231" s="36"/>
      <c r="B231" s="37"/>
      <c r="C231" s="36"/>
      <c r="D231" s="177" t="s">
        <v>126</v>
      </c>
      <c r="E231" s="36"/>
      <c r="F231" s="178" t="s">
        <v>305</v>
      </c>
      <c r="G231" s="36"/>
      <c r="H231" s="36"/>
      <c r="I231" s="179"/>
      <c r="J231" s="36"/>
      <c r="K231" s="36"/>
      <c r="L231" s="37"/>
      <c r="M231" s="180"/>
      <c r="N231" s="181"/>
      <c r="O231" s="75"/>
      <c r="P231" s="75"/>
      <c r="Q231" s="75"/>
      <c r="R231" s="75"/>
      <c r="S231" s="75"/>
      <c r="T231" s="7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T231" s="17" t="s">
        <v>126</v>
      </c>
      <c r="AU231" s="17" t="s">
        <v>124</v>
      </c>
    </row>
    <row r="232" s="13" customFormat="1">
      <c r="A232" s="13"/>
      <c r="B232" s="182"/>
      <c r="C232" s="13"/>
      <c r="D232" s="177" t="s">
        <v>128</v>
      </c>
      <c r="E232" s="183" t="s">
        <v>1</v>
      </c>
      <c r="F232" s="184" t="s">
        <v>306</v>
      </c>
      <c r="G232" s="13"/>
      <c r="H232" s="185">
        <v>6.5599999999999996</v>
      </c>
      <c r="I232" s="186"/>
      <c r="J232" s="13"/>
      <c r="K232" s="13"/>
      <c r="L232" s="182"/>
      <c r="M232" s="187"/>
      <c r="N232" s="188"/>
      <c r="O232" s="188"/>
      <c r="P232" s="188"/>
      <c r="Q232" s="188"/>
      <c r="R232" s="188"/>
      <c r="S232" s="188"/>
      <c r="T232" s="18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3" t="s">
        <v>128</v>
      </c>
      <c r="AU232" s="183" t="s">
        <v>124</v>
      </c>
      <c r="AV232" s="13" t="s">
        <v>124</v>
      </c>
      <c r="AW232" s="13" t="s">
        <v>31</v>
      </c>
      <c r="AX232" s="13" t="s">
        <v>75</v>
      </c>
      <c r="AY232" s="183" t="s">
        <v>115</v>
      </c>
    </row>
    <row r="233" s="13" customFormat="1">
      <c r="A233" s="13"/>
      <c r="B233" s="182"/>
      <c r="C233" s="13"/>
      <c r="D233" s="177" t="s">
        <v>128</v>
      </c>
      <c r="E233" s="183" t="s">
        <v>1</v>
      </c>
      <c r="F233" s="184" t="s">
        <v>307</v>
      </c>
      <c r="G233" s="13"/>
      <c r="H233" s="185">
        <v>7.2000000000000002</v>
      </c>
      <c r="I233" s="186"/>
      <c r="J233" s="13"/>
      <c r="K233" s="13"/>
      <c r="L233" s="182"/>
      <c r="M233" s="187"/>
      <c r="N233" s="188"/>
      <c r="O233" s="188"/>
      <c r="P233" s="188"/>
      <c r="Q233" s="188"/>
      <c r="R233" s="188"/>
      <c r="S233" s="188"/>
      <c r="T233" s="18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3" t="s">
        <v>128</v>
      </c>
      <c r="AU233" s="183" t="s">
        <v>124</v>
      </c>
      <c r="AV233" s="13" t="s">
        <v>124</v>
      </c>
      <c r="AW233" s="13" t="s">
        <v>31</v>
      </c>
      <c r="AX233" s="13" t="s">
        <v>75</v>
      </c>
      <c r="AY233" s="183" t="s">
        <v>115</v>
      </c>
    </row>
    <row r="234" s="13" customFormat="1">
      <c r="A234" s="13"/>
      <c r="B234" s="182"/>
      <c r="C234" s="13"/>
      <c r="D234" s="177" t="s">
        <v>128</v>
      </c>
      <c r="E234" s="183" t="s">
        <v>1</v>
      </c>
      <c r="F234" s="184" t="s">
        <v>308</v>
      </c>
      <c r="G234" s="13"/>
      <c r="H234" s="185">
        <v>3.3999999999999999</v>
      </c>
      <c r="I234" s="186"/>
      <c r="J234" s="13"/>
      <c r="K234" s="13"/>
      <c r="L234" s="182"/>
      <c r="M234" s="187"/>
      <c r="N234" s="188"/>
      <c r="O234" s="188"/>
      <c r="P234" s="188"/>
      <c r="Q234" s="188"/>
      <c r="R234" s="188"/>
      <c r="S234" s="188"/>
      <c r="T234" s="189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3" t="s">
        <v>128</v>
      </c>
      <c r="AU234" s="183" t="s">
        <v>124</v>
      </c>
      <c r="AV234" s="13" t="s">
        <v>124</v>
      </c>
      <c r="AW234" s="13" t="s">
        <v>31</v>
      </c>
      <c r="AX234" s="13" t="s">
        <v>75</v>
      </c>
      <c r="AY234" s="183" t="s">
        <v>115</v>
      </c>
    </row>
    <row r="235" s="13" customFormat="1">
      <c r="A235" s="13"/>
      <c r="B235" s="182"/>
      <c r="C235" s="13"/>
      <c r="D235" s="177" t="s">
        <v>128</v>
      </c>
      <c r="E235" s="183" t="s">
        <v>1</v>
      </c>
      <c r="F235" s="184" t="s">
        <v>309</v>
      </c>
      <c r="G235" s="13"/>
      <c r="H235" s="185">
        <v>4.9000000000000004</v>
      </c>
      <c r="I235" s="186"/>
      <c r="J235" s="13"/>
      <c r="K235" s="13"/>
      <c r="L235" s="182"/>
      <c r="M235" s="187"/>
      <c r="N235" s="188"/>
      <c r="O235" s="188"/>
      <c r="P235" s="188"/>
      <c r="Q235" s="188"/>
      <c r="R235" s="188"/>
      <c r="S235" s="188"/>
      <c r="T235" s="18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3" t="s">
        <v>128</v>
      </c>
      <c r="AU235" s="183" t="s">
        <v>124</v>
      </c>
      <c r="AV235" s="13" t="s">
        <v>124</v>
      </c>
      <c r="AW235" s="13" t="s">
        <v>31</v>
      </c>
      <c r="AX235" s="13" t="s">
        <v>75</v>
      </c>
      <c r="AY235" s="183" t="s">
        <v>115</v>
      </c>
    </row>
    <row r="236" s="13" customFormat="1">
      <c r="A236" s="13"/>
      <c r="B236" s="182"/>
      <c r="C236" s="13"/>
      <c r="D236" s="177" t="s">
        <v>128</v>
      </c>
      <c r="E236" s="183" t="s">
        <v>1</v>
      </c>
      <c r="F236" s="184" t="s">
        <v>310</v>
      </c>
      <c r="G236" s="13"/>
      <c r="H236" s="185">
        <v>12.4</v>
      </c>
      <c r="I236" s="186"/>
      <c r="J236" s="13"/>
      <c r="K236" s="13"/>
      <c r="L236" s="182"/>
      <c r="M236" s="187"/>
      <c r="N236" s="188"/>
      <c r="O236" s="188"/>
      <c r="P236" s="188"/>
      <c r="Q236" s="188"/>
      <c r="R236" s="188"/>
      <c r="S236" s="188"/>
      <c r="T236" s="18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3" t="s">
        <v>128</v>
      </c>
      <c r="AU236" s="183" t="s">
        <v>124</v>
      </c>
      <c r="AV236" s="13" t="s">
        <v>124</v>
      </c>
      <c r="AW236" s="13" t="s">
        <v>31</v>
      </c>
      <c r="AX236" s="13" t="s">
        <v>75</v>
      </c>
      <c r="AY236" s="183" t="s">
        <v>115</v>
      </c>
    </row>
    <row r="237" s="13" customFormat="1">
      <c r="A237" s="13"/>
      <c r="B237" s="182"/>
      <c r="C237" s="13"/>
      <c r="D237" s="177" t="s">
        <v>128</v>
      </c>
      <c r="E237" s="183" t="s">
        <v>1</v>
      </c>
      <c r="F237" s="184" t="s">
        <v>311</v>
      </c>
      <c r="G237" s="13"/>
      <c r="H237" s="185">
        <v>16.199999999999999</v>
      </c>
      <c r="I237" s="186"/>
      <c r="J237" s="13"/>
      <c r="K237" s="13"/>
      <c r="L237" s="182"/>
      <c r="M237" s="187"/>
      <c r="N237" s="188"/>
      <c r="O237" s="188"/>
      <c r="P237" s="188"/>
      <c r="Q237" s="188"/>
      <c r="R237" s="188"/>
      <c r="S237" s="188"/>
      <c r="T237" s="18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83" t="s">
        <v>128</v>
      </c>
      <c r="AU237" s="183" t="s">
        <v>124</v>
      </c>
      <c r="AV237" s="13" t="s">
        <v>124</v>
      </c>
      <c r="AW237" s="13" t="s">
        <v>31</v>
      </c>
      <c r="AX237" s="13" t="s">
        <v>75</v>
      </c>
      <c r="AY237" s="183" t="s">
        <v>115</v>
      </c>
    </row>
    <row r="238" s="13" customFormat="1">
      <c r="A238" s="13"/>
      <c r="B238" s="182"/>
      <c r="C238" s="13"/>
      <c r="D238" s="177" t="s">
        <v>128</v>
      </c>
      <c r="E238" s="183" t="s">
        <v>1</v>
      </c>
      <c r="F238" s="184" t="s">
        <v>312</v>
      </c>
      <c r="G238" s="13"/>
      <c r="H238" s="185">
        <v>32.100000000000001</v>
      </c>
      <c r="I238" s="186"/>
      <c r="J238" s="13"/>
      <c r="K238" s="13"/>
      <c r="L238" s="182"/>
      <c r="M238" s="187"/>
      <c r="N238" s="188"/>
      <c r="O238" s="188"/>
      <c r="P238" s="188"/>
      <c r="Q238" s="188"/>
      <c r="R238" s="188"/>
      <c r="S238" s="188"/>
      <c r="T238" s="18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3" t="s">
        <v>128</v>
      </c>
      <c r="AU238" s="183" t="s">
        <v>124</v>
      </c>
      <c r="AV238" s="13" t="s">
        <v>124</v>
      </c>
      <c r="AW238" s="13" t="s">
        <v>31</v>
      </c>
      <c r="AX238" s="13" t="s">
        <v>75</v>
      </c>
      <c r="AY238" s="183" t="s">
        <v>115</v>
      </c>
    </row>
    <row r="239" s="13" customFormat="1">
      <c r="A239" s="13"/>
      <c r="B239" s="182"/>
      <c r="C239" s="13"/>
      <c r="D239" s="177" t="s">
        <v>128</v>
      </c>
      <c r="E239" s="183" t="s">
        <v>1</v>
      </c>
      <c r="F239" s="184" t="s">
        <v>313</v>
      </c>
      <c r="G239" s="13"/>
      <c r="H239" s="185">
        <v>5.7999999999999998</v>
      </c>
      <c r="I239" s="186"/>
      <c r="J239" s="13"/>
      <c r="K239" s="13"/>
      <c r="L239" s="182"/>
      <c r="M239" s="187"/>
      <c r="N239" s="188"/>
      <c r="O239" s="188"/>
      <c r="P239" s="188"/>
      <c r="Q239" s="188"/>
      <c r="R239" s="188"/>
      <c r="S239" s="188"/>
      <c r="T239" s="18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3" t="s">
        <v>128</v>
      </c>
      <c r="AU239" s="183" t="s">
        <v>124</v>
      </c>
      <c r="AV239" s="13" t="s">
        <v>124</v>
      </c>
      <c r="AW239" s="13" t="s">
        <v>31</v>
      </c>
      <c r="AX239" s="13" t="s">
        <v>75</v>
      </c>
      <c r="AY239" s="183" t="s">
        <v>115</v>
      </c>
    </row>
    <row r="240" s="13" customFormat="1">
      <c r="A240" s="13"/>
      <c r="B240" s="182"/>
      <c r="C240" s="13"/>
      <c r="D240" s="177" t="s">
        <v>128</v>
      </c>
      <c r="E240" s="183" t="s">
        <v>1</v>
      </c>
      <c r="F240" s="184" t="s">
        <v>314</v>
      </c>
      <c r="G240" s="13"/>
      <c r="H240" s="185">
        <v>3.1000000000000001</v>
      </c>
      <c r="I240" s="186"/>
      <c r="J240" s="13"/>
      <c r="K240" s="13"/>
      <c r="L240" s="182"/>
      <c r="M240" s="187"/>
      <c r="N240" s="188"/>
      <c r="O240" s="188"/>
      <c r="P240" s="188"/>
      <c r="Q240" s="188"/>
      <c r="R240" s="188"/>
      <c r="S240" s="188"/>
      <c r="T240" s="18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83" t="s">
        <v>128</v>
      </c>
      <c r="AU240" s="183" t="s">
        <v>124</v>
      </c>
      <c r="AV240" s="13" t="s">
        <v>124</v>
      </c>
      <c r="AW240" s="13" t="s">
        <v>31</v>
      </c>
      <c r="AX240" s="13" t="s">
        <v>75</v>
      </c>
      <c r="AY240" s="183" t="s">
        <v>115</v>
      </c>
    </row>
    <row r="241" s="13" customFormat="1">
      <c r="A241" s="13"/>
      <c r="B241" s="182"/>
      <c r="C241" s="13"/>
      <c r="D241" s="177" t="s">
        <v>128</v>
      </c>
      <c r="E241" s="183" t="s">
        <v>1</v>
      </c>
      <c r="F241" s="184" t="s">
        <v>315</v>
      </c>
      <c r="G241" s="13"/>
      <c r="H241" s="185">
        <v>4.0999999999999996</v>
      </c>
      <c r="I241" s="186"/>
      <c r="J241" s="13"/>
      <c r="K241" s="13"/>
      <c r="L241" s="182"/>
      <c r="M241" s="187"/>
      <c r="N241" s="188"/>
      <c r="O241" s="188"/>
      <c r="P241" s="188"/>
      <c r="Q241" s="188"/>
      <c r="R241" s="188"/>
      <c r="S241" s="188"/>
      <c r="T241" s="18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83" t="s">
        <v>128</v>
      </c>
      <c r="AU241" s="183" t="s">
        <v>124</v>
      </c>
      <c r="AV241" s="13" t="s">
        <v>124</v>
      </c>
      <c r="AW241" s="13" t="s">
        <v>31</v>
      </c>
      <c r="AX241" s="13" t="s">
        <v>75</v>
      </c>
      <c r="AY241" s="183" t="s">
        <v>115</v>
      </c>
    </row>
    <row r="242" s="13" customFormat="1">
      <c r="A242" s="13"/>
      <c r="B242" s="182"/>
      <c r="C242" s="13"/>
      <c r="D242" s="177" t="s">
        <v>128</v>
      </c>
      <c r="E242" s="183" t="s">
        <v>1</v>
      </c>
      <c r="F242" s="184" t="s">
        <v>316</v>
      </c>
      <c r="G242" s="13"/>
      <c r="H242" s="185">
        <v>19.350000000000001</v>
      </c>
      <c r="I242" s="186"/>
      <c r="J242" s="13"/>
      <c r="K242" s="13"/>
      <c r="L242" s="182"/>
      <c r="M242" s="187"/>
      <c r="N242" s="188"/>
      <c r="O242" s="188"/>
      <c r="P242" s="188"/>
      <c r="Q242" s="188"/>
      <c r="R242" s="188"/>
      <c r="S242" s="188"/>
      <c r="T242" s="18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83" t="s">
        <v>128</v>
      </c>
      <c r="AU242" s="183" t="s">
        <v>124</v>
      </c>
      <c r="AV242" s="13" t="s">
        <v>124</v>
      </c>
      <c r="AW242" s="13" t="s">
        <v>31</v>
      </c>
      <c r="AX242" s="13" t="s">
        <v>75</v>
      </c>
      <c r="AY242" s="183" t="s">
        <v>115</v>
      </c>
    </row>
    <row r="243" s="14" customFormat="1">
      <c r="A243" s="14"/>
      <c r="B243" s="190"/>
      <c r="C243" s="14"/>
      <c r="D243" s="177" t="s">
        <v>128</v>
      </c>
      <c r="E243" s="191" t="s">
        <v>1</v>
      </c>
      <c r="F243" s="192" t="s">
        <v>132</v>
      </c>
      <c r="G243" s="14"/>
      <c r="H243" s="193">
        <v>115.11</v>
      </c>
      <c r="I243" s="194"/>
      <c r="J243" s="14"/>
      <c r="K243" s="14"/>
      <c r="L243" s="190"/>
      <c r="M243" s="195"/>
      <c r="N243" s="196"/>
      <c r="O243" s="196"/>
      <c r="P243" s="196"/>
      <c r="Q243" s="196"/>
      <c r="R243" s="196"/>
      <c r="S243" s="196"/>
      <c r="T243" s="197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191" t="s">
        <v>128</v>
      </c>
      <c r="AU243" s="191" t="s">
        <v>124</v>
      </c>
      <c r="AV243" s="14" t="s">
        <v>123</v>
      </c>
      <c r="AW243" s="14" t="s">
        <v>31</v>
      </c>
      <c r="AX243" s="14" t="s">
        <v>80</v>
      </c>
      <c r="AY243" s="191" t="s">
        <v>115</v>
      </c>
    </row>
    <row r="244" s="2" customFormat="1" ht="21.75" customHeight="1">
      <c r="A244" s="36"/>
      <c r="B244" s="163"/>
      <c r="C244" s="198" t="s">
        <v>317</v>
      </c>
      <c r="D244" s="198" t="s">
        <v>224</v>
      </c>
      <c r="E244" s="199" t="s">
        <v>318</v>
      </c>
      <c r="F244" s="200" t="s">
        <v>319</v>
      </c>
      <c r="G244" s="201" t="s">
        <v>121</v>
      </c>
      <c r="H244" s="202">
        <v>3.0699999999999998</v>
      </c>
      <c r="I244" s="203"/>
      <c r="J244" s="204">
        <f>ROUND(I244*H244,2)</f>
        <v>0</v>
      </c>
      <c r="K244" s="200" t="s">
        <v>122</v>
      </c>
      <c r="L244" s="205"/>
      <c r="M244" s="206" t="s">
        <v>1</v>
      </c>
      <c r="N244" s="207" t="s">
        <v>41</v>
      </c>
      <c r="O244" s="75"/>
      <c r="P244" s="173">
        <f>O244*H244</f>
        <v>0</v>
      </c>
      <c r="Q244" s="173">
        <v>0.55000000000000004</v>
      </c>
      <c r="R244" s="173">
        <f>Q244*H244</f>
        <v>1.6885000000000001</v>
      </c>
      <c r="S244" s="173">
        <v>0</v>
      </c>
      <c r="T244" s="174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175" t="s">
        <v>228</v>
      </c>
      <c r="AT244" s="175" t="s">
        <v>224</v>
      </c>
      <c r="AU244" s="175" t="s">
        <v>124</v>
      </c>
      <c r="AY244" s="17" t="s">
        <v>115</v>
      </c>
      <c r="BE244" s="176">
        <f>IF(N244="základní",J244,0)</f>
        <v>0</v>
      </c>
      <c r="BF244" s="176">
        <f>IF(N244="snížená",J244,0)</f>
        <v>0</v>
      </c>
      <c r="BG244" s="176">
        <f>IF(N244="zákl. přenesená",J244,0)</f>
        <v>0</v>
      </c>
      <c r="BH244" s="176">
        <f>IF(N244="sníž. přenesená",J244,0)</f>
        <v>0</v>
      </c>
      <c r="BI244" s="176">
        <f>IF(N244="nulová",J244,0)</f>
        <v>0</v>
      </c>
      <c r="BJ244" s="17" t="s">
        <v>124</v>
      </c>
      <c r="BK244" s="176">
        <f>ROUND(I244*H244,2)</f>
        <v>0</v>
      </c>
      <c r="BL244" s="17" t="s">
        <v>215</v>
      </c>
      <c r="BM244" s="175" t="s">
        <v>320</v>
      </c>
    </row>
    <row r="245" s="2" customFormat="1">
      <c r="A245" s="36"/>
      <c r="B245" s="37"/>
      <c r="C245" s="36"/>
      <c r="D245" s="177" t="s">
        <v>126</v>
      </c>
      <c r="E245" s="36"/>
      <c r="F245" s="178" t="s">
        <v>319</v>
      </c>
      <c r="G245" s="36"/>
      <c r="H245" s="36"/>
      <c r="I245" s="179"/>
      <c r="J245" s="36"/>
      <c r="K245" s="36"/>
      <c r="L245" s="37"/>
      <c r="M245" s="180"/>
      <c r="N245" s="181"/>
      <c r="O245" s="75"/>
      <c r="P245" s="75"/>
      <c r="Q245" s="75"/>
      <c r="R245" s="75"/>
      <c r="S245" s="75"/>
      <c r="T245" s="7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T245" s="17" t="s">
        <v>126</v>
      </c>
      <c r="AU245" s="17" t="s">
        <v>124</v>
      </c>
    </row>
    <row r="246" s="13" customFormat="1">
      <c r="A246" s="13"/>
      <c r="B246" s="182"/>
      <c r="C246" s="13"/>
      <c r="D246" s="177" t="s">
        <v>128</v>
      </c>
      <c r="E246" s="183" t="s">
        <v>1</v>
      </c>
      <c r="F246" s="184" t="s">
        <v>321</v>
      </c>
      <c r="G246" s="13"/>
      <c r="H246" s="185">
        <v>3.0699999999999998</v>
      </c>
      <c r="I246" s="186"/>
      <c r="J246" s="13"/>
      <c r="K246" s="13"/>
      <c r="L246" s="182"/>
      <c r="M246" s="187"/>
      <c r="N246" s="188"/>
      <c r="O246" s="188"/>
      <c r="P246" s="188"/>
      <c r="Q246" s="188"/>
      <c r="R246" s="188"/>
      <c r="S246" s="188"/>
      <c r="T246" s="18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83" t="s">
        <v>128</v>
      </c>
      <c r="AU246" s="183" t="s">
        <v>124</v>
      </c>
      <c r="AV246" s="13" t="s">
        <v>124</v>
      </c>
      <c r="AW246" s="13" t="s">
        <v>31</v>
      </c>
      <c r="AX246" s="13" t="s">
        <v>80</v>
      </c>
      <c r="AY246" s="183" t="s">
        <v>115</v>
      </c>
    </row>
    <row r="247" s="2" customFormat="1" ht="24.15" customHeight="1">
      <c r="A247" s="36"/>
      <c r="B247" s="163"/>
      <c r="C247" s="164" t="s">
        <v>322</v>
      </c>
      <c r="D247" s="164" t="s">
        <v>118</v>
      </c>
      <c r="E247" s="165" t="s">
        <v>323</v>
      </c>
      <c r="F247" s="166" t="s">
        <v>324</v>
      </c>
      <c r="G247" s="167" t="s">
        <v>227</v>
      </c>
      <c r="H247" s="168">
        <v>12</v>
      </c>
      <c r="I247" s="169"/>
      <c r="J247" s="170">
        <f>ROUND(I247*H247,2)</f>
        <v>0</v>
      </c>
      <c r="K247" s="166" t="s">
        <v>122</v>
      </c>
      <c r="L247" s="37"/>
      <c r="M247" s="171" t="s">
        <v>1</v>
      </c>
      <c r="N247" s="172" t="s">
        <v>41</v>
      </c>
      <c r="O247" s="75"/>
      <c r="P247" s="173">
        <f>O247*H247</f>
        <v>0</v>
      </c>
      <c r="Q247" s="173">
        <v>9.0000000000000006E-05</v>
      </c>
      <c r="R247" s="173">
        <f>Q247*H247</f>
        <v>0.00108</v>
      </c>
      <c r="S247" s="173">
        <v>0</v>
      </c>
      <c r="T247" s="174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175" t="s">
        <v>215</v>
      </c>
      <c r="AT247" s="175" t="s">
        <v>118</v>
      </c>
      <c r="AU247" s="175" t="s">
        <v>124</v>
      </c>
      <c r="AY247" s="17" t="s">
        <v>115</v>
      </c>
      <c r="BE247" s="176">
        <f>IF(N247="základní",J247,0)</f>
        <v>0</v>
      </c>
      <c r="BF247" s="176">
        <f>IF(N247="snížená",J247,0)</f>
        <v>0</v>
      </c>
      <c r="BG247" s="176">
        <f>IF(N247="zákl. přenesená",J247,0)</f>
        <v>0</v>
      </c>
      <c r="BH247" s="176">
        <f>IF(N247="sníž. přenesená",J247,0)</f>
        <v>0</v>
      </c>
      <c r="BI247" s="176">
        <f>IF(N247="nulová",J247,0)</f>
        <v>0</v>
      </c>
      <c r="BJ247" s="17" t="s">
        <v>124</v>
      </c>
      <c r="BK247" s="176">
        <f>ROUND(I247*H247,2)</f>
        <v>0</v>
      </c>
      <c r="BL247" s="17" t="s">
        <v>215</v>
      </c>
      <c r="BM247" s="175" t="s">
        <v>325</v>
      </c>
    </row>
    <row r="248" s="2" customFormat="1">
      <c r="A248" s="36"/>
      <c r="B248" s="37"/>
      <c r="C248" s="36"/>
      <c r="D248" s="177" t="s">
        <v>126</v>
      </c>
      <c r="E248" s="36"/>
      <c r="F248" s="178" t="s">
        <v>326</v>
      </c>
      <c r="G248" s="36"/>
      <c r="H248" s="36"/>
      <c r="I248" s="179"/>
      <c r="J248" s="36"/>
      <c r="K248" s="36"/>
      <c r="L248" s="37"/>
      <c r="M248" s="180"/>
      <c r="N248" s="181"/>
      <c r="O248" s="75"/>
      <c r="P248" s="75"/>
      <c r="Q248" s="75"/>
      <c r="R248" s="75"/>
      <c r="S248" s="75"/>
      <c r="T248" s="7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T248" s="17" t="s">
        <v>126</v>
      </c>
      <c r="AU248" s="17" t="s">
        <v>124</v>
      </c>
    </row>
    <row r="249" s="13" customFormat="1">
      <c r="A249" s="13"/>
      <c r="B249" s="182"/>
      <c r="C249" s="13"/>
      <c r="D249" s="177" t="s">
        <v>128</v>
      </c>
      <c r="E249" s="183" t="s">
        <v>1</v>
      </c>
      <c r="F249" s="184" t="s">
        <v>327</v>
      </c>
      <c r="G249" s="13"/>
      <c r="H249" s="185">
        <v>12</v>
      </c>
      <c r="I249" s="186"/>
      <c r="J249" s="13"/>
      <c r="K249" s="13"/>
      <c r="L249" s="182"/>
      <c r="M249" s="187"/>
      <c r="N249" s="188"/>
      <c r="O249" s="188"/>
      <c r="P249" s="188"/>
      <c r="Q249" s="188"/>
      <c r="R249" s="188"/>
      <c r="S249" s="188"/>
      <c r="T249" s="18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83" t="s">
        <v>128</v>
      </c>
      <c r="AU249" s="183" t="s">
        <v>124</v>
      </c>
      <c r="AV249" s="13" t="s">
        <v>124</v>
      </c>
      <c r="AW249" s="13" t="s">
        <v>31</v>
      </c>
      <c r="AX249" s="13" t="s">
        <v>80</v>
      </c>
      <c r="AY249" s="183" t="s">
        <v>115</v>
      </c>
    </row>
    <row r="250" s="2" customFormat="1" ht="24.15" customHeight="1">
      <c r="A250" s="36"/>
      <c r="B250" s="163"/>
      <c r="C250" s="164" t="s">
        <v>328</v>
      </c>
      <c r="D250" s="164" t="s">
        <v>118</v>
      </c>
      <c r="E250" s="165" t="s">
        <v>329</v>
      </c>
      <c r="F250" s="166" t="s">
        <v>330</v>
      </c>
      <c r="G250" s="167" t="s">
        <v>227</v>
      </c>
      <c r="H250" s="168">
        <v>127</v>
      </c>
      <c r="I250" s="169"/>
      <c r="J250" s="170">
        <f>ROUND(I250*H250,2)</f>
        <v>0</v>
      </c>
      <c r="K250" s="166" t="s">
        <v>122</v>
      </c>
      <c r="L250" s="37"/>
      <c r="M250" s="171" t="s">
        <v>1</v>
      </c>
      <c r="N250" s="172" t="s">
        <v>41</v>
      </c>
      <c r="O250" s="75"/>
      <c r="P250" s="173">
        <f>O250*H250</f>
        <v>0</v>
      </c>
      <c r="Q250" s="173">
        <v>0</v>
      </c>
      <c r="R250" s="173">
        <f>Q250*H250</f>
        <v>0</v>
      </c>
      <c r="S250" s="173">
        <v>0</v>
      </c>
      <c r="T250" s="174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75" t="s">
        <v>215</v>
      </c>
      <c r="AT250" s="175" t="s">
        <v>118</v>
      </c>
      <c r="AU250" s="175" t="s">
        <v>124</v>
      </c>
      <c r="AY250" s="17" t="s">
        <v>115</v>
      </c>
      <c r="BE250" s="176">
        <f>IF(N250="základní",J250,0)</f>
        <v>0</v>
      </c>
      <c r="BF250" s="176">
        <f>IF(N250="snížená",J250,0)</f>
        <v>0</v>
      </c>
      <c r="BG250" s="176">
        <f>IF(N250="zákl. přenesená",J250,0)</f>
        <v>0</v>
      </c>
      <c r="BH250" s="176">
        <f>IF(N250="sníž. přenesená",J250,0)</f>
        <v>0</v>
      </c>
      <c r="BI250" s="176">
        <f>IF(N250="nulová",J250,0)</f>
        <v>0</v>
      </c>
      <c r="BJ250" s="17" t="s">
        <v>124</v>
      </c>
      <c r="BK250" s="176">
        <f>ROUND(I250*H250,2)</f>
        <v>0</v>
      </c>
      <c r="BL250" s="17" t="s">
        <v>215</v>
      </c>
      <c r="BM250" s="175" t="s">
        <v>331</v>
      </c>
    </row>
    <row r="251" s="2" customFormat="1">
      <c r="A251" s="36"/>
      <c r="B251" s="37"/>
      <c r="C251" s="36"/>
      <c r="D251" s="177" t="s">
        <v>126</v>
      </c>
      <c r="E251" s="36"/>
      <c r="F251" s="178" t="s">
        <v>332</v>
      </c>
      <c r="G251" s="36"/>
      <c r="H251" s="36"/>
      <c r="I251" s="179"/>
      <c r="J251" s="36"/>
      <c r="K251" s="36"/>
      <c r="L251" s="37"/>
      <c r="M251" s="180"/>
      <c r="N251" s="181"/>
      <c r="O251" s="75"/>
      <c r="P251" s="75"/>
      <c r="Q251" s="75"/>
      <c r="R251" s="75"/>
      <c r="S251" s="75"/>
      <c r="T251" s="7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T251" s="17" t="s">
        <v>126</v>
      </c>
      <c r="AU251" s="17" t="s">
        <v>124</v>
      </c>
    </row>
    <row r="252" s="2" customFormat="1">
      <c r="A252" s="36"/>
      <c r="B252" s="37"/>
      <c r="C252" s="36"/>
      <c r="D252" s="177" t="s">
        <v>261</v>
      </c>
      <c r="E252" s="36"/>
      <c r="F252" s="208" t="s">
        <v>333</v>
      </c>
      <c r="G252" s="36"/>
      <c r="H252" s="36"/>
      <c r="I252" s="179"/>
      <c r="J252" s="36"/>
      <c r="K252" s="36"/>
      <c r="L252" s="37"/>
      <c r="M252" s="180"/>
      <c r="N252" s="181"/>
      <c r="O252" s="75"/>
      <c r="P252" s="75"/>
      <c r="Q252" s="75"/>
      <c r="R252" s="75"/>
      <c r="S252" s="75"/>
      <c r="T252" s="7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7" t="s">
        <v>261</v>
      </c>
      <c r="AU252" s="17" t="s">
        <v>124</v>
      </c>
    </row>
    <row r="253" s="13" customFormat="1">
      <c r="A253" s="13"/>
      <c r="B253" s="182"/>
      <c r="C253" s="13"/>
      <c r="D253" s="177" t="s">
        <v>128</v>
      </c>
      <c r="E253" s="183" t="s">
        <v>1</v>
      </c>
      <c r="F253" s="184" t="s">
        <v>334</v>
      </c>
      <c r="G253" s="13"/>
      <c r="H253" s="185">
        <v>127</v>
      </c>
      <c r="I253" s="186"/>
      <c r="J253" s="13"/>
      <c r="K253" s="13"/>
      <c r="L253" s="182"/>
      <c r="M253" s="187"/>
      <c r="N253" s="188"/>
      <c r="O253" s="188"/>
      <c r="P253" s="188"/>
      <c r="Q253" s="188"/>
      <c r="R253" s="188"/>
      <c r="S253" s="188"/>
      <c r="T253" s="18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83" t="s">
        <v>128</v>
      </c>
      <c r="AU253" s="183" t="s">
        <v>124</v>
      </c>
      <c r="AV253" s="13" t="s">
        <v>124</v>
      </c>
      <c r="AW253" s="13" t="s">
        <v>31</v>
      </c>
      <c r="AX253" s="13" t="s">
        <v>80</v>
      </c>
      <c r="AY253" s="183" t="s">
        <v>115</v>
      </c>
    </row>
    <row r="254" s="2" customFormat="1" ht="24.15" customHeight="1">
      <c r="A254" s="36"/>
      <c r="B254" s="163"/>
      <c r="C254" s="164" t="s">
        <v>228</v>
      </c>
      <c r="D254" s="164" t="s">
        <v>118</v>
      </c>
      <c r="E254" s="165" t="s">
        <v>335</v>
      </c>
      <c r="F254" s="166" t="s">
        <v>336</v>
      </c>
      <c r="G254" s="167" t="s">
        <v>121</v>
      </c>
      <c r="H254" s="168">
        <v>3.2999999999999998</v>
      </c>
      <c r="I254" s="169"/>
      <c r="J254" s="170">
        <f>ROUND(I254*H254,2)</f>
        <v>0</v>
      </c>
      <c r="K254" s="166" t="s">
        <v>122</v>
      </c>
      <c r="L254" s="37"/>
      <c r="M254" s="171" t="s">
        <v>1</v>
      </c>
      <c r="N254" s="172" t="s">
        <v>41</v>
      </c>
      <c r="O254" s="75"/>
      <c r="P254" s="173">
        <f>O254*H254</f>
        <v>0</v>
      </c>
      <c r="Q254" s="173">
        <v>0.00281</v>
      </c>
      <c r="R254" s="173">
        <f>Q254*H254</f>
        <v>0.009273</v>
      </c>
      <c r="S254" s="173">
        <v>0</v>
      </c>
      <c r="T254" s="174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75" t="s">
        <v>215</v>
      </c>
      <c r="AT254" s="175" t="s">
        <v>118</v>
      </c>
      <c r="AU254" s="175" t="s">
        <v>124</v>
      </c>
      <c r="AY254" s="17" t="s">
        <v>115</v>
      </c>
      <c r="BE254" s="176">
        <f>IF(N254="základní",J254,0)</f>
        <v>0</v>
      </c>
      <c r="BF254" s="176">
        <f>IF(N254="snížená",J254,0)</f>
        <v>0</v>
      </c>
      <c r="BG254" s="176">
        <f>IF(N254="zákl. přenesená",J254,0)</f>
        <v>0</v>
      </c>
      <c r="BH254" s="176">
        <f>IF(N254="sníž. přenesená",J254,0)</f>
        <v>0</v>
      </c>
      <c r="BI254" s="176">
        <f>IF(N254="nulová",J254,0)</f>
        <v>0</v>
      </c>
      <c r="BJ254" s="17" t="s">
        <v>124</v>
      </c>
      <c r="BK254" s="176">
        <f>ROUND(I254*H254,2)</f>
        <v>0</v>
      </c>
      <c r="BL254" s="17" t="s">
        <v>215</v>
      </c>
      <c r="BM254" s="175" t="s">
        <v>337</v>
      </c>
    </row>
    <row r="255" s="2" customFormat="1">
      <c r="A255" s="36"/>
      <c r="B255" s="37"/>
      <c r="C255" s="36"/>
      <c r="D255" s="177" t="s">
        <v>126</v>
      </c>
      <c r="E255" s="36"/>
      <c r="F255" s="178" t="s">
        <v>338</v>
      </c>
      <c r="G255" s="36"/>
      <c r="H255" s="36"/>
      <c r="I255" s="179"/>
      <c r="J255" s="36"/>
      <c r="K255" s="36"/>
      <c r="L255" s="37"/>
      <c r="M255" s="180"/>
      <c r="N255" s="181"/>
      <c r="O255" s="75"/>
      <c r="P255" s="75"/>
      <c r="Q255" s="75"/>
      <c r="R255" s="75"/>
      <c r="S255" s="75"/>
      <c r="T255" s="7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T255" s="17" t="s">
        <v>126</v>
      </c>
      <c r="AU255" s="17" t="s">
        <v>124</v>
      </c>
    </row>
    <row r="256" s="2" customFormat="1">
      <c r="A256" s="36"/>
      <c r="B256" s="37"/>
      <c r="C256" s="36"/>
      <c r="D256" s="177" t="s">
        <v>261</v>
      </c>
      <c r="E256" s="36"/>
      <c r="F256" s="208" t="s">
        <v>339</v>
      </c>
      <c r="G256" s="36"/>
      <c r="H256" s="36"/>
      <c r="I256" s="179"/>
      <c r="J256" s="36"/>
      <c r="K256" s="36"/>
      <c r="L256" s="37"/>
      <c r="M256" s="180"/>
      <c r="N256" s="181"/>
      <c r="O256" s="75"/>
      <c r="P256" s="75"/>
      <c r="Q256" s="75"/>
      <c r="R256" s="75"/>
      <c r="S256" s="75"/>
      <c r="T256" s="7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T256" s="17" t="s">
        <v>261</v>
      </c>
      <c r="AU256" s="17" t="s">
        <v>124</v>
      </c>
    </row>
    <row r="257" s="2" customFormat="1" ht="24.15" customHeight="1">
      <c r="A257" s="36"/>
      <c r="B257" s="163"/>
      <c r="C257" s="164" t="s">
        <v>340</v>
      </c>
      <c r="D257" s="164" t="s">
        <v>118</v>
      </c>
      <c r="E257" s="165" t="s">
        <v>341</v>
      </c>
      <c r="F257" s="166" t="s">
        <v>342</v>
      </c>
      <c r="G257" s="167" t="s">
        <v>183</v>
      </c>
      <c r="H257" s="168">
        <v>4.8029999999999999</v>
      </c>
      <c r="I257" s="169"/>
      <c r="J257" s="170">
        <f>ROUND(I257*H257,2)</f>
        <v>0</v>
      </c>
      <c r="K257" s="166" t="s">
        <v>122</v>
      </c>
      <c r="L257" s="37"/>
      <c r="M257" s="171" t="s">
        <v>1</v>
      </c>
      <c r="N257" s="172" t="s">
        <v>41</v>
      </c>
      <c r="O257" s="75"/>
      <c r="P257" s="173">
        <f>O257*H257</f>
        <v>0</v>
      </c>
      <c r="Q257" s="173">
        <v>0</v>
      </c>
      <c r="R257" s="173">
        <f>Q257*H257</f>
        <v>0</v>
      </c>
      <c r="S257" s="173">
        <v>0</v>
      </c>
      <c r="T257" s="174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75" t="s">
        <v>215</v>
      </c>
      <c r="AT257" s="175" t="s">
        <v>118</v>
      </c>
      <c r="AU257" s="175" t="s">
        <v>124</v>
      </c>
      <c r="AY257" s="17" t="s">
        <v>115</v>
      </c>
      <c r="BE257" s="176">
        <f>IF(N257="základní",J257,0)</f>
        <v>0</v>
      </c>
      <c r="BF257" s="176">
        <f>IF(N257="snížená",J257,0)</f>
        <v>0</v>
      </c>
      <c r="BG257" s="176">
        <f>IF(N257="zákl. přenesená",J257,0)</f>
        <v>0</v>
      </c>
      <c r="BH257" s="176">
        <f>IF(N257="sníž. přenesená",J257,0)</f>
        <v>0</v>
      </c>
      <c r="BI257" s="176">
        <f>IF(N257="nulová",J257,0)</f>
        <v>0</v>
      </c>
      <c r="BJ257" s="17" t="s">
        <v>124</v>
      </c>
      <c r="BK257" s="176">
        <f>ROUND(I257*H257,2)</f>
        <v>0</v>
      </c>
      <c r="BL257" s="17" t="s">
        <v>215</v>
      </c>
      <c r="BM257" s="175" t="s">
        <v>343</v>
      </c>
    </row>
    <row r="258" s="2" customFormat="1">
      <c r="A258" s="36"/>
      <c r="B258" s="37"/>
      <c r="C258" s="36"/>
      <c r="D258" s="177" t="s">
        <v>126</v>
      </c>
      <c r="E258" s="36"/>
      <c r="F258" s="178" t="s">
        <v>344</v>
      </c>
      <c r="G258" s="36"/>
      <c r="H258" s="36"/>
      <c r="I258" s="179"/>
      <c r="J258" s="36"/>
      <c r="K258" s="36"/>
      <c r="L258" s="37"/>
      <c r="M258" s="180"/>
      <c r="N258" s="181"/>
      <c r="O258" s="75"/>
      <c r="P258" s="75"/>
      <c r="Q258" s="75"/>
      <c r="R258" s="75"/>
      <c r="S258" s="75"/>
      <c r="T258" s="7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T258" s="17" t="s">
        <v>126</v>
      </c>
      <c r="AU258" s="17" t="s">
        <v>124</v>
      </c>
    </row>
    <row r="259" s="12" customFormat="1" ht="22.8" customHeight="1">
      <c r="A259" s="12"/>
      <c r="B259" s="150"/>
      <c r="C259" s="12"/>
      <c r="D259" s="151" t="s">
        <v>74</v>
      </c>
      <c r="E259" s="161" t="s">
        <v>345</v>
      </c>
      <c r="F259" s="161" t="s">
        <v>346</v>
      </c>
      <c r="G259" s="12"/>
      <c r="H259" s="12"/>
      <c r="I259" s="153"/>
      <c r="J259" s="162">
        <f>BK259</f>
        <v>0</v>
      </c>
      <c r="K259" s="12"/>
      <c r="L259" s="150"/>
      <c r="M259" s="155"/>
      <c r="N259" s="156"/>
      <c r="O259" s="156"/>
      <c r="P259" s="157">
        <f>SUM(P260:P282)</f>
        <v>0</v>
      </c>
      <c r="Q259" s="156"/>
      <c r="R259" s="157">
        <f>SUM(R260:R282)</f>
        <v>0.097072419999999993</v>
      </c>
      <c r="S259" s="156"/>
      <c r="T259" s="158">
        <f>SUM(T260:T282)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51" t="s">
        <v>124</v>
      </c>
      <c r="AT259" s="159" t="s">
        <v>74</v>
      </c>
      <c r="AU259" s="159" t="s">
        <v>80</v>
      </c>
      <c r="AY259" s="151" t="s">
        <v>115</v>
      </c>
      <c r="BK259" s="160">
        <f>SUM(BK260:BK282)</f>
        <v>0</v>
      </c>
    </row>
    <row r="260" s="2" customFormat="1" ht="24.15" customHeight="1">
      <c r="A260" s="36"/>
      <c r="B260" s="163"/>
      <c r="C260" s="164" t="s">
        <v>173</v>
      </c>
      <c r="D260" s="164" t="s">
        <v>118</v>
      </c>
      <c r="E260" s="165" t="s">
        <v>347</v>
      </c>
      <c r="F260" s="166" t="s">
        <v>348</v>
      </c>
      <c r="G260" s="167" t="s">
        <v>137</v>
      </c>
      <c r="H260" s="168">
        <v>211.02699999999999</v>
      </c>
      <c r="I260" s="169"/>
      <c r="J260" s="170">
        <f>ROUND(I260*H260,2)</f>
        <v>0</v>
      </c>
      <c r="K260" s="166" t="s">
        <v>122</v>
      </c>
      <c r="L260" s="37"/>
      <c r="M260" s="171" t="s">
        <v>1</v>
      </c>
      <c r="N260" s="172" t="s">
        <v>41</v>
      </c>
      <c r="O260" s="75"/>
      <c r="P260" s="173">
        <f>O260*H260</f>
        <v>0</v>
      </c>
      <c r="Q260" s="173">
        <v>2.0000000000000002E-05</v>
      </c>
      <c r="R260" s="173">
        <f>Q260*H260</f>
        <v>0.0042205400000000001</v>
      </c>
      <c r="S260" s="173">
        <v>0</v>
      </c>
      <c r="T260" s="174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75" t="s">
        <v>215</v>
      </c>
      <c r="AT260" s="175" t="s">
        <v>118</v>
      </c>
      <c r="AU260" s="175" t="s">
        <v>124</v>
      </c>
      <c r="AY260" s="17" t="s">
        <v>115</v>
      </c>
      <c r="BE260" s="176">
        <f>IF(N260="základní",J260,0)</f>
        <v>0</v>
      </c>
      <c r="BF260" s="176">
        <f>IF(N260="snížená",J260,0)</f>
        <v>0</v>
      </c>
      <c r="BG260" s="176">
        <f>IF(N260="zákl. přenesená",J260,0)</f>
        <v>0</v>
      </c>
      <c r="BH260" s="176">
        <f>IF(N260="sníž. přenesená",J260,0)</f>
        <v>0</v>
      </c>
      <c r="BI260" s="176">
        <f>IF(N260="nulová",J260,0)</f>
        <v>0</v>
      </c>
      <c r="BJ260" s="17" t="s">
        <v>124</v>
      </c>
      <c r="BK260" s="176">
        <f>ROUND(I260*H260,2)</f>
        <v>0</v>
      </c>
      <c r="BL260" s="17" t="s">
        <v>215</v>
      </c>
      <c r="BM260" s="175" t="s">
        <v>349</v>
      </c>
    </row>
    <row r="261" s="2" customFormat="1">
      <c r="A261" s="36"/>
      <c r="B261" s="37"/>
      <c r="C261" s="36"/>
      <c r="D261" s="177" t="s">
        <v>126</v>
      </c>
      <c r="E261" s="36"/>
      <c r="F261" s="178" t="s">
        <v>350</v>
      </c>
      <c r="G261" s="36"/>
      <c r="H261" s="36"/>
      <c r="I261" s="179"/>
      <c r="J261" s="36"/>
      <c r="K261" s="36"/>
      <c r="L261" s="37"/>
      <c r="M261" s="180"/>
      <c r="N261" s="181"/>
      <c r="O261" s="75"/>
      <c r="P261" s="75"/>
      <c r="Q261" s="75"/>
      <c r="R261" s="75"/>
      <c r="S261" s="75"/>
      <c r="T261" s="7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T261" s="17" t="s">
        <v>126</v>
      </c>
      <c r="AU261" s="17" t="s">
        <v>124</v>
      </c>
    </row>
    <row r="262" s="13" customFormat="1">
      <c r="A262" s="13"/>
      <c r="B262" s="182"/>
      <c r="C262" s="13"/>
      <c r="D262" s="177" t="s">
        <v>128</v>
      </c>
      <c r="E262" s="183" t="s">
        <v>1</v>
      </c>
      <c r="F262" s="184" t="s">
        <v>351</v>
      </c>
      <c r="G262" s="13"/>
      <c r="H262" s="185">
        <v>52.415999999999997</v>
      </c>
      <c r="I262" s="186"/>
      <c r="J262" s="13"/>
      <c r="K262" s="13"/>
      <c r="L262" s="182"/>
      <c r="M262" s="187"/>
      <c r="N262" s="188"/>
      <c r="O262" s="188"/>
      <c r="P262" s="188"/>
      <c r="Q262" s="188"/>
      <c r="R262" s="188"/>
      <c r="S262" s="188"/>
      <c r="T262" s="18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83" t="s">
        <v>128</v>
      </c>
      <c r="AU262" s="183" t="s">
        <v>124</v>
      </c>
      <c r="AV262" s="13" t="s">
        <v>124</v>
      </c>
      <c r="AW262" s="13" t="s">
        <v>31</v>
      </c>
      <c r="AX262" s="13" t="s">
        <v>75</v>
      </c>
      <c r="AY262" s="183" t="s">
        <v>115</v>
      </c>
    </row>
    <row r="263" s="13" customFormat="1">
      <c r="A263" s="13"/>
      <c r="B263" s="182"/>
      <c r="C263" s="13"/>
      <c r="D263" s="177" t="s">
        <v>128</v>
      </c>
      <c r="E263" s="183" t="s">
        <v>1</v>
      </c>
      <c r="F263" s="184" t="s">
        <v>352</v>
      </c>
      <c r="G263" s="13"/>
      <c r="H263" s="185">
        <v>19.199999999999999</v>
      </c>
      <c r="I263" s="186"/>
      <c r="J263" s="13"/>
      <c r="K263" s="13"/>
      <c r="L263" s="182"/>
      <c r="M263" s="187"/>
      <c r="N263" s="188"/>
      <c r="O263" s="188"/>
      <c r="P263" s="188"/>
      <c r="Q263" s="188"/>
      <c r="R263" s="188"/>
      <c r="S263" s="188"/>
      <c r="T263" s="18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83" t="s">
        <v>128</v>
      </c>
      <c r="AU263" s="183" t="s">
        <v>124</v>
      </c>
      <c r="AV263" s="13" t="s">
        <v>124</v>
      </c>
      <c r="AW263" s="13" t="s">
        <v>31</v>
      </c>
      <c r="AX263" s="13" t="s">
        <v>75</v>
      </c>
      <c r="AY263" s="183" t="s">
        <v>115</v>
      </c>
    </row>
    <row r="264" s="13" customFormat="1">
      <c r="A264" s="13"/>
      <c r="B264" s="182"/>
      <c r="C264" s="13"/>
      <c r="D264" s="177" t="s">
        <v>128</v>
      </c>
      <c r="E264" s="183" t="s">
        <v>1</v>
      </c>
      <c r="F264" s="184" t="s">
        <v>353</v>
      </c>
      <c r="G264" s="13"/>
      <c r="H264" s="185">
        <v>6.6879999999999997</v>
      </c>
      <c r="I264" s="186"/>
      <c r="J264" s="13"/>
      <c r="K264" s="13"/>
      <c r="L264" s="182"/>
      <c r="M264" s="187"/>
      <c r="N264" s="188"/>
      <c r="O264" s="188"/>
      <c r="P264" s="188"/>
      <c r="Q264" s="188"/>
      <c r="R264" s="188"/>
      <c r="S264" s="188"/>
      <c r="T264" s="18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83" t="s">
        <v>128</v>
      </c>
      <c r="AU264" s="183" t="s">
        <v>124</v>
      </c>
      <c r="AV264" s="13" t="s">
        <v>124</v>
      </c>
      <c r="AW264" s="13" t="s">
        <v>31</v>
      </c>
      <c r="AX264" s="13" t="s">
        <v>75</v>
      </c>
      <c r="AY264" s="183" t="s">
        <v>115</v>
      </c>
    </row>
    <row r="265" s="13" customFormat="1">
      <c r="A265" s="13"/>
      <c r="B265" s="182"/>
      <c r="C265" s="13"/>
      <c r="D265" s="177" t="s">
        <v>128</v>
      </c>
      <c r="E265" s="183" t="s">
        <v>1</v>
      </c>
      <c r="F265" s="184" t="s">
        <v>354</v>
      </c>
      <c r="G265" s="13"/>
      <c r="H265" s="185">
        <v>8.4600000000000009</v>
      </c>
      <c r="I265" s="186"/>
      <c r="J265" s="13"/>
      <c r="K265" s="13"/>
      <c r="L265" s="182"/>
      <c r="M265" s="187"/>
      <c r="N265" s="188"/>
      <c r="O265" s="188"/>
      <c r="P265" s="188"/>
      <c r="Q265" s="188"/>
      <c r="R265" s="188"/>
      <c r="S265" s="188"/>
      <c r="T265" s="18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83" t="s">
        <v>128</v>
      </c>
      <c r="AU265" s="183" t="s">
        <v>124</v>
      </c>
      <c r="AV265" s="13" t="s">
        <v>124</v>
      </c>
      <c r="AW265" s="13" t="s">
        <v>31</v>
      </c>
      <c r="AX265" s="13" t="s">
        <v>75</v>
      </c>
      <c r="AY265" s="183" t="s">
        <v>115</v>
      </c>
    </row>
    <row r="266" s="13" customFormat="1">
      <c r="A266" s="13"/>
      <c r="B266" s="182"/>
      <c r="C266" s="13"/>
      <c r="D266" s="177" t="s">
        <v>128</v>
      </c>
      <c r="E266" s="183" t="s">
        <v>1</v>
      </c>
      <c r="F266" s="184" t="s">
        <v>355</v>
      </c>
      <c r="G266" s="13"/>
      <c r="H266" s="185">
        <v>16.199999999999999</v>
      </c>
      <c r="I266" s="186"/>
      <c r="J266" s="13"/>
      <c r="K266" s="13"/>
      <c r="L266" s="182"/>
      <c r="M266" s="187"/>
      <c r="N266" s="188"/>
      <c r="O266" s="188"/>
      <c r="P266" s="188"/>
      <c r="Q266" s="188"/>
      <c r="R266" s="188"/>
      <c r="S266" s="188"/>
      <c r="T266" s="18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83" t="s">
        <v>128</v>
      </c>
      <c r="AU266" s="183" t="s">
        <v>124</v>
      </c>
      <c r="AV266" s="13" t="s">
        <v>124</v>
      </c>
      <c r="AW266" s="13" t="s">
        <v>31</v>
      </c>
      <c r="AX266" s="13" t="s">
        <v>75</v>
      </c>
      <c r="AY266" s="183" t="s">
        <v>115</v>
      </c>
    </row>
    <row r="267" s="13" customFormat="1">
      <c r="A267" s="13"/>
      <c r="B267" s="182"/>
      <c r="C267" s="13"/>
      <c r="D267" s="177" t="s">
        <v>128</v>
      </c>
      <c r="E267" s="183" t="s">
        <v>1</v>
      </c>
      <c r="F267" s="184" t="s">
        <v>356</v>
      </c>
      <c r="G267" s="13"/>
      <c r="H267" s="185">
        <v>5.04</v>
      </c>
      <c r="I267" s="186"/>
      <c r="J267" s="13"/>
      <c r="K267" s="13"/>
      <c r="L267" s="182"/>
      <c r="M267" s="187"/>
      <c r="N267" s="188"/>
      <c r="O267" s="188"/>
      <c r="P267" s="188"/>
      <c r="Q267" s="188"/>
      <c r="R267" s="188"/>
      <c r="S267" s="188"/>
      <c r="T267" s="18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83" t="s">
        <v>128</v>
      </c>
      <c r="AU267" s="183" t="s">
        <v>124</v>
      </c>
      <c r="AV267" s="13" t="s">
        <v>124</v>
      </c>
      <c r="AW267" s="13" t="s">
        <v>31</v>
      </c>
      <c r="AX267" s="13" t="s">
        <v>75</v>
      </c>
      <c r="AY267" s="183" t="s">
        <v>115</v>
      </c>
    </row>
    <row r="268" s="13" customFormat="1">
      <c r="A268" s="13"/>
      <c r="B268" s="182"/>
      <c r="C268" s="13"/>
      <c r="D268" s="177" t="s">
        <v>128</v>
      </c>
      <c r="E268" s="183" t="s">
        <v>1</v>
      </c>
      <c r="F268" s="184" t="s">
        <v>357</v>
      </c>
      <c r="G268" s="13"/>
      <c r="H268" s="185">
        <v>2.7000000000000002</v>
      </c>
      <c r="I268" s="186"/>
      <c r="J268" s="13"/>
      <c r="K268" s="13"/>
      <c r="L268" s="182"/>
      <c r="M268" s="187"/>
      <c r="N268" s="188"/>
      <c r="O268" s="188"/>
      <c r="P268" s="188"/>
      <c r="Q268" s="188"/>
      <c r="R268" s="188"/>
      <c r="S268" s="188"/>
      <c r="T268" s="18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83" t="s">
        <v>128</v>
      </c>
      <c r="AU268" s="183" t="s">
        <v>124</v>
      </c>
      <c r="AV268" s="13" t="s">
        <v>124</v>
      </c>
      <c r="AW268" s="13" t="s">
        <v>31</v>
      </c>
      <c r="AX268" s="13" t="s">
        <v>75</v>
      </c>
      <c r="AY268" s="183" t="s">
        <v>115</v>
      </c>
    </row>
    <row r="269" s="13" customFormat="1">
      <c r="A269" s="13"/>
      <c r="B269" s="182"/>
      <c r="C269" s="13"/>
      <c r="D269" s="177" t="s">
        <v>128</v>
      </c>
      <c r="E269" s="183" t="s">
        <v>1</v>
      </c>
      <c r="F269" s="184" t="s">
        <v>358</v>
      </c>
      <c r="G269" s="13"/>
      <c r="H269" s="185">
        <v>16.559999999999999</v>
      </c>
      <c r="I269" s="186"/>
      <c r="J269" s="13"/>
      <c r="K269" s="13"/>
      <c r="L269" s="182"/>
      <c r="M269" s="187"/>
      <c r="N269" s="188"/>
      <c r="O269" s="188"/>
      <c r="P269" s="188"/>
      <c r="Q269" s="188"/>
      <c r="R269" s="188"/>
      <c r="S269" s="188"/>
      <c r="T269" s="18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83" t="s">
        <v>128</v>
      </c>
      <c r="AU269" s="183" t="s">
        <v>124</v>
      </c>
      <c r="AV269" s="13" t="s">
        <v>124</v>
      </c>
      <c r="AW269" s="13" t="s">
        <v>31</v>
      </c>
      <c r="AX269" s="13" t="s">
        <v>75</v>
      </c>
      <c r="AY269" s="183" t="s">
        <v>115</v>
      </c>
    </row>
    <row r="270" s="13" customFormat="1">
      <c r="A270" s="13"/>
      <c r="B270" s="182"/>
      <c r="C270" s="13"/>
      <c r="D270" s="177" t="s">
        <v>128</v>
      </c>
      <c r="E270" s="183" t="s">
        <v>1</v>
      </c>
      <c r="F270" s="184" t="s">
        <v>359</v>
      </c>
      <c r="G270" s="13"/>
      <c r="H270" s="185">
        <v>6.2919999999999998</v>
      </c>
      <c r="I270" s="186"/>
      <c r="J270" s="13"/>
      <c r="K270" s="13"/>
      <c r="L270" s="182"/>
      <c r="M270" s="187"/>
      <c r="N270" s="188"/>
      <c r="O270" s="188"/>
      <c r="P270" s="188"/>
      <c r="Q270" s="188"/>
      <c r="R270" s="188"/>
      <c r="S270" s="188"/>
      <c r="T270" s="18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83" t="s">
        <v>128</v>
      </c>
      <c r="AU270" s="183" t="s">
        <v>124</v>
      </c>
      <c r="AV270" s="13" t="s">
        <v>124</v>
      </c>
      <c r="AW270" s="13" t="s">
        <v>31</v>
      </c>
      <c r="AX270" s="13" t="s">
        <v>75</v>
      </c>
      <c r="AY270" s="183" t="s">
        <v>115</v>
      </c>
    </row>
    <row r="271" s="13" customFormat="1">
      <c r="A271" s="13"/>
      <c r="B271" s="182"/>
      <c r="C271" s="13"/>
      <c r="D271" s="177" t="s">
        <v>128</v>
      </c>
      <c r="E271" s="183" t="s">
        <v>1</v>
      </c>
      <c r="F271" s="184" t="s">
        <v>360</v>
      </c>
      <c r="G271" s="13"/>
      <c r="H271" s="185">
        <v>3.9489999999999998</v>
      </c>
      <c r="I271" s="186"/>
      <c r="J271" s="13"/>
      <c r="K271" s="13"/>
      <c r="L271" s="182"/>
      <c r="M271" s="187"/>
      <c r="N271" s="188"/>
      <c r="O271" s="188"/>
      <c r="P271" s="188"/>
      <c r="Q271" s="188"/>
      <c r="R271" s="188"/>
      <c r="S271" s="188"/>
      <c r="T271" s="18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83" t="s">
        <v>128</v>
      </c>
      <c r="AU271" s="183" t="s">
        <v>124</v>
      </c>
      <c r="AV271" s="13" t="s">
        <v>124</v>
      </c>
      <c r="AW271" s="13" t="s">
        <v>31</v>
      </c>
      <c r="AX271" s="13" t="s">
        <v>75</v>
      </c>
      <c r="AY271" s="183" t="s">
        <v>115</v>
      </c>
    </row>
    <row r="272" s="13" customFormat="1">
      <c r="A272" s="13"/>
      <c r="B272" s="182"/>
      <c r="C272" s="13"/>
      <c r="D272" s="177" t="s">
        <v>128</v>
      </c>
      <c r="E272" s="183" t="s">
        <v>1</v>
      </c>
      <c r="F272" s="184" t="s">
        <v>361</v>
      </c>
      <c r="G272" s="13"/>
      <c r="H272" s="185">
        <v>22.949999999999999</v>
      </c>
      <c r="I272" s="186"/>
      <c r="J272" s="13"/>
      <c r="K272" s="13"/>
      <c r="L272" s="182"/>
      <c r="M272" s="187"/>
      <c r="N272" s="188"/>
      <c r="O272" s="188"/>
      <c r="P272" s="188"/>
      <c r="Q272" s="188"/>
      <c r="R272" s="188"/>
      <c r="S272" s="188"/>
      <c r="T272" s="18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83" t="s">
        <v>128</v>
      </c>
      <c r="AU272" s="183" t="s">
        <v>124</v>
      </c>
      <c r="AV272" s="13" t="s">
        <v>124</v>
      </c>
      <c r="AW272" s="13" t="s">
        <v>31</v>
      </c>
      <c r="AX272" s="13" t="s">
        <v>75</v>
      </c>
      <c r="AY272" s="183" t="s">
        <v>115</v>
      </c>
    </row>
    <row r="273" s="13" customFormat="1">
      <c r="A273" s="13"/>
      <c r="B273" s="182"/>
      <c r="C273" s="13"/>
      <c r="D273" s="177" t="s">
        <v>128</v>
      </c>
      <c r="E273" s="183" t="s">
        <v>1</v>
      </c>
      <c r="F273" s="184" t="s">
        <v>362</v>
      </c>
      <c r="G273" s="13"/>
      <c r="H273" s="185">
        <v>31.199999999999999</v>
      </c>
      <c r="I273" s="186"/>
      <c r="J273" s="13"/>
      <c r="K273" s="13"/>
      <c r="L273" s="182"/>
      <c r="M273" s="187"/>
      <c r="N273" s="188"/>
      <c r="O273" s="188"/>
      <c r="P273" s="188"/>
      <c r="Q273" s="188"/>
      <c r="R273" s="188"/>
      <c r="S273" s="188"/>
      <c r="T273" s="18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83" t="s">
        <v>128</v>
      </c>
      <c r="AU273" s="183" t="s">
        <v>124</v>
      </c>
      <c r="AV273" s="13" t="s">
        <v>124</v>
      </c>
      <c r="AW273" s="13" t="s">
        <v>31</v>
      </c>
      <c r="AX273" s="13" t="s">
        <v>75</v>
      </c>
      <c r="AY273" s="183" t="s">
        <v>115</v>
      </c>
    </row>
    <row r="274" s="13" customFormat="1">
      <c r="A274" s="13"/>
      <c r="B274" s="182"/>
      <c r="C274" s="13"/>
      <c r="D274" s="177" t="s">
        <v>128</v>
      </c>
      <c r="E274" s="183" t="s">
        <v>1</v>
      </c>
      <c r="F274" s="184" t="s">
        <v>363</v>
      </c>
      <c r="G274" s="13"/>
      <c r="H274" s="185">
        <v>4.2240000000000002</v>
      </c>
      <c r="I274" s="186"/>
      <c r="J274" s="13"/>
      <c r="K274" s="13"/>
      <c r="L274" s="182"/>
      <c r="M274" s="187"/>
      <c r="N274" s="188"/>
      <c r="O274" s="188"/>
      <c r="P274" s="188"/>
      <c r="Q274" s="188"/>
      <c r="R274" s="188"/>
      <c r="S274" s="188"/>
      <c r="T274" s="18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83" t="s">
        <v>128</v>
      </c>
      <c r="AU274" s="183" t="s">
        <v>124</v>
      </c>
      <c r="AV274" s="13" t="s">
        <v>124</v>
      </c>
      <c r="AW274" s="13" t="s">
        <v>31</v>
      </c>
      <c r="AX274" s="13" t="s">
        <v>75</v>
      </c>
      <c r="AY274" s="183" t="s">
        <v>115</v>
      </c>
    </row>
    <row r="275" s="13" customFormat="1">
      <c r="A275" s="13"/>
      <c r="B275" s="182"/>
      <c r="C275" s="13"/>
      <c r="D275" s="177" t="s">
        <v>128</v>
      </c>
      <c r="E275" s="183" t="s">
        <v>1</v>
      </c>
      <c r="F275" s="184" t="s">
        <v>364</v>
      </c>
      <c r="G275" s="13"/>
      <c r="H275" s="185">
        <v>8.0079999999999991</v>
      </c>
      <c r="I275" s="186"/>
      <c r="J275" s="13"/>
      <c r="K275" s="13"/>
      <c r="L275" s="182"/>
      <c r="M275" s="187"/>
      <c r="N275" s="188"/>
      <c r="O275" s="188"/>
      <c r="P275" s="188"/>
      <c r="Q275" s="188"/>
      <c r="R275" s="188"/>
      <c r="S275" s="188"/>
      <c r="T275" s="18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83" t="s">
        <v>128</v>
      </c>
      <c r="AU275" s="183" t="s">
        <v>124</v>
      </c>
      <c r="AV275" s="13" t="s">
        <v>124</v>
      </c>
      <c r="AW275" s="13" t="s">
        <v>31</v>
      </c>
      <c r="AX275" s="13" t="s">
        <v>75</v>
      </c>
      <c r="AY275" s="183" t="s">
        <v>115</v>
      </c>
    </row>
    <row r="276" s="13" customFormat="1">
      <c r="A276" s="13"/>
      <c r="B276" s="182"/>
      <c r="C276" s="13"/>
      <c r="D276" s="177" t="s">
        <v>128</v>
      </c>
      <c r="E276" s="183" t="s">
        <v>1</v>
      </c>
      <c r="F276" s="184" t="s">
        <v>365</v>
      </c>
      <c r="G276" s="13"/>
      <c r="H276" s="185">
        <v>7.1399999999999997</v>
      </c>
      <c r="I276" s="186"/>
      <c r="J276" s="13"/>
      <c r="K276" s="13"/>
      <c r="L276" s="182"/>
      <c r="M276" s="187"/>
      <c r="N276" s="188"/>
      <c r="O276" s="188"/>
      <c r="P276" s="188"/>
      <c r="Q276" s="188"/>
      <c r="R276" s="188"/>
      <c r="S276" s="188"/>
      <c r="T276" s="18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83" t="s">
        <v>128</v>
      </c>
      <c r="AU276" s="183" t="s">
        <v>124</v>
      </c>
      <c r="AV276" s="13" t="s">
        <v>124</v>
      </c>
      <c r="AW276" s="13" t="s">
        <v>31</v>
      </c>
      <c r="AX276" s="13" t="s">
        <v>75</v>
      </c>
      <c r="AY276" s="183" t="s">
        <v>115</v>
      </c>
    </row>
    <row r="277" s="14" customFormat="1">
      <c r="A277" s="14"/>
      <c r="B277" s="190"/>
      <c r="C277" s="14"/>
      <c r="D277" s="177" t="s">
        <v>128</v>
      </c>
      <c r="E277" s="191" t="s">
        <v>1</v>
      </c>
      <c r="F277" s="192" t="s">
        <v>132</v>
      </c>
      <c r="G277" s="14"/>
      <c r="H277" s="193">
        <v>211.02699999999999</v>
      </c>
      <c r="I277" s="194"/>
      <c r="J277" s="14"/>
      <c r="K277" s="14"/>
      <c r="L277" s="190"/>
      <c r="M277" s="195"/>
      <c r="N277" s="196"/>
      <c r="O277" s="196"/>
      <c r="P277" s="196"/>
      <c r="Q277" s="196"/>
      <c r="R277" s="196"/>
      <c r="S277" s="196"/>
      <c r="T277" s="197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191" t="s">
        <v>128</v>
      </c>
      <c r="AU277" s="191" t="s">
        <v>124</v>
      </c>
      <c r="AV277" s="14" t="s">
        <v>123</v>
      </c>
      <c r="AW277" s="14" t="s">
        <v>31</v>
      </c>
      <c r="AX277" s="14" t="s">
        <v>80</v>
      </c>
      <c r="AY277" s="191" t="s">
        <v>115</v>
      </c>
    </row>
    <row r="278" s="2" customFormat="1" ht="24.15" customHeight="1">
      <c r="A278" s="36"/>
      <c r="B278" s="163"/>
      <c r="C278" s="164" t="s">
        <v>366</v>
      </c>
      <c r="D278" s="164" t="s">
        <v>118</v>
      </c>
      <c r="E278" s="165" t="s">
        <v>367</v>
      </c>
      <c r="F278" s="166" t="s">
        <v>368</v>
      </c>
      <c r="G278" s="167" t="s">
        <v>137</v>
      </c>
      <c r="H278" s="168">
        <v>211.02699999999999</v>
      </c>
      <c r="I278" s="169"/>
      <c r="J278" s="170">
        <f>ROUND(I278*H278,2)</f>
        <v>0</v>
      </c>
      <c r="K278" s="166" t="s">
        <v>122</v>
      </c>
      <c r="L278" s="37"/>
      <c r="M278" s="171" t="s">
        <v>1</v>
      </c>
      <c r="N278" s="172" t="s">
        <v>41</v>
      </c>
      <c r="O278" s="75"/>
      <c r="P278" s="173">
        <f>O278*H278</f>
        <v>0</v>
      </c>
      <c r="Q278" s="173">
        <v>0</v>
      </c>
      <c r="R278" s="173">
        <f>Q278*H278</f>
        <v>0</v>
      </c>
      <c r="S278" s="173">
        <v>0</v>
      </c>
      <c r="T278" s="174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75" t="s">
        <v>215</v>
      </c>
      <c r="AT278" s="175" t="s">
        <v>118</v>
      </c>
      <c r="AU278" s="175" t="s">
        <v>124</v>
      </c>
      <c r="AY278" s="17" t="s">
        <v>115</v>
      </c>
      <c r="BE278" s="176">
        <f>IF(N278="základní",J278,0)</f>
        <v>0</v>
      </c>
      <c r="BF278" s="176">
        <f>IF(N278="snížená",J278,0)</f>
        <v>0</v>
      </c>
      <c r="BG278" s="176">
        <f>IF(N278="zákl. přenesená",J278,0)</f>
        <v>0</v>
      </c>
      <c r="BH278" s="176">
        <f>IF(N278="sníž. přenesená",J278,0)</f>
        <v>0</v>
      </c>
      <c r="BI278" s="176">
        <f>IF(N278="nulová",J278,0)</f>
        <v>0</v>
      </c>
      <c r="BJ278" s="17" t="s">
        <v>124</v>
      </c>
      <c r="BK278" s="176">
        <f>ROUND(I278*H278,2)</f>
        <v>0</v>
      </c>
      <c r="BL278" s="17" t="s">
        <v>215</v>
      </c>
      <c r="BM278" s="175" t="s">
        <v>369</v>
      </c>
    </row>
    <row r="279" s="2" customFormat="1">
      <c r="A279" s="36"/>
      <c r="B279" s="37"/>
      <c r="C279" s="36"/>
      <c r="D279" s="177" t="s">
        <v>126</v>
      </c>
      <c r="E279" s="36"/>
      <c r="F279" s="178" t="s">
        <v>370</v>
      </c>
      <c r="G279" s="36"/>
      <c r="H279" s="36"/>
      <c r="I279" s="179"/>
      <c r="J279" s="36"/>
      <c r="K279" s="36"/>
      <c r="L279" s="37"/>
      <c r="M279" s="180"/>
      <c r="N279" s="181"/>
      <c r="O279" s="75"/>
      <c r="P279" s="75"/>
      <c r="Q279" s="75"/>
      <c r="R279" s="75"/>
      <c r="S279" s="75"/>
      <c r="T279" s="7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T279" s="17" t="s">
        <v>126</v>
      </c>
      <c r="AU279" s="17" t="s">
        <v>124</v>
      </c>
    </row>
    <row r="280" s="13" customFormat="1">
      <c r="A280" s="13"/>
      <c r="B280" s="182"/>
      <c r="C280" s="13"/>
      <c r="D280" s="177" t="s">
        <v>128</v>
      </c>
      <c r="E280" s="183" t="s">
        <v>1</v>
      </c>
      <c r="F280" s="184" t="s">
        <v>371</v>
      </c>
      <c r="G280" s="13"/>
      <c r="H280" s="185">
        <v>211.02699999999999</v>
      </c>
      <c r="I280" s="186"/>
      <c r="J280" s="13"/>
      <c r="K280" s="13"/>
      <c r="L280" s="182"/>
      <c r="M280" s="187"/>
      <c r="N280" s="188"/>
      <c r="O280" s="188"/>
      <c r="P280" s="188"/>
      <c r="Q280" s="188"/>
      <c r="R280" s="188"/>
      <c r="S280" s="188"/>
      <c r="T280" s="18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183" t="s">
        <v>128</v>
      </c>
      <c r="AU280" s="183" t="s">
        <v>124</v>
      </c>
      <c r="AV280" s="13" t="s">
        <v>124</v>
      </c>
      <c r="AW280" s="13" t="s">
        <v>31</v>
      </c>
      <c r="AX280" s="13" t="s">
        <v>80</v>
      </c>
      <c r="AY280" s="183" t="s">
        <v>115</v>
      </c>
    </row>
    <row r="281" s="2" customFormat="1" ht="24.15" customHeight="1">
      <c r="A281" s="36"/>
      <c r="B281" s="163"/>
      <c r="C281" s="164" t="s">
        <v>372</v>
      </c>
      <c r="D281" s="164" t="s">
        <v>118</v>
      </c>
      <c r="E281" s="165" t="s">
        <v>373</v>
      </c>
      <c r="F281" s="166" t="s">
        <v>374</v>
      </c>
      <c r="G281" s="167" t="s">
        <v>137</v>
      </c>
      <c r="H281" s="168">
        <v>211.02699999999999</v>
      </c>
      <c r="I281" s="169"/>
      <c r="J281" s="170">
        <f>ROUND(I281*H281,2)</f>
        <v>0</v>
      </c>
      <c r="K281" s="166" t="s">
        <v>122</v>
      </c>
      <c r="L281" s="37"/>
      <c r="M281" s="171" t="s">
        <v>1</v>
      </c>
      <c r="N281" s="172" t="s">
        <v>41</v>
      </c>
      <c r="O281" s="75"/>
      <c r="P281" s="173">
        <f>O281*H281</f>
        <v>0</v>
      </c>
      <c r="Q281" s="173">
        <v>0.00044000000000000002</v>
      </c>
      <c r="R281" s="173">
        <f>Q281*H281</f>
        <v>0.092851879999999998</v>
      </c>
      <c r="S281" s="173">
        <v>0</v>
      </c>
      <c r="T281" s="174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75" t="s">
        <v>215</v>
      </c>
      <c r="AT281" s="175" t="s">
        <v>118</v>
      </c>
      <c r="AU281" s="175" t="s">
        <v>124</v>
      </c>
      <c r="AY281" s="17" t="s">
        <v>115</v>
      </c>
      <c r="BE281" s="176">
        <f>IF(N281="základní",J281,0)</f>
        <v>0</v>
      </c>
      <c r="BF281" s="176">
        <f>IF(N281="snížená",J281,0)</f>
        <v>0</v>
      </c>
      <c r="BG281" s="176">
        <f>IF(N281="zákl. přenesená",J281,0)</f>
        <v>0</v>
      </c>
      <c r="BH281" s="176">
        <f>IF(N281="sníž. přenesená",J281,0)</f>
        <v>0</v>
      </c>
      <c r="BI281" s="176">
        <f>IF(N281="nulová",J281,0)</f>
        <v>0</v>
      </c>
      <c r="BJ281" s="17" t="s">
        <v>124</v>
      </c>
      <c r="BK281" s="176">
        <f>ROUND(I281*H281,2)</f>
        <v>0</v>
      </c>
      <c r="BL281" s="17" t="s">
        <v>215</v>
      </c>
      <c r="BM281" s="175" t="s">
        <v>375</v>
      </c>
    </row>
    <row r="282" s="2" customFormat="1">
      <c r="A282" s="36"/>
      <c r="B282" s="37"/>
      <c r="C282" s="36"/>
      <c r="D282" s="177" t="s">
        <v>126</v>
      </c>
      <c r="E282" s="36"/>
      <c r="F282" s="178" t="s">
        <v>376</v>
      </c>
      <c r="G282" s="36"/>
      <c r="H282" s="36"/>
      <c r="I282" s="179"/>
      <c r="J282" s="36"/>
      <c r="K282" s="36"/>
      <c r="L282" s="37"/>
      <c r="M282" s="180"/>
      <c r="N282" s="181"/>
      <c r="O282" s="75"/>
      <c r="P282" s="75"/>
      <c r="Q282" s="75"/>
      <c r="R282" s="75"/>
      <c r="S282" s="75"/>
      <c r="T282" s="7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T282" s="17" t="s">
        <v>126</v>
      </c>
      <c r="AU282" s="17" t="s">
        <v>124</v>
      </c>
    </row>
    <row r="283" s="12" customFormat="1" ht="25.92" customHeight="1">
      <c r="A283" s="12"/>
      <c r="B283" s="150"/>
      <c r="C283" s="12"/>
      <c r="D283" s="151" t="s">
        <v>74</v>
      </c>
      <c r="E283" s="152" t="s">
        <v>377</v>
      </c>
      <c r="F283" s="152" t="s">
        <v>378</v>
      </c>
      <c r="G283" s="12"/>
      <c r="H283" s="12"/>
      <c r="I283" s="153"/>
      <c r="J283" s="154">
        <f>BK283</f>
        <v>0</v>
      </c>
      <c r="K283" s="12"/>
      <c r="L283" s="150"/>
      <c r="M283" s="155"/>
      <c r="N283" s="156"/>
      <c r="O283" s="156"/>
      <c r="P283" s="157">
        <f>P284+P288</f>
        <v>0</v>
      </c>
      <c r="Q283" s="156"/>
      <c r="R283" s="157">
        <f>R284+R288</f>
        <v>0</v>
      </c>
      <c r="S283" s="156"/>
      <c r="T283" s="158">
        <f>T284+T288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51" t="s">
        <v>153</v>
      </c>
      <c r="AT283" s="159" t="s">
        <v>74</v>
      </c>
      <c r="AU283" s="159" t="s">
        <v>75</v>
      </c>
      <c r="AY283" s="151" t="s">
        <v>115</v>
      </c>
      <c r="BK283" s="160">
        <f>BK284+BK288</f>
        <v>0</v>
      </c>
    </row>
    <row r="284" s="12" customFormat="1" ht="22.8" customHeight="1">
      <c r="A284" s="12"/>
      <c r="B284" s="150"/>
      <c r="C284" s="12"/>
      <c r="D284" s="151" t="s">
        <v>74</v>
      </c>
      <c r="E284" s="161" t="s">
        <v>379</v>
      </c>
      <c r="F284" s="161" t="s">
        <v>380</v>
      </c>
      <c r="G284" s="12"/>
      <c r="H284" s="12"/>
      <c r="I284" s="153"/>
      <c r="J284" s="162">
        <f>BK284</f>
        <v>0</v>
      </c>
      <c r="K284" s="12"/>
      <c r="L284" s="150"/>
      <c r="M284" s="155"/>
      <c r="N284" s="156"/>
      <c r="O284" s="156"/>
      <c r="P284" s="157">
        <f>SUM(P285:P287)</f>
        <v>0</v>
      </c>
      <c r="Q284" s="156"/>
      <c r="R284" s="157">
        <f>SUM(R285:R287)</f>
        <v>0</v>
      </c>
      <c r="S284" s="156"/>
      <c r="T284" s="158">
        <f>SUM(T285:T287)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51" t="s">
        <v>153</v>
      </c>
      <c r="AT284" s="159" t="s">
        <v>74</v>
      </c>
      <c r="AU284" s="159" t="s">
        <v>80</v>
      </c>
      <c r="AY284" s="151" t="s">
        <v>115</v>
      </c>
      <c r="BK284" s="160">
        <f>SUM(BK285:BK287)</f>
        <v>0</v>
      </c>
    </row>
    <row r="285" s="2" customFormat="1" ht="16.5" customHeight="1">
      <c r="A285" s="36"/>
      <c r="B285" s="163"/>
      <c r="C285" s="164" t="s">
        <v>381</v>
      </c>
      <c r="D285" s="164" t="s">
        <v>118</v>
      </c>
      <c r="E285" s="165" t="s">
        <v>382</v>
      </c>
      <c r="F285" s="166" t="s">
        <v>383</v>
      </c>
      <c r="G285" s="167" t="s">
        <v>384</v>
      </c>
      <c r="H285" s="168">
        <v>1</v>
      </c>
      <c r="I285" s="169"/>
      <c r="J285" s="170">
        <f>ROUND(I285*H285,2)</f>
        <v>0</v>
      </c>
      <c r="K285" s="166" t="s">
        <v>1</v>
      </c>
      <c r="L285" s="37"/>
      <c r="M285" s="171" t="s">
        <v>1</v>
      </c>
      <c r="N285" s="172" t="s">
        <v>41</v>
      </c>
      <c r="O285" s="75"/>
      <c r="P285" s="173">
        <f>O285*H285</f>
        <v>0</v>
      </c>
      <c r="Q285" s="173">
        <v>0</v>
      </c>
      <c r="R285" s="173">
        <f>Q285*H285</f>
        <v>0</v>
      </c>
      <c r="S285" s="173">
        <v>0</v>
      </c>
      <c r="T285" s="174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75" t="s">
        <v>385</v>
      </c>
      <c r="AT285" s="175" t="s">
        <v>118</v>
      </c>
      <c r="AU285" s="175" t="s">
        <v>124</v>
      </c>
      <c r="AY285" s="17" t="s">
        <v>115</v>
      </c>
      <c r="BE285" s="176">
        <f>IF(N285="základní",J285,0)</f>
        <v>0</v>
      </c>
      <c r="BF285" s="176">
        <f>IF(N285="snížená",J285,0)</f>
        <v>0</v>
      </c>
      <c r="BG285" s="176">
        <f>IF(N285="zákl. přenesená",J285,0)</f>
        <v>0</v>
      </c>
      <c r="BH285" s="176">
        <f>IF(N285="sníž. přenesená",J285,0)</f>
        <v>0</v>
      </c>
      <c r="BI285" s="176">
        <f>IF(N285="nulová",J285,0)</f>
        <v>0</v>
      </c>
      <c r="BJ285" s="17" t="s">
        <v>124</v>
      </c>
      <c r="BK285" s="176">
        <f>ROUND(I285*H285,2)</f>
        <v>0</v>
      </c>
      <c r="BL285" s="17" t="s">
        <v>385</v>
      </c>
      <c r="BM285" s="175" t="s">
        <v>386</v>
      </c>
    </row>
    <row r="286" s="2" customFormat="1">
      <c r="A286" s="36"/>
      <c r="B286" s="37"/>
      <c r="C286" s="36"/>
      <c r="D286" s="177" t="s">
        <v>126</v>
      </c>
      <c r="E286" s="36"/>
      <c r="F286" s="178" t="s">
        <v>383</v>
      </c>
      <c r="G286" s="36"/>
      <c r="H286" s="36"/>
      <c r="I286" s="179"/>
      <c r="J286" s="36"/>
      <c r="K286" s="36"/>
      <c r="L286" s="37"/>
      <c r="M286" s="180"/>
      <c r="N286" s="181"/>
      <c r="O286" s="75"/>
      <c r="P286" s="75"/>
      <c r="Q286" s="75"/>
      <c r="R286" s="75"/>
      <c r="S286" s="75"/>
      <c r="T286" s="7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7" t="s">
        <v>126</v>
      </c>
      <c r="AU286" s="17" t="s">
        <v>124</v>
      </c>
    </row>
    <row r="287" s="2" customFormat="1">
      <c r="A287" s="36"/>
      <c r="B287" s="37"/>
      <c r="C287" s="36"/>
      <c r="D287" s="177" t="s">
        <v>261</v>
      </c>
      <c r="E287" s="36"/>
      <c r="F287" s="208" t="s">
        <v>387</v>
      </c>
      <c r="G287" s="36"/>
      <c r="H287" s="36"/>
      <c r="I287" s="179"/>
      <c r="J287" s="36"/>
      <c r="K287" s="36"/>
      <c r="L287" s="37"/>
      <c r="M287" s="180"/>
      <c r="N287" s="181"/>
      <c r="O287" s="75"/>
      <c r="P287" s="75"/>
      <c r="Q287" s="75"/>
      <c r="R287" s="75"/>
      <c r="S287" s="75"/>
      <c r="T287" s="7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7" t="s">
        <v>261</v>
      </c>
      <c r="AU287" s="17" t="s">
        <v>124</v>
      </c>
    </row>
    <row r="288" s="12" customFormat="1" ht="22.8" customHeight="1">
      <c r="A288" s="12"/>
      <c r="B288" s="150"/>
      <c r="C288" s="12"/>
      <c r="D288" s="151" t="s">
        <v>74</v>
      </c>
      <c r="E288" s="161" t="s">
        <v>388</v>
      </c>
      <c r="F288" s="161" t="s">
        <v>389</v>
      </c>
      <c r="G288" s="12"/>
      <c r="H288" s="12"/>
      <c r="I288" s="153"/>
      <c r="J288" s="162">
        <f>BK288</f>
        <v>0</v>
      </c>
      <c r="K288" s="12"/>
      <c r="L288" s="150"/>
      <c r="M288" s="155"/>
      <c r="N288" s="156"/>
      <c r="O288" s="156"/>
      <c r="P288" s="157">
        <f>SUM(P289:P291)</f>
        <v>0</v>
      </c>
      <c r="Q288" s="156"/>
      <c r="R288" s="157">
        <f>SUM(R289:R291)</f>
        <v>0</v>
      </c>
      <c r="S288" s="156"/>
      <c r="T288" s="158">
        <f>SUM(T289:T291)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151" t="s">
        <v>153</v>
      </c>
      <c r="AT288" s="159" t="s">
        <v>74</v>
      </c>
      <c r="AU288" s="159" t="s">
        <v>80</v>
      </c>
      <c r="AY288" s="151" t="s">
        <v>115</v>
      </c>
      <c r="BK288" s="160">
        <f>SUM(BK289:BK291)</f>
        <v>0</v>
      </c>
    </row>
    <row r="289" s="2" customFormat="1" ht="16.5" customHeight="1">
      <c r="A289" s="36"/>
      <c r="B289" s="163"/>
      <c r="C289" s="164" t="s">
        <v>390</v>
      </c>
      <c r="D289" s="164" t="s">
        <v>118</v>
      </c>
      <c r="E289" s="165" t="s">
        <v>391</v>
      </c>
      <c r="F289" s="166" t="s">
        <v>392</v>
      </c>
      <c r="G289" s="167" t="s">
        <v>384</v>
      </c>
      <c r="H289" s="168">
        <v>1</v>
      </c>
      <c r="I289" s="169"/>
      <c r="J289" s="170">
        <f>ROUND(I289*H289,2)</f>
        <v>0</v>
      </c>
      <c r="K289" s="166" t="s">
        <v>1</v>
      </c>
      <c r="L289" s="37"/>
      <c r="M289" s="171" t="s">
        <v>1</v>
      </c>
      <c r="N289" s="172" t="s">
        <v>41</v>
      </c>
      <c r="O289" s="75"/>
      <c r="P289" s="173">
        <f>O289*H289</f>
        <v>0</v>
      </c>
      <c r="Q289" s="173">
        <v>0</v>
      </c>
      <c r="R289" s="173">
        <f>Q289*H289</f>
        <v>0</v>
      </c>
      <c r="S289" s="173">
        <v>0</v>
      </c>
      <c r="T289" s="174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75" t="s">
        <v>385</v>
      </c>
      <c r="AT289" s="175" t="s">
        <v>118</v>
      </c>
      <c r="AU289" s="175" t="s">
        <v>124</v>
      </c>
      <c r="AY289" s="17" t="s">
        <v>115</v>
      </c>
      <c r="BE289" s="176">
        <f>IF(N289="základní",J289,0)</f>
        <v>0</v>
      </c>
      <c r="BF289" s="176">
        <f>IF(N289="snížená",J289,0)</f>
        <v>0</v>
      </c>
      <c r="BG289" s="176">
        <f>IF(N289="zákl. přenesená",J289,0)</f>
        <v>0</v>
      </c>
      <c r="BH289" s="176">
        <f>IF(N289="sníž. přenesená",J289,0)</f>
        <v>0</v>
      </c>
      <c r="BI289" s="176">
        <f>IF(N289="nulová",J289,0)</f>
        <v>0</v>
      </c>
      <c r="BJ289" s="17" t="s">
        <v>124</v>
      </c>
      <c r="BK289" s="176">
        <f>ROUND(I289*H289,2)</f>
        <v>0</v>
      </c>
      <c r="BL289" s="17" t="s">
        <v>385</v>
      </c>
      <c r="BM289" s="175" t="s">
        <v>393</v>
      </c>
    </row>
    <row r="290" s="2" customFormat="1">
      <c r="A290" s="36"/>
      <c r="B290" s="37"/>
      <c r="C290" s="36"/>
      <c r="D290" s="177" t="s">
        <v>126</v>
      </c>
      <c r="E290" s="36"/>
      <c r="F290" s="178" t="s">
        <v>392</v>
      </c>
      <c r="G290" s="36"/>
      <c r="H290" s="36"/>
      <c r="I290" s="179"/>
      <c r="J290" s="36"/>
      <c r="K290" s="36"/>
      <c r="L290" s="37"/>
      <c r="M290" s="180"/>
      <c r="N290" s="181"/>
      <c r="O290" s="75"/>
      <c r="P290" s="75"/>
      <c r="Q290" s="75"/>
      <c r="R290" s="75"/>
      <c r="S290" s="75"/>
      <c r="T290" s="7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7" t="s">
        <v>126</v>
      </c>
      <c r="AU290" s="17" t="s">
        <v>124</v>
      </c>
    </row>
    <row r="291" s="2" customFormat="1">
      <c r="A291" s="36"/>
      <c r="B291" s="37"/>
      <c r="C291" s="36"/>
      <c r="D291" s="177" t="s">
        <v>261</v>
      </c>
      <c r="E291" s="36"/>
      <c r="F291" s="208" t="s">
        <v>394</v>
      </c>
      <c r="G291" s="36"/>
      <c r="H291" s="36"/>
      <c r="I291" s="179"/>
      <c r="J291" s="36"/>
      <c r="K291" s="36"/>
      <c r="L291" s="37"/>
      <c r="M291" s="209"/>
      <c r="N291" s="210"/>
      <c r="O291" s="211"/>
      <c r="P291" s="211"/>
      <c r="Q291" s="211"/>
      <c r="R291" s="211"/>
      <c r="S291" s="211"/>
      <c r="T291" s="212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T291" s="17" t="s">
        <v>261</v>
      </c>
      <c r="AU291" s="17" t="s">
        <v>124</v>
      </c>
    </row>
    <row r="292" s="2" customFormat="1" ht="6.96" customHeight="1">
      <c r="A292" s="36"/>
      <c r="B292" s="58"/>
      <c r="C292" s="59"/>
      <c r="D292" s="59"/>
      <c r="E292" s="59"/>
      <c r="F292" s="59"/>
      <c r="G292" s="59"/>
      <c r="H292" s="59"/>
      <c r="I292" s="59"/>
      <c r="J292" s="59"/>
      <c r="K292" s="59"/>
      <c r="L292" s="37"/>
      <c r="M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</row>
  </sheetData>
  <autoFilter ref="C123:K291"/>
  <mergeCells count="6">
    <mergeCell ref="E7:H7"/>
    <mergeCell ref="E16:H16"/>
    <mergeCell ref="E25:H25"/>
    <mergeCell ref="E85:H85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2023-02-27T09:59:33Z</dcterms:created>
  <dcterms:modified xsi:type="dcterms:W3CDTF">2023-02-27T09:59:34Z</dcterms:modified>
</cp:coreProperties>
</file>