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ad7aa50d3cbe42/Dokumenty/RPHOME/ROZPOČTY since 2020/3800 RPHSTAV 2023/3801 ORDINACE ČL/ODEVZDÁNÍ/"/>
    </mc:Choice>
  </mc:AlternateContent>
  <xr:revisionPtr revIDLastSave="0" documentId="8_{224C8885-91E0-41C5-80B3-2AA99F3C343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 Pol" sheetId="13" r:id="rId5"/>
    <sheet name="01 02 Pol" sheetId="14" r:id="rId6"/>
    <sheet name="01 03 Pol" sheetId="15" r:id="rId7"/>
    <sheet name="01 04 Pol" sheetId="16" r:id="rId8"/>
    <sheet name="01 05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8">'01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Pol'!$A$1:$Y$24</definedName>
    <definedName name="_xlnm.Print_Area" localSheetId="4">'01 01 Pol'!$A$1:$Y$562</definedName>
    <definedName name="_xlnm.Print_Area" localSheetId="5">'01 02 Pol'!$A$1:$Y$78</definedName>
    <definedName name="_xlnm.Print_Area" localSheetId="6">'01 03 Pol'!$A$1:$Y$49</definedName>
    <definedName name="_xlnm.Print_Area" localSheetId="7">'01 04 Pol'!$A$1:$Y$34</definedName>
    <definedName name="_xlnm.Print_Area" localSheetId="8">'01 05 Pol'!$A$1:$Y$97</definedName>
    <definedName name="_xlnm.Print_Area" localSheetId="1">Stavba!$A$1:$J$104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96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2" i="17"/>
  <c r="M12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9" i="17"/>
  <c r="I19" i="17"/>
  <c r="K19" i="17"/>
  <c r="M19" i="17"/>
  <c r="O19" i="17"/>
  <c r="Q19" i="17"/>
  <c r="V19" i="17"/>
  <c r="G22" i="17"/>
  <c r="I22" i="17"/>
  <c r="K22" i="17"/>
  <c r="M22" i="17"/>
  <c r="O22" i="17"/>
  <c r="Q22" i="17"/>
  <c r="V22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30" i="17"/>
  <c r="G31" i="17"/>
  <c r="M31" i="17" s="1"/>
  <c r="M30" i="17" s="1"/>
  <c r="I31" i="17"/>
  <c r="I30" i="17" s="1"/>
  <c r="K31" i="17"/>
  <c r="O31" i="17"/>
  <c r="Q31" i="17"/>
  <c r="V31" i="17"/>
  <c r="G36" i="17"/>
  <c r="I36" i="17"/>
  <c r="K36" i="17"/>
  <c r="K30" i="17" s="1"/>
  <c r="M36" i="17"/>
  <c r="O36" i="17"/>
  <c r="O30" i="17" s="1"/>
  <c r="Q36" i="17"/>
  <c r="Q30" i="17" s="1"/>
  <c r="V36" i="17"/>
  <c r="G37" i="17"/>
  <c r="I37" i="17"/>
  <c r="K37" i="17"/>
  <c r="M37" i="17"/>
  <c r="O37" i="17"/>
  <c r="Q37" i="17"/>
  <c r="V37" i="17"/>
  <c r="G40" i="17"/>
  <c r="I40" i="17"/>
  <c r="K40" i="17"/>
  <c r="M40" i="17"/>
  <c r="O40" i="17"/>
  <c r="Q40" i="17"/>
  <c r="V40" i="17"/>
  <c r="V30" i="17" s="1"/>
  <c r="G41" i="17"/>
  <c r="M41" i="17" s="1"/>
  <c r="I41" i="17"/>
  <c r="K41" i="17"/>
  <c r="O41" i="17"/>
  <c r="Q41" i="17"/>
  <c r="V41" i="17"/>
  <c r="G44" i="17"/>
  <c r="G43" i="17" s="1"/>
  <c r="I44" i="17"/>
  <c r="I43" i="17" s="1"/>
  <c r="K44" i="17"/>
  <c r="K43" i="17" s="1"/>
  <c r="O44" i="17"/>
  <c r="Q44" i="17"/>
  <c r="Q43" i="17" s="1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O43" i="17" s="1"/>
  <c r="Q46" i="17"/>
  <c r="V46" i="17"/>
  <c r="G47" i="17"/>
  <c r="I47" i="17"/>
  <c r="K47" i="17"/>
  <c r="M47" i="17"/>
  <c r="O47" i="17"/>
  <c r="Q47" i="17"/>
  <c r="V47" i="17"/>
  <c r="G49" i="17"/>
  <c r="I49" i="17"/>
  <c r="K49" i="17"/>
  <c r="M49" i="17"/>
  <c r="O49" i="17"/>
  <c r="Q49" i="17"/>
  <c r="V49" i="17"/>
  <c r="G50" i="17"/>
  <c r="I50" i="17"/>
  <c r="K50" i="17"/>
  <c r="M50" i="17"/>
  <c r="O50" i="17"/>
  <c r="Q50" i="17"/>
  <c r="V50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V43" i="17" s="1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3" i="17"/>
  <c r="I73" i="17"/>
  <c r="K73" i="17"/>
  <c r="M73" i="17"/>
  <c r="O73" i="17"/>
  <c r="Q73" i="17"/>
  <c r="V73" i="17"/>
  <c r="G74" i="17"/>
  <c r="I74" i="17"/>
  <c r="K74" i="17"/>
  <c r="M74" i="17"/>
  <c r="O74" i="17"/>
  <c r="Q74" i="17"/>
  <c r="V74" i="17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1" i="17"/>
  <c r="I81" i="17"/>
  <c r="K81" i="17"/>
  <c r="Q81" i="17"/>
  <c r="G82" i="17"/>
  <c r="I82" i="17"/>
  <c r="K82" i="17"/>
  <c r="M82" i="17"/>
  <c r="O82" i="17"/>
  <c r="Q82" i="17"/>
  <c r="V82" i="17"/>
  <c r="G84" i="17"/>
  <c r="I84" i="17"/>
  <c r="K84" i="17"/>
  <c r="M84" i="17"/>
  <c r="M81" i="17" s="1"/>
  <c r="O84" i="17"/>
  <c r="O81" i="17" s="1"/>
  <c r="Q84" i="17"/>
  <c r="V84" i="17"/>
  <c r="V81" i="17" s="1"/>
  <c r="G85" i="17"/>
  <c r="M85" i="17" s="1"/>
  <c r="I85" i="17"/>
  <c r="K85" i="17"/>
  <c r="O85" i="17"/>
  <c r="Q85" i="17"/>
  <c r="V85" i="17"/>
  <c r="O87" i="17"/>
  <c r="Q87" i="17"/>
  <c r="V87" i="17"/>
  <c r="G88" i="17"/>
  <c r="G87" i="17" s="1"/>
  <c r="I88" i="17"/>
  <c r="I87" i="17" s="1"/>
  <c r="K88" i="17"/>
  <c r="K87" i="17" s="1"/>
  <c r="O88" i="17"/>
  <c r="Q88" i="17"/>
  <c r="V88" i="17"/>
  <c r="G93" i="17"/>
  <c r="M93" i="17" s="1"/>
  <c r="I93" i="17"/>
  <c r="K93" i="17"/>
  <c r="O93" i="17"/>
  <c r="Q93" i="17"/>
  <c r="V93" i="17"/>
  <c r="AE96" i="17"/>
  <c r="AF96" i="17"/>
  <c r="G33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O8" i="16" s="1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G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AE33" i="16"/>
  <c r="G48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AF48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O28" i="15"/>
  <c r="G29" i="15"/>
  <c r="I29" i="15"/>
  <c r="K29" i="15"/>
  <c r="K28" i="15" s="1"/>
  <c r="M29" i="15"/>
  <c r="O29" i="15"/>
  <c r="Q29" i="15"/>
  <c r="Q28" i="15" s="1"/>
  <c r="V29" i="15"/>
  <c r="V28" i="15" s="1"/>
  <c r="G30" i="15"/>
  <c r="M30" i="15" s="1"/>
  <c r="I30" i="15"/>
  <c r="K30" i="15"/>
  <c r="O30" i="15"/>
  <c r="Q30" i="15"/>
  <c r="V30" i="15"/>
  <c r="G33" i="15"/>
  <c r="M33" i="15" s="1"/>
  <c r="I33" i="15"/>
  <c r="K33" i="15"/>
  <c r="O33" i="15"/>
  <c r="Q33" i="15"/>
  <c r="V33" i="15"/>
  <c r="G35" i="15"/>
  <c r="G36" i="15"/>
  <c r="M36" i="15" s="1"/>
  <c r="M35" i="15" s="1"/>
  <c r="I36" i="15"/>
  <c r="K36" i="15"/>
  <c r="O36" i="15"/>
  <c r="Q36" i="15"/>
  <c r="V36" i="15"/>
  <c r="V35" i="15" s="1"/>
  <c r="G37" i="15"/>
  <c r="I37" i="15"/>
  <c r="K37" i="15"/>
  <c r="K35" i="15" s="1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O35" i="15" s="1"/>
  <c r="Q39" i="15"/>
  <c r="Q35" i="15" s="1"/>
  <c r="V39" i="15"/>
  <c r="G40" i="15"/>
  <c r="I40" i="15"/>
  <c r="I35" i="15" s="1"/>
  <c r="K40" i="15"/>
  <c r="M40" i="15"/>
  <c r="O40" i="15"/>
  <c r="Q40" i="15"/>
  <c r="V40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AE48" i="15"/>
  <c r="G77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G64" i="14"/>
  <c r="I64" i="14"/>
  <c r="I63" i="14" s="1"/>
  <c r="K64" i="14"/>
  <c r="K63" i="14" s="1"/>
  <c r="M64" i="14"/>
  <c r="O64" i="14"/>
  <c r="O63" i="14" s="1"/>
  <c r="Q64" i="14"/>
  <c r="Q63" i="14" s="1"/>
  <c r="V64" i="14"/>
  <c r="V63" i="14" s="1"/>
  <c r="G65" i="14"/>
  <c r="M65" i="14" s="1"/>
  <c r="I65" i="14"/>
  <c r="K65" i="14"/>
  <c r="O65" i="14"/>
  <c r="Q65" i="14"/>
  <c r="V65" i="14"/>
  <c r="G66" i="14"/>
  <c r="G67" i="14"/>
  <c r="M67" i="14" s="1"/>
  <c r="I67" i="14"/>
  <c r="I66" i="14" s="1"/>
  <c r="K67" i="14"/>
  <c r="K66" i="14" s="1"/>
  <c r="O67" i="14"/>
  <c r="O66" i="14" s="1"/>
  <c r="Q67" i="14"/>
  <c r="V67" i="14"/>
  <c r="G68" i="14"/>
  <c r="M68" i="14" s="1"/>
  <c r="I68" i="14"/>
  <c r="K68" i="14"/>
  <c r="O68" i="14"/>
  <c r="Q68" i="14"/>
  <c r="Q66" i="14" s="1"/>
  <c r="V68" i="14"/>
  <c r="V66" i="14" s="1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AE77" i="14"/>
  <c r="AF77" i="14"/>
  <c r="G561" i="13"/>
  <c r="BA559" i="13"/>
  <c r="BA557" i="13"/>
  <c r="BA556" i="13"/>
  <c r="BA528" i="13"/>
  <c r="BA316" i="13"/>
  <c r="BA293" i="13"/>
  <c r="BA289" i="13"/>
  <c r="BA274" i="13"/>
  <c r="BA271" i="13"/>
  <c r="BA270" i="13"/>
  <c r="BA254" i="13"/>
  <c r="BA250" i="13"/>
  <c r="BA191" i="13"/>
  <c r="BA185" i="13"/>
  <c r="BA157" i="13"/>
  <c r="BA149" i="13"/>
  <c r="BA131" i="13"/>
  <c r="BA79" i="13"/>
  <c r="BA75" i="13"/>
  <c r="BA64" i="13"/>
  <c r="BA51" i="13"/>
  <c r="BA41" i="13"/>
  <c r="BA31" i="13"/>
  <c r="G8" i="13"/>
  <c r="G9" i="13"/>
  <c r="M9" i="13" s="1"/>
  <c r="M8" i="13" s="1"/>
  <c r="I9" i="13"/>
  <c r="K9" i="13"/>
  <c r="O9" i="13"/>
  <c r="Q9" i="13"/>
  <c r="V9" i="13"/>
  <c r="G12" i="13"/>
  <c r="I12" i="13"/>
  <c r="K12" i="13"/>
  <c r="K8" i="13" s="1"/>
  <c r="M12" i="13"/>
  <c r="O12" i="13"/>
  <c r="O8" i="13" s="1"/>
  <c r="Q12" i="13"/>
  <c r="Q8" i="13" s="1"/>
  <c r="V12" i="13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V8" i="13" s="1"/>
  <c r="G22" i="13"/>
  <c r="I22" i="13"/>
  <c r="K22" i="13"/>
  <c r="M22" i="13"/>
  <c r="O22" i="13"/>
  <c r="Q22" i="13"/>
  <c r="V22" i="13"/>
  <c r="G25" i="13"/>
  <c r="I25" i="13"/>
  <c r="K25" i="13"/>
  <c r="M25" i="13"/>
  <c r="O25" i="13"/>
  <c r="Q25" i="13"/>
  <c r="V25" i="13"/>
  <c r="G27" i="13"/>
  <c r="M27" i="13" s="1"/>
  <c r="I27" i="13"/>
  <c r="I8" i="13" s="1"/>
  <c r="K27" i="13"/>
  <c r="O27" i="13"/>
  <c r="Q27" i="13"/>
  <c r="V27" i="13"/>
  <c r="G30" i="13"/>
  <c r="M30" i="13" s="1"/>
  <c r="I30" i="13"/>
  <c r="K30" i="13"/>
  <c r="O30" i="13"/>
  <c r="Q30" i="13"/>
  <c r="V30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40" i="13"/>
  <c r="I40" i="13"/>
  <c r="I39" i="13" s="1"/>
  <c r="K40" i="13"/>
  <c r="K39" i="13" s="1"/>
  <c r="M40" i="13"/>
  <c r="O40" i="13"/>
  <c r="Q40" i="13"/>
  <c r="V40" i="13"/>
  <c r="G50" i="13"/>
  <c r="I50" i="13"/>
  <c r="K50" i="13"/>
  <c r="M50" i="13"/>
  <c r="O50" i="13"/>
  <c r="Q50" i="13"/>
  <c r="Q39" i="13" s="1"/>
  <c r="V50" i="13"/>
  <c r="V39" i="13" s="1"/>
  <c r="G54" i="13"/>
  <c r="M54" i="13" s="1"/>
  <c r="I54" i="13"/>
  <c r="K54" i="13"/>
  <c r="O54" i="13"/>
  <c r="Q54" i="13"/>
  <c r="V54" i="13"/>
  <c r="G57" i="13"/>
  <c r="I57" i="13"/>
  <c r="K57" i="13"/>
  <c r="M57" i="13"/>
  <c r="O57" i="13"/>
  <c r="O39" i="13" s="1"/>
  <c r="Q57" i="13"/>
  <c r="V57" i="13"/>
  <c r="G60" i="13"/>
  <c r="G39" i="13" s="1"/>
  <c r="I60" i="13"/>
  <c r="K60" i="13"/>
  <c r="O60" i="13"/>
  <c r="Q60" i="13"/>
  <c r="V6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G74" i="13"/>
  <c r="I74" i="13"/>
  <c r="I73" i="13" s="1"/>
  <c r="K74" i="13"/>
  <c r="K73" i="13" s="1"/>
  <c r="M74" i="13"/>
  <c r="M73" i="13" s="1"/>
  <c r="O74" i="13"/>
  <c r="O73" i="13" s="1"/>
  <c r="Q74" i="13"/>
  <c r="Q73" i="13" s="1"/>
  <c r="V74" i="13"/>
  <c r="V73" i="13" s="1"/>
  <c r="G78" i="13"/>
  <c r="I78" i="13"/>
  <c r="K78" i="13"/>
  <c r="M78" i="13"/>
  <c r="O78" i="13"/>
  <c r="Q78" i="13"/>
  <c r="V78" i="13"/>
  <c r="G83" i="13"/>
  <c r="I83" i="13"/>
  <c r="K83" i="13"/>
  <c r="M83" i="13"/>
  <c r="O83" i="13"/>
  <c r="Q83" i="13"/>
  <c r="V83" i="13"/>
  <c r="G89" i="13"/>
  <c r="M89" i="13" s="1"/>
  <c r="I89" i="13"/>
  <c r="K89" i="13"/>
  <c r="O89" i="13"/>
  <c r="Q89" i="13"/>
  <c r="V89" i="13"/>
  <c r="G92" i="13"/>
  <c r="G93" i="13"/>
  <c r="I93" i="13"/>
  <c r="I92" i="13" s="1"/>
  <c r="K93" i="13"/>
  <c r="K92" i="13" s="1"/>
  <c r="M93" i="13"/>
  <c r="O93" i="13"/>
  <c r="O92" i="13" s="1"/>
  <c r="Q93" i="13"/>
  <c r="V93" i="13"/>
  <c r="V92" i="13" s="1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09" i="13"/>
  <c r="I109" i="13"/>
  <c r="K109" i="13"/>
  <c r="M109" i="13"/>
  <c r="O109" i="13"/>
  <c r="Q109" i="13"/>
  <c r="V109" i="13"/>
  <c r="G114" i="13"/>
  <c r="I114" i="13"/>
  <c r="K114" i="13"/>
  <c r="M114" i="13"/>
  <c r="O114" i="13"/>
  <c r="Q114" i="13"/>
  <c r="Q92" i="13" s="1"/>
  <c r="V114" i="13"/>
  <c r="G117" i="13"/>
  <c r="I117" i="13"/>
  <c r="K117" i="13"/>
  <c r="M117" i="13"/>
  <c r="O117" i="13"/>
  <c r="Q117" i="13"/>
  <c r="V117" i="13"/>
  <c r="G120" i="13"/>
  <c r="G119" i="13" s="1"/>
  <c r="I120" i="13"/>
  <c r="I119" i="13" s="1"/>
  <c r="K120" i="13"/>
  <c r="K119" i="13" s="1"/>
  <c r="O120" i="13"/>
  <c r="Q120" i="13"/>
  <c r="Q119" i="13" s="1"/>
  <c r="V120" i="13"/>
  <c r="G126" i="13"/>
  <c r="M126" i="13" s="1"/>
  <c r="I126" i="13"/>
  <c r="K126" i="13"/>
  <c r="O126" i="13"/>
  <c r="Q126" i="13"/>
  <c r="V126" i="13"/>
  <c r="V119" i="13" s="1"/>
  <c r="G130" i="13"/>
  <c r="I130" i="13"/>
  <c r="K130" i="13"/>
  <c r="M130" i="13"/>
  <c r="O130" i="13"/>
  <c r="Q130" i="13"/>
  <c r="V130" i="13"/>
  <c r="G136" i="13"/>
  <c r="M136" i="13" s="1"/>
  <c r="I136" i="13"/>
  <c r="K136" i="13"/>
  <c r="O136" i="13"/>
  <c r="Q136" i="13"/>
  <c r="V136" i="13"/>
  <c r="G139" i="13"/>
  <c r="I139" i="13"/>
  <c r="K139" i="13"/>
  <c r="M139" i="13"/>
  <c r="O139" i="13"/>
  <c r="O119" i="13" s="1"/>
  <c r="Q139" i="13"/>
  <c r="V139" i="13"/>
  <c r="G146" i="13"/>
  <c r="I146" i="13"/>
  <c r="K146" i="13"/>
  <c r="M146" i="13"/>
  <c r="O146" i="13"/>
  <c r="Q146" i="13"/>
  <c r="V146" i="13"/>
  <c r="G148" i="13"/>
  <c r="I148" i="13"/>
  <c r="K148" i="13"/>
  <c r="M148" i="13"/>
  <c r="O148" i="13"/>
  <c r="Q148" i="13"/>
  <c r="V148" i="13"/>
  <c r="G153" i="13"/>
  <c r="M153" i="13" s="1"/>
  <c r="I153" i="13"/>
  <c r="K153" i="13"/>
  <c r="O153" i="13"/>
  <c r="Q153" i="13"/>
  <c r="V153" i="13"/>
  <c r="G155" i="13"/>
  <c r="Q155" i="13"/>
  <c r="G156" i="13"/>
  <c r="I156" i="13"/>
  <c r="I155" i="13" s="1"/>
  <c r="K156" i="13"/>
  <c r="K155" i="13" s="1"/>
  <c r="M156" i="13"/>
  <c r="O156" i="13"/>
  <c r="O155" i="13" s="1"/>
  <c r="Q156" i="13"/>
  <c r="V156" i="13"/>
  <c r="V155" i="13" s="1"/>
  <c r="G159" i="13"/>
  <c r="M159" i="13" s="1"/>
  <c r="I159" i="13"/>
  <c r="K159" i="13"/>
  <c r="O159" i="13"/>
  <c r="Q159" i="13"/>
  <c r="V159" i="13"/>
  <c r="G162" i="13"/>
  <c r="I162" i="13"/>
  <c r="I161" i="13" s="1"/>
  <c r="K162" i="13"/>
  <c r="M162" i="13"/>
  <c r="O162" i="13"/>
  <c r="O161" i="13" s="1"/>
  <c r="Q162" i="13"/>
  <c r="V162" i="13"/>
  <c r="G166" i="13"/>
  <c r="I166" i="13"/>
  <c r="K166" i="13"/>
  <c r="K161" i="13" s="1"/>
  <c r="M166" i="13"/>
  <c r="O166" i="13"/>
  <c r="Q166" i="13"/>
  <c r="Q161" i="13" s="1"/>
  <c r="V166" i="13"/>
  <c r="V161" i="13" s="1"/>
  <c r="G168" i="13"/>
  <c r="I168" i="13"/>
  <c r="K168" i="13"/>
  <c r="M168" i="13"/>
  <c r="O168" i="13"/>
  <c r="Q168" i="13"/>
  <c r="V168" i="13"/>
  <c r="G171" i="13"/>
  <c r="M171" i="13" s="1"/>
  <c r="I171" i="13"/>
  <c r="K171" i="13"/>
  <c r="O171" i="13"/>
  <c r="Q171" i="13"/>
  <c r="V171" i="13"/>
  <c r="G174" i="13"/>
  <c r="G161" i="13" s="1"/>
  <c r="I174" i="13"/>
  <c r="K174" i="13"/>
  <c r="O174" i="13"/>
  <c r="Q174" i="13"/>
  <c r="V174" i="13"/>
  <c r="G178" i="13"/>
  <c r="I178" i="13"/>
  <c r="K178" i="13"/>
  <c r="K177" i="13" s="1"/>
  <c r="M178" i="13"/>
  <c r="O178" i="13"/>
  <c r="O177" i="13" s="1"/>
  <c r="Q178" i="13"/>
  <c r="Q177" i="13" s="1"/>
  <c r="V178" i="13"/>
  <c r="G184" i="13"/>
  <c r="G177" i="13" s="1"/>
  <c r="I184" i="13"/>
  <c r="K184" i="13"/>
  <c r="O184" i="13"/>
  <c r="Q184" i="13"/>
  <c r="V184" i="13"/>
  <c r="G190" i="13"/>
  <c r="I190" i="13"/>
  <c r="K190" i="13"/>
  <c r="M190" i="13"/>
  <c r="O190" i="13"/>
  <c r="Q190" i="13"/>
  <c r="V190" i="13"/>
  <c r="G196" i="13"/>
  <c r="I196" i="13"/>
  <c r="K196" i="13"/>
  <c r="M196" i="13"/>
  <c r="O196" i="13"/>
  <c r="Q196" i="13"/>
  <c r="V196" i="13"/>
  <c r="G200" i="13"/>
  <c r="I200" i="13"/>
  <c r="K200" i="13"/>
  <c r="M200" i="13"/>
  <c r="O200" i="13"/>
  <c r="Q200" i="13"/>
  <c r="V200" i="13"/>
  <c r="V177" i="13" s="1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I206" i="13"/>
  <c r="I177" i="13" s="1"/>
  <c r="K206" i="13"/>
  <c r="M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K214" i="13"/>
  <c r="O214" i="13"/>
  <c r="Q214" i="13"/>
  <c r="G215" i="13"/>
  <c r="G214" i="13" s="1"/>
  <c r="I215" i="13"/>
  <c r="I214" i="13" s="1"/>
  <c r="K215" i="13"/>
  <c r="M215" i="13"/>
  <c r="M214" i="13" s="1"/>
  <c r="O215" i="13"/>
  <c r="Q215" i="13"/>
  <c r="V215" i="13"/>
  <c r="V214" i="13" s="1"/>
  <c r="O220" i="13"/>
  <c r="V220" i="13"/>
  <c r="G221" i="13"/>
  <c r="G220" i="13" s="1"/>
  <c r="I221" i="13"/>
  <c r="I220" i="13" s="1"/>
  <c r="K221" i="13"/>
  <c r="K220" i="13" s="1"/>
  <c r="O221" i="13"/>
  <c r="Q221" i="13"/>
  <c r="Q220" i="13" s="1"/>
  <c r="V221" i="13"/>
  <c r="G224" i="13"/>
  <c r="I224" i="13"/>
  <c r="K224" i="13"/>
  <c r="K223" i="13" s="1"/>
  <c r="M224" i="13"/>
  <c r="O224" i="13"/>
  <c r="O223" i="13" s="1"/>
  <c r="Q224" i="13"/>
  <c r="Q223" i="13" s="1"/>
  <c r="V224" i="13"/>
  <c r="G239" i="13"/>
  <c r="G223" i="13" s="1"/>
  <c r="I239" i="13"/>
  <c r="K239" i="13"/>
  <c r="O239" i="13"/>
  <c r="Q239" i="13"/>
  <c r="V239" i="13"/>
  <c r="G246" i="13"/>
  <c r="I246" i="13"/>
  <c r="K246" i="13"/>
  <c r="M246" i="13"/>
  <c r="O246" i="13"/>
  <c r="Q246" i="13"/>
  <c r="V246" i="13"/>
  <c r="G249" i="13"/>
  <c r="I249" i="13"/>
  <c r="K249" i="13"/>
  <c r="M249" i="13"/>
  <c r="O249" i="13"/>
  <c r="Q249" i="13"/>
  <c r="V249" i="13"/>
  <c r="G253" i="13"/>
  <c r="I253" i="13"/>
  <c r="K253" i="13"/>
  <c r="M253" i="13"/>
  <c r="O253" i="13"/>
  <c r="Q253" i="13"/>
  <c r="V253" i="13"/>
  <c r="V223" i="13" s="1"/>
  <c r="G257" i="13"/>
  <c r="M257" i="13" s="1"/>
  <c r="I257" i="13"/>
  <c r="K257" i="13"/>
  <c r="O257" i="13"/>
  <c r="Q257" i="13"/>
  <c r="V257" i="13"/>
  <c r="G263" i="13"/>
  <c r="M263" i="13" s="1"/>
  <c r="I263" i="13"/>
  <c r="K263" i="13"/>
  <c r="O263" i="13"/>
  <c r="Q263" i="13"/>
  <c r="V263" i="13"/>
  <c r="G264" i="13"/>
  <c r="I264" i="13"/>
  <c r="I223" i="13" s="1"/>
  <c r="K264" i="13"/>
  <c r="M264" i="13"/>
  <c r="O264" i="13"/>
  <c r="Q264" i="13"/>
  <c r="V264" i="13"/>
  <c r="G265" i="13"/>
  <c r="M265" i="13" s="1"/>
  <c r="I265" i="13"/>
  <c r="K265" i="13"/>
  <c r="O265" i="13"/>
  <c r="Q265" i="13"/>
  <c r="V265" i="13"/>
  <c r="G269" i="13"/>
  <c r="I269" i="13"/>
  <c r="I268" i="13" s="1"/>
  <c r="K269" i="13"/>
  <c r="M269" i="13"/>
  <c r="O269" i="13"/>
  <c r="O268" i="13" s="1"/>
  <c r="Q269" i="13"/>
  <c r="V269" i="13"/>
  <c r="G273" i="13"/>
  <c r="I273" i="13"/>
  <c r="K273" i="13"/>
  <c r="K268" i="13" s="1"/>
  <c r="M273" i="13"/>
  <c r="O273" i="13"/>
  <c r="Q273" i="13"/>
  <c r="Q268" i="13" s="1"/>
  <c r="V273" i="13"/>
  <c r="V268" i="13" s="1"/>
  <c r="G280" i="13"/>
  <c r="I280" i="13"/>
  <c r="K280" i="13"/>
  <c r="M280" i="13"/>
  <c r="O280" i="13"/>
  <c r="Q280" i="13"/>
  <c r="V280" i="13"/>
  <c r="G283" i="13"/>
  <c r="M283" i="13" s="1"/>
  <c r="I283" i="13"/>
  <c r="K283" i="13"/>
  <c r="O283" i="13"/>
  <c r="Q283" i="13"/>
  <c r="V283" i="13"/>
  <c r="G285" i="13"/>
  <c r="G268" i="13" s="1"/>
  <c r="I285" i="13"/>
  <c r="K285" i="13"/>
  <c r="O285" i="13"/>
  <c r="Q285" i="13"/>
  <c r="V285" i="13"/>
  <c r="G288" i="13"/>
  <c r="M288" i="13" s="1"/>
  <c r="I288" i="13"/>
  <c r="K288" i="13"/>
  <c r="O288" i="13"/>
  <c r="Q288" i="13"/>
  <c r="V288" i="13"/>
  <c r="G292" i="13"/>
  <c r="I292" i="13"/>
  <c r="K292" i="13"/>
  <c r="M292" i="13"/>
  <c r="O292" i="13"/>
  <c r="Q292" i="13"/>
  <c r="V292" i="13"/>
  <c r="G296" i="13"/>
  <c r="M296" i="13" s="1"/>
  <c r="I296" i="13"/>
  <c r="K296" i="13"/>
  <c r="O296" i="13"/>
  <c r="Q296" i="13"/>
  <c r="V296" i="13"/>
  <c r="G298" i="13"/>
  <c r="I298" i="13"/>
  <c r="K298" i="13"/>
  <c r="M298" i="13"/>
  <c r="O298" i="13"/>
  <c r="Q298" i="13"/>
  <c r="V298" i="13"/>
  <c r="G300" i="13"/>
  <c r="I300" i="13"/>
  <c r="K300" i="13"/>
  <c r="M300" i="13"/>
  <c r="O300" i="13"/>
  <c r="Q300" i="13"/>
  <c r="V300" i="13"/>
  <c r="G302" i="13"/>
  <c r="I302" i="13"/>
  <c r="K302" i="13"/>
  <c r="M302" i="13"/>
  <c r="O302" i="13"/>
  <c r="Q302" i="13"/>
  <c r="V302" i="13"/>
  <c r="G305" i="13"/>
  <c r="M305" i="13" s="1"/>
  <c r="I305" i="13"/>
  <c r="K305" i="13"/>
  <c r="O305" i="13"/>
  <c r="Q305" i="13"/>
  <c r="V305" i="13"/>
  <c r="G311" i="13"/>
  <c r="M311" i="13" s="1"/>
  <c r="I311" i="13"/>
  <c r="K311" i="13"/>
  <c r="O311" i="13"/>
  <c r="Q311" i="13"/>
  <c r="V311" i="13"/>
  <c r="G315" i="13"/>
  <c r="I315" i="13"/>
  <c r="K315" i="13"/>
  <c r="M315" i="13"/>
  <c r="O315" i="13"/>
  <c r="Q315" i="13"/>
  <c r="V315" i="13"/>
  <c r="G318" i="13"/>
  <c r="M318" i="13" s="1"/>
  <c r="I318" i="13"/>
  <c r="K318" i="13"/>
  <c r="O318" i="13"/>
  <c r="Q318" i="13"/>
  <c r="V318" i="13"/>
  <c r="G321" i="13"/>
  <c r="I321" i="13"/>
  <c r="K321" i="13"/>
  <c r="M321" i="13"/>
  <c r="O321" i="13"/>
  <c r="Q321" i="13"/>
  <c r="V321" i="13"/>
  <c r="G327" i="13"/>
  <c r="I327" i="13"/>
  <c r="K327" i="13"/>
  <c r="M327" i="13"/>
  <c r="O327" i="13"/>
  <c r="Q327" i="13"/>
  <c r="V327" i="13"/>
  <c r="G330" i="13"/>
  <c r="I330" i="13"/>
  <c r="K330" i="13"/>
  <c r="M330" i="13"/>
  <c r="O330" i="13"/>
  <c r="Q330" i="13"/>
  <c r="V330" i="13"/>
  <c r="G333" i="13"/>
  <c r="I333" i="13"/>
  <c r="K333" i="13"/>
  <c r="Q333" i="13"/>
  <c r="V333" i="13"/>
  <c r="G334" i="13"/>
  <c r="M334" i="13" s="1"/>
  <c r="M333" i="13" s="1"/>
  <c r="I334" i="13"/>
  <c r="K334" i="13"/>
  <c r="O334" i="13"/>
  <c r="O333" i="13" s="1"/>
  <c r="Q334" i="13"/>
  <c r="V334" i="13"/>
  <c r="G336" i="13"/>
  <c r="Q336" i="13"/>
  <c r="G337" i="13"/>
  <c r="M337" i="13" s="1"/>
  <c r="M336" i="13" s="1"/>
  <c r="I337" i="13"/>
  <c r="I336" i="13" s="1"/>
  <c r="K337" i="13"/>
  <c r="O337" i="13"/>
  <c r="Q337" i="13"/>
  <c r="V337" i="13"/>
  <c r="V336" i="13" s="1"/>
  <c r="G340" i="13"/>
  <c r="I340" i="13"/>
  <c r="K340" i="13"/>
  <c r="K336" i="13" s="1"/>
  <c r="M340" i="13"/>
  <c r="O340" i="13"/>
  <c r="O336" i="13" s="1"/>
  <c r="Q340" i="13"/>
  <c r="V340" i="13"/>
  <c r="G342" i="13"/>
  <c r="M342" i="13" s="1"/>
  <c r="I342" i="13"/>
  <c r="K342" i="13"/>
  <c r="O342" i="13"/>
  <c r="Q342" i="13"/>
  <c r="V342" i="13"/>
  <c r="G345" i="13"/>
  <c r="I345" i="13"/>
  <c r="K345" i="13"/>
  <c r="M345" i="13"/>
  <c r="O345" i="13"/>
  <c r="Q345" i="13"/>
  <c r="V345" i="13"/>
  <c r="G348" i="13"/>
  <c r="M348" i="13" s="1"/>
  <c r="I348" i="13"/>
  <c r="K348" i="13"/>
  <c r="O348" i="13"/>
  <c r="Q348" i="13"/>
  <c r="V348" i="13"/>
  <c r="G350" i="13"/>
  <c r="I350" i="13"/>
  <c r="K350" i="13"/>
  <c r="M350" i="13"/>
  <c r="O350" i="13"/>
  <c r="Q350" i="13"/>
  <c r="V350" i="13"/>
  <c r="O352" i="13"/>
  <c r="G353" i="13"/>
  <c r="M353" i="13" s="1"/>
  <c r="M352" i="13" s="1"/>
  <c r="I353" i="13"/>
  <c r="K353" i="13"/>
  <c r="O353" i="13"/>
  <c r="Q353" i="13"/>
  <c r="Q352" i="13" s="1"/>
  <c r="V353" i="13"/>
  <c r="G355" i="13"/>
  <c r="I355" i="13"/>
  <c r="I352" i="13" s="1"/>
  <c r="K355" i="13"/>
  <c r="K352" i="13" s="1"/>
  <c r="M355" i="13"/>
  <c r="O355" i="13"/>
  <c r="Q355" i="13"/>
  <c r="V355" i="13"/>
  <c r="V352" i="13" s="1"/>
  <c r="G359" i="13"/>
  <c r="M359" i="13" s="1"/>
  <c r="I359" i="13"/>
  <c r="K359" i="13"/>
  <c r="O359" i="13"/>
  <c r="Q359" i="13"/>
  <c r="V359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6" i="13"/>
  <c r="G365" i="13" s="1"/>
  <c r="I366" i="13"/>
  <c r="I365" i="13" s="1"/>
  <c r="K366" i="13"/>
  <c r="M366" i="13"/>
  <c r="O366" i="13"/>
  <c r="Q366" i="13"/>
  <c r="V366" i="13"/>
  <c r="V365" i="13" s="1"/>
  <c r="G367" i="13"/>
  <c r="M367" i="13" s="1"/>
  <c r="I367" i="13"/>
  <c r="K367" i="13"/>
  <c r="O367" i="13"/>
  <c r="O365" i="13" s="1"/>
  <c r="Q367" i="13"/>
  <c r="V367" i="13"/>
  <c r="G368" i="13"/>
  <c r="M368" i="13" s="1"/>
  <c r="I368" i="13"/>
  <c r="K368" i="13"/>
  <c r="K365" i="13" s="1"/>
  <c r="O368" i="13"/>
  <c r="Q368" i="13"/>
  <c r="Q365" i="13" s="1"/>
  <c r="V368" i="13"/>
  <c r="G369" i="13"/>
  <c r="M369" i="13" s="1"/>
  <c r="I369" i="13"/>
  <c r="K369" i="13"/>
  <c r="O369" i="13"/>
  <c r="Q369" i="13"/>
  <c r="V369" i="13"/>
  <c r="G370" i="13"/>
  <c r="I370" i="13"/>
  <c r="K370" i="13"/>
  <c r="M370" i="13"/>
  <c r="O370" i="13"/>
  <c r="Q370" i="13"/>
  <c r="V370" i="13"/>
  <c r="G372" i="13"/>
  <c r="G373" i="13"/>
  <c r="I373" i="13"/>
  <c r="I372" i="13" s="1"/>
  <c r="K373" i="13"/>
  <c r="M373" i="13"/>
  <c r="O373" i="13"/>
  <c r="O372" i="13" s="1"/>
  <c r="Q373" i="13"/>
  <c r="Q372" i="13" s="1"/>
  <c r="V373" i="13"/>
  <c r="V372" i="13" s="1"/>
  <c r="G376" i="13"/>
  <c r="M376" i="13" s="1"/>
  <c r="I376" i="13"/>
  <c r="K376" i="13"/>
  <c r="K372" i="13" s="1"/>
  <c r="O376" i="13"/>
  <c r="Q376" i="13"/>
  <c r="V376" i="13"/>
  <c r="G382" i="13"/>
  <c r="I382" i="13"/>
  <c r="K382" i="13"/>
  <c r="M382" i="13"/>
  <c r="O382" i="13"/>
  <c r="Q382" i="13"/>
  <c r="V382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I387" i="13"/>
  <c r="K387" i="13"/>
  <c r="M387" i="13"/>
  <c r="O387" i="13"/>
  <c r="Q387" i="13"/>
  <c r="V387" i="13"/>
  <c r="G388" i="13"/>
  <c r="M388" i="13" s="1"/>
  <c r="I388" i="13"/>
  <c r="K388" i="13"/>
  <c r="O388" i="13"/>
  <c r="Q388" i="13"/>
  <c r="V388" i="13"/>
  <c r="G390" i="13"/>
  <c r="I390" i="13"/>
  <c r="K390" i="13"/>
  <c r="M390" i="13"/>
  <c r="O390" i="13"/>
  <c r="Q390" i="13"/>
  <c r="V390" i="13"/>
  <c r="G392" i="13"/>
  <c r="I392" i="13"/>
  <c r="K392" i="13"/>
  <c r="M392" i="13"/>
  <c r="O392" i="13"/>
  <c r="Q392" i="13"/>
  <c r="V392" i="13"/>
  <c r="G395" i="13"/>
  <c r="I395" i="13"/>
  <c r="K395" i="13"/>
  <c r="M395" i="13"/>
  <c r="O395" i="13"/>
  <c r="Q395" i="13"/>
  <c r="V395" i="13"/>
  <c r="G397" i="13"/>
  <c r="G398" i="13"/>
  <c r="M398" i="13" s="1"/>
  <c r="M397" i="13" s="1"/>
  <c r="I398" i="13"/>
  <c r="K398" i="13"/>
  <c r="O398" i="13"/>
  <c r="O397" i="13" s="1"/>
  <c r="Q398" i="13"/>
  <c r="V398" i="13"/>
  <c r="G404" i="13"/>
  <c r="M404" i="13" s="1"/>
  <c r="I404" i="13"/>
  <c r="I397" i="13" s="1"/>
  <c r="K404" i="13"/>
  <c r="K397" i="13" s="1"/>
  <c r="O404" i="13"/>
  <c r="Q404" i="13"/>
  <c r="Q397" i="13" s="1"/>
  <c r="V404" i="13"/>
  <c r="G406" i="13"/>
  <c r="M406" i="13" s="1"/>
  <c r="I406" i="13"/>
  <c r="K406" i="13"/>
  <c r="O406" i="13"/>
  <c r="Q406" i="13"/>
  <c r="V406" i="13"/>
  <c r="G409" i="13"/>
  <c r="I409" i="13"/>
  <c r="K409" i="13"/>
  <c r="M409" i="13"/>
  <c r="O409" i="13"/>
  <c r="Q409" i="13"/>
  <c r="V409" i="13"/>
  <c r="G413" i="13"/>
  <c r="M413" i="13" s="1"/>
  <c r="I413" i="13"/>
  <c r="K413" i="13"/>
  <c r="O413" i="13"/>
  <c r="Q413" i="13"/>
  <c r="V413" i="13"/>
  <c r="G417" i="13"/>
  <c r="I417" i="13"/>
  <c r="K417" i="13"/>
  <c r="M417" i="13"/>
  <c r="O417" i="13"/>
  <c r="Q417" i="13"/>
  <c r="V417" i="13"/>
  <c r="V397" i="13" s="1"/>
  <c r="G419" i="13"/>
  <c r="M419" i="13" s="1"/>
  <c r="I419" i="13"/>
  <c r="K419" i="13"/>
  <c r="O419" i="13"/>
  <c r="Q419" i="13"/>
  <c r="V419" i="13"/>
  <c r="G420" i="13"/>
  <c r="I420" i="13"/>
  <c r="K420" i="13"/>
  <c r="M420" i="13"/>
  <c r="O420" i="13"/>
  <c r="Q420" i="13"/>
  <c r="V420" i="13"/>
  <c r="G422" i="13"/>
  <c r="G423" i="13"/>
  <c r="M423" i="13" s="1"/>
  <c r="I423" i="13"/>
  <c r="K423" i="13"/>
  <c r="O423" i="13"/>
  <c r="Q423" i="13"/>
  <c r="Q422" i="13" s="1"/>
  <c r="V423" i="13"/>
  <c r="G425" i="13"/>
  <c r="I425" i="13"/>
  <c r="K425" i="13"/>
  <c r="K422" i="13" s="1"/>
  <c r="M425" i="13"/>
  <c r="O425" i="13"/>
  <c r="Q425" i="13"/>
  <c r="V425" i="13"/>
  <c r="V422" i="13" s="1"/>
  <c r="G427" i="13"/>
  <c r="M427" i="13" s="1"/>
  <c r="I427" i="13"/>
  <c r="K427" i="13"/>
  <c r="O427" i="13"/>
  <c r="Q427" i="13"/>
  <c r="V427" i="13"/>
  <c r="G435" i="13"/>
  <c r="I435" i="13"/>
  <c r="K435" i="13"/>
  <c r="M435" i="13"/>
  <c r="O435" i="13"/>
  <c r="Q435" i="13"/>
  <c r="V435" i="13"/>
  <c r="G439" i="13"/>
  <c r="I439" i="13"/>
  <c r="I422" i="13" s="1"/>
  <c r="K439" i="13"/>
  <c r="M439" i="13"/>
  <c r="O439" i="13"/>
  <c r="O422" i="13" s="1"/>
  <c r="Q439" i="13"/>
  <c r="V439" i="13"/>
  <c r="G441" i="13"/>
  <c r="I441" i="13"/>
  <c r="K441" i="13"/>
  <c r="M441" i="13"/>
  <c r="O441" i="13"/>
  <c r="Q441" i="13"/>
  <c r="V441" i="13"/>
  <c r="G443" i="13"/>
  <c r="G444" i="13"/>
  <c r="M444" i="13" s="1"/>
  <c r="I444" i="13"/>
  <c r="K444" i="13"/>
  <c r="O444" i="13"/>
  <c r="O443" i="13" s="1"/>
  <c r="Q444" i="13"/>
  <c r="V444" i="13"/>
  <c r="G447" i="13"/>
  <c r="M447" i="13" s="1"/>
  <c r="I447" i="13"/>
  <c r="I443" i="13" s="1"/>
  <c r="K447" i="13"/>
  <c r="K443" i="13" s="1"/>
  <c r="O447" i="13"/>
  <c r="Q447" i="13"/>
  <c r="Q443" i="13" s="1"/>
  <c r="V447" i="13"/>
  <c r="G455" i="13"/>
  <c r="M455" i="13" s="1"/>
  <c r="I455" i="13"/>
  <c r="K455" i="13"/>
  <c r="O455" i="13"/>
  <c r="Q455" i="13"/>
  <c r="V455" i="13"/>
  <c r="G463" i="13"/>
  <c r="I463" i="13"/>
  <c r="K463" i="13"/>
  <c r="M463" i="13"/>
  <c r="O463" i="13"/>
  <c r="Q463" i="13"/>
  <c r="V463" i="13"/>
  <c r="G469" i="13"/>
  <c r="M469" i="13" s="1"/>
  <c r="I469" i="13"/>
  <c r="K469" i="13"/>
  <c r="O469" i="13"/>
  <c r="Q469" i="13"/>
  <c r="V469" i="13"/>
  <c r="G481" i="13"/>
  <c r="I481" i="13"/>
  <c r="K481" i="13"/>
  <c r="M481" i="13"/>
  <c r="O481" i="13"/>
  <c r="Q481" i="13"/>
  <c r="V481" i="13"/>
  <c r="V443" i="13" s="1"/>
  <c r="K483" i="13"/>
  <c r="G484" i="13"/>
  <c r="I484" i="13"/>
  <c r="K484" i="13"/>
  <c r="M484" i="13"/>
  <c r="O484" i="13"/>
  <c r="Q484" i="13"/>
  <c r="V484" i="13"/>
  <c r="V483" i="13" s="1"/>
  <c r="G487" i="13"/>
  <c r="G483" i="13" s="1"/>
  <c r="I487" i="13"/>
  <c r="I483" i="13" s="1"/>
  <c r="K487" i="13"/>
  <c r="O487" i="13"/>
  <c r="O483" i="13" s="1"/>
  <c r="Q487" i="13"/>
  <c r="V487" i="13"/>
  <c r="G492" i="13"/>
  <c r="M492" i="13" s="1"/>
  <c r="I492" i="13"/>
  <c r="K492" i="13"/>
  <c r="O492" i="13"/>
  <c r="Q492" i="13"/>
  <c r="V492" i="13"/>
  <c r="G501" i="13"/>
  <c r="I501" i="13"/>
  <c r="K501" i="13"/>
  <c r="M501" i="13"/>
  <c r="O501" i="13"/>
  <c r="Q501" i="13"/>
  <c r="V501" i="13"/>
  <c r="G512" i="13"/>
  <c r="M512" i="13" s="1"/>
  <c r="I512" i="13"/>
  <c r="K512" i="13"/>
  <c r="O512" i="13"/>
  <c r="Q512" i="13"/>
  <c r="V512" i="13"/>
  <c r="G514" i="13"/>
  <c r="I514" i="13"/>
  <c r="K514" i="13"/>
  <c r="M514" i="13"/>
  <c r="O514" i="13"/>
  <c r="Q514" i="13"/>
  <c r="Q483" i="13" s="1"/>
  <c r="V514" i="13"/>
  <c r="G516" i="13"/>
  <c r="I516" i="13"/>
  <c r="K516" i="13"/>
  <c r="M516" i="13"/>
  <c r="O516" i="13"/>
  <c r="Q516" i="13"/>
  <c r="V516" i="13"/>
  <c r="G518" i="13"/>
  <c r="I518" i="13"/>
  <c r="K518" i="13"/>
  <c r="M518" i="13"/>
  <c r="O518" i="13"/>
  <c r="Q518" i="13"/>
  <c r="V518" i="13"/>
  <c r="G519" i="13"/>
  <c r="V519" i="13"/>
  <c r="G520" i="13"/>
  <c r="M520" i="13" s="1"/>
  <c r="I520" i="13"/>
  <c r="K520" i="13"/>
  <c r="O520" i="13"/>
  <c r="O519" i="13" s="1"/>
  <c r="Q520" i="13"/>
  <c r="V520" i="13"/>
  <c r="G522" i="13"/>
  <c r="M522" i="13" s="1"/>
  <c r="I522" i="13"/>
  <c r="I519" i="13" s="1"/>
  <c r="K522" i="13"/>
  <c r="K519" i="13" s="1"/>
  <c r="O522" i="13"/>
  <c r="Q522" i="13"/>
  <c r="Q519" i="13" s="1"/>
  <c r="V522" i="13"/>
  <c r="G525" i="13"/>
  <c r="M525" i="13" s="1"/>
  <c r="I525" i="13"/>
  <c r="K525" i="13"/>
  <c r="O525" i="13"/>
  <c r="Q525" i="13"/>
  <c r="V525" i="13"/>
  <c r="G527" i="13"/>
  <c r="I527" i="13"/>
  <c r="K527" i="13"/>
  <c r="M527" i="13"/>
  <c r="O527" i="13"/>
  <c r="Q527" i="13"/>
  <c r="V527" i="13"/>
  <c r="G530" i="13"/>
  <c r="G531" i="13"/>
  <c r="I531" i="13"/>
  <c r="I530" i="13" s="1"/>
  <c r="K531" i="13"/>
  <c r="M531" i="13"/>
  <c r="O531" i="13"/>
  <c r="O530" i="13" s="1"/>
  <c r="Q531" i="13"/>
  <c r="Q530" i="13" s="1"/>
  <c r="V531" i="13"/>
  <c r="V530" i="13" s="1"/>
  <c r="G538" i="13"/>
  <c r="M538" i="13" s="1"/>
  <c r="M530" i="13" s="1"/>
  <c r="I538" i="13"/>
  <c r="K538" i="13"/>
  <c r="K530" i="13" s="1"/>
  <c r="O538" i="13"/>
  <c r="Q538" i="13"/>
  <c r="V538" i="13"/>
  <c r="G542" i="13"/>
  <c r="G541" i="13" s="1"/>
  <c r="I542" i="13"/>
  <c r="I541" i="13" s="1"/>
  <c r="K542" i="13"/>
  <c r="K541" i="13" s="1"/>
  <c r="O542" i="13"/>
  <c r="O541" i="13" s="1"/>
  <c r="Q542" i="13"/>
  <c r="V542" i="13"/>
  <c r="V541" i="13" s="1"/>
  <c r="G545" i="13"/>
  <c r="M545" i="13" s="1"/>
  <c r="I545" i="13"/>
  <c r="K545" i="13"/>
  <c r="O545" i="13"/>
  <c r="Q545" i="13"/>
  <c r="Q541" i="13" s="1"/>
  <c r="V545" i="13"/>
  <c r="V547" i="13"/>
  <c r="G548" i="13"/>
  <c r="M548" i="13" s="1"/>
  <c r="I548" i="13"/>
  <c r="I547" i="13" s="1"/>
  <c r="K548" i="13"/>
  <c r="K547" i="13" s="1"/>
  <c r="O548" i="13"/>
  <c r="Q548" i="13"/>
  <c r="V548" i="13"/>
  <c r="G550" i="13"/>
  <c r="I550" i="13"/>
  <c r="K550" i="13"/>
  <c r="M550" i="13"/>
  <c r="O550" i="13"/>
  <c r="O547" i="13" s="1"/>
  <c r="Q550" i="13"/>
  <c r="Q547" i="13" s="1"/>
  <c r="V550" i="13"/>
  <c r="G552" i="13"/>
  <c r="I552" i="13"/>
  <c r="K552" i="13"/>
  <c r="M552" i="13"/>
  <c r="O552" i="13"/>
  <c r="Q552" i="13"/>
  <c r="V552" i="13"/>
  <c r="G554" i="13"/>
  <c r="I554" i="13"/>
  <c r="K554" i="13"/>
  <c r="M554" i="13"/>
  <c r="O554" i="13"/>
  <c r="Q554" i="13"/>
  <c r="V554" i="13"/>
  <c r="G555" i="13"/>
  <c r="G547" i="13" s="1"/>
  <c r="I555" i="13"/>
  <c r="K555" i="13"/>
  <c r="M555" i="13"/>
  <c r="O555" i="13"/>
  <c r="Q555" i="13"/>
  <c r="V555" i="13"/>
  <c r="G558" i="13"/>
  <c r="M558" i="13" s="1"/>
  <c r="I558" i="13"/>
  <c r="K558" i="13"/>
  <c r="O558" i="13"/>
  <c r="Q558" i="13"/>
  <c r="V558" i="13"/>
  <c r="AE561" i="13"/>
  <c r="AF561" i="13"/>
  <c r="G23" i="12"/>
  <c r="BA21" i="12"/>
  <c r="BA19" i="12"/>
  <c r="BA17" i="12"/>
  <c r="BA12" i="12"/>
  <c r="G9" i="12"/>
  <c r="I9" i="12"/>
  <c r="I8" i="12" s="1"/>
  <c r="K9" i="12"/>
  <c r="K8" i="12" s="1"/>
  <c r="M9" i="12"/>
  <c r="M8" i="12" s="1"/>
  <c r="O9" i="12"/>
  <c r="O8" i="12" s="1"/>
  <c r="Q9" i="12"/>
  <c r="V9" i="12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Q13" i="12"/>
  <c r="Q8" i="12" s="1"/>
  <c r="V13" i="12"/>
  <c r="V8" i="12" s="1"/>
  <c r="G16" i="12"/>
  <c r="I16" i="12"/>
  <c r="I15" i="12" s="1"/>
  <c r="K16" i="12"/>
  <c r="K15" i="12" s="1"/>
  <c r="M16" i="12"/>
  <c r="O16" i="12"/>
  <c r="O15" i="12" s="1"/>
  <c r="Q16" i="12"/>
  <c r="Q15" i="12" s="1"/>
  <c r="V16" i="12"/>
  <c r="V15" i="12" s="1"/>
  <c r="G18" i="12"/>
  <c r="G15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AE23" i="12"/>
  <c r="AF23" i="12"/>
  <c r="I20" i="1"/>
  <c r="I19" i="1"/>
  <c r="I18" i="1"/>
  <c r="I17" i="1"/>
  <c r="I16" i="1"/>
  <c r="I104" i="1"/>
  <c r="J102" i="1" s="1"/>
  <c r="AZ58" i="1"/>
  <c r="AZ57" i="1"/>
  <c r="AZ55" i="1"/>
  <c r="F48" i="1"/>
  <c r="G23" i="1" s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8" i="1" s="1"/>
  <c r="J28" i="1"/>
  <c r="J26" i="1"/>
  <c r="G38" i="1"/>
  <c r="F38" i="1"/>
  <c r="J23" i="1"/>
  <c r="J24" i="1"/>
  <c r="J25" i="1"/>
  <c r="J27" i="1"/>
  <c r="E24" i="1"/>
  <c r="E26" i="1"/>
  <c r="J79" i="1" l="1"/>
  <c r="J89" i="1"/>
  <c r="J96" i="1"/>
  <c r="J98" i="1"/>
  <c r="J103" i="1"/>
  <c r="J80" i="1"/>
  <c r="J67" i="1"/>
  <c r="J72" i="1"/>
  <c r="J97" i="1"/>
  <c r="J75" i="1"/>
  <c r="J71" i="1"/>
  <c r="J81" i="1"/>
  <c r="J83" i="1"/>
  <c r="J76" i="1"/>
  <c r="J100" i="1"/>
  <c r="J87" i="1"/>
  <c r="J88" i="1"/>
  <c r="J74" i="1"/>
  <c r="J91" i="1"/>
  <c r="J84" i="1"/>
  <c r="J92" i="1"/>
  <c r="J95" i="1"/>
  <c r="J73" i="1"/>
  <c r="J77" i="1"/>
  <c r="J101" i="1"/>
  <c r="J90" i="1"/>
  <c r="J99" i="1"/>
  <c r="J68" i="1"/>
  <c r="J69" i="1"/>
  <c r="J85" i="1"/>
  <c r="J93" i="1"/>
  <c r="J82" i="1"/>
  <c r="J70" i="1"/>
  <c r="J78" i="1"/>
  <c r="J86" i="1"/>
  <c r="J94" i="1"/>
  <c r="A23" i="1"/>
  <c r="A24" i="1" s="1"/>
  <c r="G24" i="1" s="1"/>
  <c r="A27" i="1" s="1"/>
  <c r="A29" i="1" s="1"/>
  <c r="G29" i="1" s="1"/>
  <c r="G27" i="1" s="1"/>
  <c r="G28" i="1"/>
  <c r="M88" i="17"/>
  <c r="M87" i="17" s="1"/>
  <c r="M44" i="17"/>
  <c r="M43" i="17" s="1"/>
  <c r="M9" i="17"/>
  <c r="M8" i="17" s="1"/>
  <c r="AF33" i="16"/>
  <c r="M28" i="16"/>
  <c r="M8" i="16" s="1"/>
  <c r="M28" i="15"/>
  <c r="M9" i="15"/>
  <c r="M10" i="15"/>
  <c r="M63" i="14"/>
  <c r="M8" i="14"/>
  <c r="M66" i="14"/>
  <c r="M422" i="13"/>
  <c r="M372" i="13"/>
  <c r="M547" i="13"/>
  <c r="M365" i="13"/>
  <c r="M92" i="13"/>
  <c r="M39" i="13"/>
  <c r="M155" i="13"/>
  <c r="M443" i="13"/>
  <c r="M161" i="13"/>
  <c r="M519" i="13"/>
  <c r="M483" i="13"/>
  <c r="M239" i="13"/>
  <c r="M223" i="13" s="1"/>
  <c r="M184" i="13"/>
  <c r="M177" i="13" s="1"/>
  <c r="M542" i="13"/>
  <c r="M541" i="13" s="1"/>
  <c r="M487" i="13"/>
  <c r="M285" i="13"/>
  <c r="M268" i="13" s="1"/>
  <c r="M221" i="13"/>
  <c r="M220" i="13" s="1"/>
  <c r="M174" i="13"/>
  <c r="M120" i="13"/>
  <c r="M119" i="13" s="1"/>
  <c r="M60" i="13"/>
  <c r="G352" i="13"/>
  <c r="G8" i="12"/>
  <c r="M18" i="12"/>
  <c r="M15" i="12" s="1"/>
  <c r="I21" i="1"/>
  <c r="I39" i="1"/>
  <c r="I48" i="1" s="1"/>
  <c r="J104" i="1" l="1"/>
  <c r="M8" i="15"/>
  <c r="J44" i="1"/>
  <c r="J43" i="1"/>
  <c r="J42" i="1"/>
  <c r="J47" i="1"/>
  <c r="J41" i="1"/>
  <c r="J46" i="1"/>
  <c r="J39" i="1"/>
  <c r="J48" i="1" s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5EC03E48-251E-420D-A51C-D5C8CF534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652BC6-62DE-41DE-BFED-D4D97EDE2E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32A858A6-5933-4430-A342-13641AA1B3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CA789C-214C-417C-8FC9-1EFEB28393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874D8225-3AD5-4B96-805C-719500066B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8C5777-704A-4F5B-BFE9-1E660059F5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FB588788-AF7B-4B3D-846C-D2A7E35FDE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1C3154-4E4E-4CD6-8C79-70AD64A3E7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B7E136E1-6ECC-4623-95C3-3E746D4A3E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A3B2DF-A9C0-4EF7-A3C7-1E19AAAB9D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A8F269AE-2FAF-4295-8EBB-246C58775A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B8454D-324D-4CBE-90AD-41361A1F5F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<sst xmlns="http://schemas.openxmlformats.org/spreadsheetml/2006/main" count="4176" uniqueCount="1153">
  <si>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</si>
  <si>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</si>
  <si>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</si>
  <si>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</si>
  <si>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</si>
  <si>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</si>
  <si>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</si>
  <si>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</si>
  <si>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</si>
  <si>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</si>
  <si>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</si>
  <si>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</si>
  <si>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</si>
  <si>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</si>
  <si>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</si>
  <si>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</si>
  <si>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</si>
  <si>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</si>
  <si>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</si>
  <si>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</si>
  <si>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</si>
  <si>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</si>
  <si>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</si>
  <si>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</si>
  <si>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</si>
  <si>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</si>
  <si>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</si>
  <si>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</si>
  <si>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</si>
  <si>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</si>
  <si>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</si>
  <si>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</si>
  <si>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</si>
  <si>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</si>
  <si>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</si>
  <si>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</si>
  <si>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</si>
  <si>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</si>
  <si>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</si>
  <si>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</si>
  <si>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</si>
  <si>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</si>
  <si>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</si>
  <si>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RPHSTAV s.r.o.</t>
  </si>
  <si>
    <t>3801</t>
  </si>
  <si>
    <t xml:space="preserve">STAVEBNÍ ÚPRAVY ZA ÚČELEM ZŘÍZENÍ ZUBNÍ ORDINACE V OBJEKTU č.p. 3039 na p.p.č. 5750/134, k.ú. ČL  </t>
  </si>
  <si>
    <t>Město Česká Lípa</t>
  </si>
  <si>
    <t>náměstí T. G. Masaryka 1/1</t>
  </si>
  <si>
    <t>Česká Lípa</t>
  </si>
  <si>
    <t>47001</t>
  </si>
  <si>
    <t>00260428</t>
  </si>
  <si>
    <t>CZ00260428</t>
  </si>
  <si>
    <t>Stavba</t>
  </si>
  <si>
    <t>Stavební objekt</t>
  </si>
  <si>
    <t>01</t>
  </si>
  <si>
    <t>Zubní ordinace Pražská 3039, Česká Lípa</t>
  </si>
  <si>
    <t>00</t>
  </si>
  <si>
    <t>VRN</t>
  </si>
  <si>
    <t>STAVEBNÍ ČÁST</t>
  </si>
  <si>
    <t>02</t>
  </si>
  <si>
    <t>ELEKTROINSTALACE</t>
  </si>
  <si>
    <t>03</t>
  </si>
  <si>
    <t>VYTÁPĚNÍ</t>
  </si>
  <si>
    <t>04</t>
  </si>
  <si>
    <t>VZDUCHOTECHNIKA</t>
  </si>
  <si>
    <t>05</t>
  </si>
  <si>
    <t>ZTI</t>
  </si>
  <si>
    <t>Celkem za stavbu</t>
  </si>
  <si>
    <t>CZK</t>
  </si>
  <si>
    <t>#POPS</t>
  </si>
  <si>
    <t xml:space="preserve">Popis stavby: 3801 - STAVEBNÍ ÚPRAVY ZA ÚČELEM ZŘÍZENÍ ZUBNÍ ORDINACE V OBJEKTU č.p. 3039 na p.p.č. 5750/134, k.ú. ČL  </t>
  </si>
  <si>
    <t>#POPO</t>
  </si>
  <si>
    <t>Popis objektu: 01 - Zubní ordinace Pražská 3039, Česká Lípa</t>
  </si>
  <si>
    <t>#POPR</t>
  </si>
  <si>
    <t>Popis rozpočtu: 00 - VRN</t>
  </si>
  <si>
    <t>Popis rozpočtu: 01 - STAVEBNÍ ČÁST</t>
  </si>
  <si>
    <t>Popis rozpočtu: 02 - ELEKTROINSTALACE</t>
  </si>
  <si>
    <t>Veškeré položky obsahují specifikaci a montáž.</t>
  </si>
  <si>
    <t>Rozpočet neobsahuje dodávku a montáž CCTV.</t>
  </si>
  <si>
    <t>Rozpočet neobsahuje dodávku a montáž aktivních prvků IT.</t>
  </si>
  <si>
    <t>Popis rozpočtu: 03 - VYTÁPĚNÍ</t>
  </si>
  <si>
    <t>Popis rozpočtu: 04 - VZDUCHOTECHNIKA</t>
  </si>
  <si>
    <t>Popis rozpočtu: 05 - ZTI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</si>
  <si>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</si>
  <si>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</si>
  <si>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</si>
  <si>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</si>
  <si>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</si>
  <si>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</si>
  <si>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</si>
  <si>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</si>
  <si>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</si>
  <si>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</si>
  <si>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</si>
  <si>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</si>
  <si>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</si>
  <si>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</si>
  <si>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</si>
  <si>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</si>
  <si>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</si>
  <si>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</si>
  <si>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</si>
  <si>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</si>
  <si>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</si>
  <si>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</si>
  <si>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</si>
  <si>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</si>
  <si>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</si>
  <si>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</si>
  <si>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</si>
  <si>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</si>
  <si>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</si>
  <si>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</si>
  <si>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</si>
  <si>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</si>
  <si>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</si>
  <si>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</si>
  <si>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</si>
  <si>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</si>
  <si>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</si>
  <si>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</si>
  <si>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</si>
  <si>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</si>
  <si>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</si>
  <si>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Vzduchotechnika</t>
  </si>
  <si>
    <t>730</t>
  </si>
  <si>
    <t>Vytápění</t>
  </si>
  <si>
    <t>733</t>
  </si>
  <si>
    <t>Rozvod potrubí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</si>
  <si>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</si>
  <si>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</si>
  <si>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</si>
  <si>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</si>
  <si>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</si>
  <si>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</si>
  <si>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</si>
  <si>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</si>
  <si>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</si>
  <si>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</si>
  <si>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</si>
  <si>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</si>
  <si>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</si>
  <si>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</si>
  <si>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</si>
  <si>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</si>
  <si>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</si>
  <si>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</si>
  <si>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M65</t>
  </si>
  <si>
    <t>ELEKTROINSTALACE - SPECIFIKACE VČETNĚ MONTÁŽE</t>
  </si>
  <si>
    <t>M66</t>
  </si>
  <si>
    <t>ROZVADĚČE - SPECIFIKACE VČETNĚ MONTÁŽ</t>
  </si>
  <si>
    <t>M67</t>
  </si>
  <si>
    <t>OSTATNÍ NÁKLADY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</si>
  <si>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</si>
  <si>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</si>
  <si>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</si>
  <si>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</si>
  <si>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</si>
  <si>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</si>
  <si>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</si>
  <si>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</si>
  <si>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</si>
  <si>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</si>
  <si>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</si>
  <si>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</si>
  <si>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</si>
  <si>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</si>
  <si>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</si>
  <si>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</si>
  <si>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</si>
  <si>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</si>
  <si>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</si>
  <si>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</si>
  <si>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</si>
  <si>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</si>
  <si>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</si>
  <si>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</si>
  <si>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</si>
  <si>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</si>
  <si>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</si>
  <si>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</si>
  <si>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</si>
  <si>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</si>
  <si>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</si>
  <si>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</si>
  <si>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</si>
  <si>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</si>
  <si>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</si>
  <si>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</si>
  <si>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</si>
  <si>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23/ I</t>
  </si>
  <si>
    <t>Indiv</t>
  </si>
  <si>
    <t>Běžná</t>
  </si>
  <si>
    <t>POL99_8</t>
  </si>
  <si>
    <t>Veškeré náklady spojené s vybudováním, provozem a odstraněním zařízení staveniště.</t>
  </si>
  <si>
    <t>POP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</si>
  <si>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</si>
  <si>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</si>
  <si>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</si>
  <si>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</si>
  <si>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</si>
  <si>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</si>
  <si>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</si>
  <si>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</si>
  <si>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</si>
  <si>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</si>
  <si>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</si>
  <si>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</si>
  <si>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</si>
  <si>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</si>
  <si>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</si>
  <si>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</si>
  <si>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</si>
  <si>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310237241RT1</t>
  </si>
  <si>
    <t>Zazdívka otvorů o ploše přes 0,09 m2 do 0,25 m2 ve zdivu nadzákladovém cihlami pálenými o tloušťce zdi do 300 mm</t>
  </si>
  <si>
    <t>kus</t>
  </si>
  <si>
    <t>801-4</t>
  </si>
  <si>
    <t>Práce</t>
  </si>
  <si>
    <t>POL1_</t>
  </si>
  <si>
    <t>včetně pomocného pracovního lešení</t>
  </si>
  <si>
    <t>SPI</t>
  </si>
  <si>
    <t>zazdívky lokálně dle skutečnosti : 10</t>
  </si>
  <si>
    <t>VV</t>
  </si>
  <si>
    <t>310237251RT1</t>
  </si>
  <si>
    <t>Zazdívka otvorů o ploše přes 0,09 m2 do 0,25 m2 ve zdivu nadzákladovém cihlami pálenými o tloušťce zdi přes 300 do 450 mm</t>
  </si>
  <si>
    <t>400/400 výška 2600 mm : 1</t>
  </si>
  <si>
    <t>317121101R00</t>
  </si>
  <si>
    <t>Osazení překladu světlost otvoru do 105 cm</t>
  </si>
  <si>
    <t>P1 1250/70/238 : 12</t>
  </si>
  <si>
    <t>P2 1000/145/71 : 2</t>
  </si>
  <si>
    <t>317314130R00</t>
  </si>
  <si>
    <t>Podbetonování zhlaví nosníků zdivo šířky 300 mm</t>
  </si>
  <si>
    <t>betonem C 16/20. Tloušťka lože 50 mm, délka 200 mm.</t>
  </si>
  <si>
    <t>lůžko pro osazení překladů P1 : 6</t>
  </si>
  <si>
    <t>P2 : 4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</si>
  <si>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</si>
  <si>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</si>
  <si>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m2</t>
  </si>
  <si>
    <t>801-1</t>
  </si>
  <si>
    <t>lůžko pro osazení překladů P1 : (0,2+0,3+0,2)*0,25*6</t>
  </si>
  <si>
    <t>P2 : (0,15+0,15+0,15)*0,25*4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</si>
  <si>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</si>
  <si>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</si>
  <si>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Odkaz na mn. položky pořadí 5 : 1,50000</t>
  </si>
  <si>
    <t>319201311R00</t>
  </si>
  <si>
    <t>Vyrovnání nerovného povrchu jakoukoliv maltou  do 30 mm</t>
  </si>
  <si>
    <t>vnitřního i vnějšího zdiva, bez odsekání vadných cihel, bez pomocného lešení,</t>
  </si>
  <si>
    <t>parapetní zdivo : (3+3+2)*0,6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</si>
  <si>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</si>
  <si>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</si>
  <si>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</si>
  <si>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D4 2 kus : (0,05*5)*2</t>
  </si>
  <si>
    <t>D3 2 kus : (0,05*5)*2</t>
  </si>
  <si>
    <t>D7 1 kus : (0,05*5)*1</t>
  </si>
  <si>
    <t>59340726.AR</t>
  </si>
  <si>
    <t>Překlad prefabrikovaný keramický kombinovaný, spřažený; délka = 1 000 mm; šířka = 145 mm; výška = 71 mm</t>
  </si>
  <si>
    <t>SPCM</t>
  </si>
  <si>
    <t>Specifikace</t>
  </si>
  <si>
    <t>POL3_</t>
  </si>
  <si>
    <t>593407951R</t>
  </si>
  <si>
    <t>Překlad prefabrikovaný keramický kombinovaný; délka = 1 250 mm; šířka = 70 mm; výška = 238 mm</t>
  </si>
  <si>
    <t>342013221RT1</t>
  </si>
  <si>
    <t>Příčky z desek sádrokartonových dvojité opláštění, jednoduchá konstrukce CW 75 tloušťka příčky 125 mm, desky standard, tloušťky12,5 mm, tloušťka izolace 80 mm, požární odolnost EI 60</t>
  </si>
  <si>
    <t>zřízení nosné konstrukce příčky, vložení tepelné izolace tl. do 5 cm, montáž desek, tmelení spár Q2 a úprava rohů. Včetně dodávek materiálu.</t>
  </si>
  <si>
    <t>103 : (2,7)*2,8</t>
  </si>
  <si>
    <t>-0,7*2</t>
  </si>
  <si>
    <t>106 RTG : (3,225+2+4,04+0,9+1,71)*2,8</t>
  </si>
  <si>
    <t>-0,9*2</t>
  </si>
  <si>
    <t>108 - 110 : (3,9+1,63)*2,8</t>
  </si>
  <si>
    <t>-0,7*2*2</t>
  </si>
  <si>
    <t>113 : (2,625)*2,8</t>
  </si>
  <si>
    <t>342013223RT1</t>
  </si>
  <si>
    <t>Příčky z desek sádrokartonových dvojité opláštění, jednoduchá konstrukce CW 75 tloušťka příčky 125 mm, desky impregnované, tloušťky12,5 mm, tloušťka izolace 80 mm, požární odolnost EI 60</t>
  </si>
  <si>
    <t>111 : (1,82+1,725+0,8)*2,65</t>
  </si>
  <si>
    <t>342263410R00</t>
  </si>
  <si>
    <t>Úpravy, doplňkové práce a příplatky pro sádrokartonové a sádrovláknité příčky doplňkové práce osazení revizních dvířek plochy do 0,25 m2</t>
  </si>
  <si>
    <t>Včetně vytvoření otvoru a osazení rámu s dvířky a prošroubování.</t>
  </si>
  <si>
    <t>Z3 300/300 mm : 1</t>
  </si>
  <si>
    <t>342263420R00</t>
  </si>
  <si>
    <t>Úpravy, doplňkové práce a příplatky pro sádrokartonové a sádrovláknité příčky doplňkové práce osazení revizních dvířek plochy do 0,5 m2</t>
  </si>
  <si>
    <t>Z4 600/600 mm : 3</t>
  </si>
  <si>
    <t>347016221R00</t>
  </si>
  <si>
    <t>Předstěny opláštěné sádrokartonovými deskami volně stojící, bez izolace 1x nosná ocelová konstrukce CW 75, dvojité opláštění, desky standard, tloušťky 12,5 mm, tloušťka stěny 100 mm, požární odolnost EI 45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</si>
  <si>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</si>
  <si>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</si>
  <si>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</si>
  <si>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110/112 : (2,05+2,05)*2,8</t>
  </si>
  <si>
    <t>110 : 0,925*2,65</t>
  </si>
  <si>
    <t>101 : (0,65+0,3+0,3)*2,8</t>
  </si>
  <si>
    <t>(0,5+0,2+0,2)*2,8</t>
  </si>
  <si>
    <t>105 : 1,53*2,65</t>
  </si>
  <si>
    <t>105-104 : (0,9+1,425)*2,65</t>
  </si>
  <si>
    <t>28349014Z3</t>
  </si>
  <si>
    <t>Dvířka revizní plná rozměr 300 x 300 mm kovová, dle Z3</t>
  </si>
  <si>
    <t>Vlastní</t>
  </si>
  <si>
    <t>28349014Z4</t>
  </si>
  <si>
    <t>Dvířka revizní plná rozměr 600 x 600 mm kovová, dle Z4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</si>
  <si>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</si>
  <si>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</si>
  <si>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</si>
  <si>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Z1 600/580 mm : (0,6+4)*0,35</t>
  </si>
  <si>
    <t>Z2 900/500 mm : (0,9*2+0,5*2)*0,35</t>
  </si>
  <si>
    <t>273351216R00</t>
  </si>
  <si>
    <t>Bednění stěn základových desek odstranění</t>
  </si>
  <si>
    <t>Včetně očištění, vytřídění a uložení bednicího materiálu.</t>
  </si>
  <si>
    <t>457311116R00</t>
  </si>
  <si>
    <t>Vyrovnávací beton beton C 16/20</t>
  </si>
  <si>
    <t>m3</t>
  </si>
  <si>
    <t>821-1</t>
  </si>
  <si>
    <t>na vodorovné mostní konstrukci s očištěním podkladních ploch, provedený v předepsaném spádu,</t>
  </si>
  <si>
    <t>stávající výplně otvorů, parapet vyrovnávka : (1+1,5+2,1+1,5+1,5)*0,22*0,03</t>
  </si>
  <si>
    <t/>
  </si>
  <si>
    <t>((3+3,15+1,6)-1-1)*0,22*0,03</t>
  </si>
  <si>
    <t>(0,9+0,9)*0,22*0,03</t>
  </si>
  <si>
    <t>60512540R</t>
  </si>
  <si>
    <t>Prkno dřevina: jehličnatá; jakost: I</t>
  </si>
  <si>
    <t>Odkaz na mn. položky pořadí 5 : 1,50000*0,025</t>
  </si>
  <si>
    <t>Odkaz na mn. položky pořadí 18 : 2,59000*0,025</t>
  </si>
  <si>
    <t>416022221R00</t>
  </si>
  <si>
    <t>Podhledy na kovové konstrukci opláštěné deskami sádrokartonovými dvouúrovňový křížový rošt z profilů CD zavěšený 2x deska, tloušťky 12,5 mm, standard,  , bez izolace</t>
  </si>
  <si>
    <t>s úpravou rohů, koutů a hran konstrukcí, přebroušení a tmelení spár,</t>
  </si>
  <si>
    <t>1.03 ŠATNA : 10,1</t>
  </si>
  <si>
    <t>1.04 PŘEDSÍŇ : 2,5</t>
  </si>
  <si>
    <t>1.05 WC : 1,6</t>
  </si>
  <si>
    <t>1.06 RENTGENOVÁ MÍSTNOST : 6,2</t>
  </si>
  <si>
    <t>1.09 PŘEDSÍŇ : 2,9</t>
  </si>
  <si>
    <t>1.10 WC : 1,6</t>
  </si>
  <si>
    <t>1.12 BEZBARIÉROVÉ WC : 4,8</t>
  </si>
  <si>
    <t>1.13 SKLAD : 13,2</t>
  </si>
  <si>
    <t>342264102R00</t>
  </si>
  <si>
    <t xml:space="preserve">Doplňkové práce osazení revizních dvířek do sádrokartonového podhledu, do 0,50 m2,  ,  </t>
  </si>
  <si>
    <t>s vyřezáním otvoru, osazením rámu s dvířky, prošroubováním a úpravou parotěsné zábrany,</t>
  </si>
  <si>
    <t>Z5 452/452 mm : 1</t>
  </si>
  <si>
    <t>416091081R00</t>
  </si>
  <si>
    <t>Příplatky k podhledům sádrokartonovým příplatek k podhledu sádrokartonovému za plochu do 2 m2</t>
  </si>
  <si>
    <t>416091082R00</t>
  </si>
  <si>
    <t>Příplatky k podhledům sádrokartonovým příplatek k podhledu sádrokartonovému za plochu přes 2 do 5 m2</t>
  </si>
  <si>
    <t>1.11 SPRCHA : 3,1</t>
  </si>
  <si>
    <t>416022221RBI</t>
  </si>
  <si>
    <t>Podhledy SDK,ocel.dvouúrov.křížový rošt,2x RBI 12,5</t>
  </si>
  <si>
    <t>553476643R</t>
  </si>
  <si>
    <t>Dvířka revizní použití: pod obklad, sádrokarton; funkce: klasické; šířka = 500 mm; výška = 500 mm; materiál: hliník; počet křídel: 1</t>
  </si>
  <si>
    <t>602011102R00</t>
  </si>
  <si>
    <t xml:space="preserve">Omítka stěn z hotových směsí postřik, báze, cementová,  ,  ,  </t>
  </si>
  <si>
    <t>po jednotlivých vrstvách</t>
  </si>
  <si>
    <t>podhoz vnitřních stěn sv. 3000 mm : (6,2+2,625+6,2+2,625+9,5+9,5+3,9+3,9+6,9+6,9+9,5+9,5)*3</t>
  </si>
  <si>
    <t>(3,9+9,06+4,1+8,355+5,505+5,505+2,7+2,7)*3</t>
  </si>
  <si>
    <t>-3,315*2,7</t>
  </si>
  <si>
    <t>-3*2,7</t>
  </si>
  <si>
    <t>602011141RU3</t>
  </si>
  <si>
    <t xml:space="preserve">Omítka stěn z hotových směsí vrstva štuková, vápenná, 2x nanášená, tloušťka vrstvy 4 mm,  </t>
  </si>
  <si>
    <t>Odkaz na mn. položky pořadí 33 : 340,17450</t>
  </si>
  <si>
    <t>Odkaz na mn. položky pořadí 133 : 77,82000*-1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</si>
  <si>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</si>
  <si>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</si>
  <si>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</si>
  <si>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stávající výplně otvorů : (1+1,5+2,1+1,5+1,5)*1,5</t>
  </si>
  <si>
    <t>1*2,7</t>
  </si>
  <si>
    <t>(3+3,15+1,6)*2,7</t>
  </si>
  <si>
    <t>(0,9+0,9)*1,5</t>
  </si>
  <si>
    <t>612403386RV1</t>
  </si>
  <si>
    <t>Hrubá výplň rýh ve stěnách, jakoukoliv maltou maltou ze suchých směsí  100 x 100 mm</t>
  </si>
  <si>
    <t>m</t>
  </si>
  <si>
    <t>jakékoliv šířky rýhy,</t>
  </si>
  <si>
    <t>Odkaz na mn. položky pořadí 80 : 346,00000</t>
  </si>
  <si>
    <t>612409991RT2</t>
  </si>
  <si>
    <t>Začištění omítek kolem oken, dveří a obkladů apod. s použitím suché maltové směsi</t>
  </si>
  <si>
    <t>stávající výplně otvorů : (1,5*3+2,1+1,5*2+1,5*3+2*1+2*2+1,5*3)</t>
  </si>
  <si>
    <t>(1,6+2,7+2,7)</t>
  </si>
  <si>
    <t>(3+3+2,7+2,7)</t>
  </si>
  <si>
    <t>(0,9+1,5+1,5)*2</t>
  </si>
  <si>
    <t>(3,34+2,7+2,7+0,5+0,5)</t>
  </si>
  <si>
    <t>dveře oboustranně : (14)*(1+2+2)*2</t>
  </si>
  <si>
    <t>612421626R00</t>
  </si>
  <si>
    <t>Omítky vnitřní stěn vápenné nebo vápenocementové v podlaží i ve schodišti hladké</t>
  </si>
  <si>
    <t>Odkaz na mn. položky pořadí 28 : 340,17450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</si>
  <si>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</si>
  <si>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</si>
  <si>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</si>
  <si>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dveře : (5)*(0,3+0,15+0,15)*6</t>
  </si>
  <si>
    <t>okna nad 4 m2 : (3+2,7+2,7)*0,22</t>
  </si>
  <si>
    <t>(3,34+2,7+2,7)*0,22</t>
  </si>
  <si>
    <t>613422173RT2</t>
  </si>
  <si>
    <t>Omítka vnitřní pilířů a sloupů vápenná nebo vápennocementová oblá, štuková</t>
  </si>
  <si>
    <t>sloup RTG : 0,6*3,14*3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</si>
  <si>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</si>
  <si>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</si>
  <si>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</si>
  <si>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Odkaz na mn. položky pořadí 30 : 37,72500</t>
  </si>
  <si>
    <t>622904112R00</t>
  </si>
  <si>
    <t>Očištění fasád tlakovou vodou, složitost fasády 1 - 2</t>
  </si>
  <si>
    <t>očištění přední strany vstupu : (3+4,5+3+1,25+1,6+8)*3</t>
  </si>
  <si>
    <t>389381001R00</t>
  </si>
  <si>
    <t>Dobetonování prefabrikovaných konstrukcí betonem třídy C 25/30</t>
  </si>
  <si>
    <t>801-2</t>
  </si>
  <si>
    <t>se zřízením a odstraněním bednění</t>
  </si>
  <si>
    <t>Odkaz na mn. položky pořadí 82 : 50,00000*0,023</t>
  </si>
  <si>
    <t>Odkaz na mn. položky pořadí 81 : 28,00000*0,04</t>
  </si>
  <si>
    <t>631319111R00</t>
  </si>
  <si>
    <t>Příplatek zy vytvoření odtokového žlábku šířka 200 mm, hloubka 100 mm</t>
  </si>
  <si>
    <t>u mazanin v prádelnách, ve dně kanálu pro rozvod apod.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</si>
  <si>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</si>
  <si>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</si>
  <si>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</si>
  <si>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</si>
  <si>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místnost RTG : 4,44*6/1000</t>
  </si>
  <si>
    <t>632411130R00</t>
  </si>
  <si>
    <t>Potěr ze suchých směsí samonivelační anhydritový, tloušťky 30 mm, bez penetrace</t>
  </si>
  <si>
    <t>s rozprostřením a uhlazením</t>
  </si>
  <si>
    <t>632411150RT2</t>
  </si>
  <si>
    <t>Potěr ze suchých směsí cementový, tloušťky 50 mm, bez penetrace</t>
  </si>
  <si>
    <t>Odkaz na mn. položky pořadí 90 : 166,24500</t>
  </si>
  <si>
    <t>642944121R00</t>
  </si>
  <si>
    <t>Osazování ocelových zárubní dodatečně plochy do 2,5 m2</t>
  </si>
  <si>
    <t>lisovaných nebo z úhelníků s vybetonováním prahu</t>
  </si>
  <si>
    <t>Včetně pomocného pracovního lešení o výšce podlahy do 1900 mm a pro zatížení do 1,5 kPa.</t>
  </si>
  <si>
    <t>D4 : 2</t>
  </si>
  <si>
    <t>D7 : 1</t>
  </si>
  <si>
    <t>D3 : 3-1</t>
  </si>
  <si>
    <t>642942213R00</t>
  </si>
  <si>
    <t>Osazení zárubní dveřních ocelových do sádrokartonové příčky  tloušťky 125 mm  šířky 700 mm, bez dodávky zárubně</t>
  </si>
  <si>
    <t>Včetně kotvení rámů do zdiva a platí pro jakýkoliv způsob provádění (např. bodovým přivařením k obnažené výztuži, uklínováním, zalitím pracen apod.).</t>
  </si>
  <si>
    <t>D1 : 5</t>
  </si>
  <si>
    <t>D2 : 1</t>
  </si>
  <si>
    <t>D5 : 1</t>
  </si>
  <si>
    <t>D6 : 1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</si>
  <si>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</si>
  <si>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</si>
  <si>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</si>
  <si>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stávající výplně otvorů : (1+1,5+2,1+1,5+1,5)</t>
  </si>
  <si>
    <t>(3+3,15+1,6)-1-1</t>
  </si>
  <si>
    <t>(0,9+0,9)</t>
  </si>
  <si>
    <t>55330424R</t>
  </si>
  <si>
    <t>Zárubeň kovová pro přesné zdění; H' = 1 970 mm; B' = 900 mm; t = 150 mm; počet křídel: 1; materiál těsnění: bez těsnění; profil: hranatý; typ závěsů: pevné; počet závěsů = 3</t>
  </si>
  <si>
    <t>D4 : 1</t>
  </si>
  <si>
    <t>D8 : 1</t>
  </si>
  <si>
    <t>55330425R</t>
  </si>
  <si>
    <t>55330460R</t>
  </si>
  <si>
    <t>Zárubeň kovová pro sádrokarton; H' = 1 970 mm; B' = 700 mm; t = 125 mm; počet křídel: 1; materiál těsnění: bez těsnění; profil: hranatý; typ závěsů: pevné; počet závěsů = 3</t>
  </si>
  <si>
    <t>55330461R</t>
  </si>
  <si>
    <t>55330464R</t>
  </si>
  <si>
    <t>Zárubeň kovová pro sádrokarton; H' = 1 970 mm; B' = 900 mm; t = 125 mm; počet křídel: 1; materiál těsnění: bez těsnění; profil: hranatý; typ závěsů: pevné; počet závěsů = 3</t>
  </si>
  <si>
    <t>55330465R</t>
  </si>
  <si>
    <t>60775512R</t>
  </si>
  <si>
    <t>parapet vnitřní š = 250 mm; materiál - povrch laminátová fólie; materiál - jádro komůrkové ušlechtilé PVC; dekor bílý</t>
  </si>
  <si>
    <t>Odkaz na mn. položky pořadí 45 : 15,15000*1,1</t>
  </si>
  <si>
    <t>60775550.AR</t>
  </si>
  <si>
    <t>krytka parapetu plast; boční, oboustranná; rozměr 400 mm; barva bílá</t>
  </si>
  <si>
    <t>22</t>
  </si>
  <si>
    <t>938908411R00</t>
  </si>
  <si>
    <t>Očištění povrchu saponátovým roztokem saponátovým roztokem</t>
  </si>
  <si>
    <t>822-1</t>
  </si>
  <si>
    <t>povrchu živičného, betonového nebo dlážděného</t>
  </si>
  <si>
    <t>Odkaz na mn. položky pořadí 36 : 37,72500</t>
  </si>
  <si>
    <t>Odkaz na mn. položky pořadí 141 : 9,60750</t>
  </si>
  <si>
    <t>941955002R00</t>
  </si>
  <si>
    <t>Lešení lehké pracovní pomocné pomocné, o výšce lešeňové podlahy přes 1,2 do 1,9 m</t>
  </si>
  <si>
    <t>800-3</t>
  </si>
  <si>
    <t>Odkaz na mn. položky pořadí 56 : 162,50000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</si>
  <si>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</si>
  <si>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</si>
  <si>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1.01 ČEKÁRNA : 29,1</t>
  </si>
  <si>
    <t>1.02 ZUBNÍ ORDINACE : 33,9</t>
  </si>
  <si>
    <t>1.07 ZUBNÍ ORDINACE : 28,1</t>
  </si>
  <si>
    <t>1.08 ZUBNÍ ORDINACE : 22,6</t>
  </si>
  <si>
    <t>1.14 TECHNICKÁ MÍSTNOST : 2,8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</si>
  <si>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</si>
  <si>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</si>
  <si>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 xml:space="preserve">úklid stávajícícho prostoru před započetím prací a v průběhu bouracích prací : </t>
  </si>
  <si>
    <t>dle výkresu S1 : 2,625*6,2</t>
  </si>
  <si>
    <t>3,9*9,5</t>
  </si>
  <si>
    <t>6,9*9,5</t>
  </si>
  <si>
    <t>3,9*8,335</t>
  </si>
  <si>
    <t>2,7*5,505</t>
  </si>
  <si>
    <t>952902110R00</t>
  </si>
  <si>
    <t>Čištění budov zametáním v místnostech, chodbách, na schodišti a na půdě</t>
  </si>
  <si>
    <t>Odkaz na mn. položky pořadí 57 : 166,24500</t>
  </si>
  <si>
    <t>před objektem : (10,8+5,39)*3</t>
  </si>
  <si>
    <t>953941210R00</t>
  </si>
  <si>
    <t>Osazení drobných kovových výrobků kovových poklopů s rámem  o ploše do 1 m2</t>
  </si>
  <si>
    <t>bez jejich dodání, ale s vysekáním kapes pro upevňovací prvky a s jejich zazděním, zabetonováním nebo zalitím,</t>
  </si>
  <si>
    <t>Z1 600/580 mm : 1</t>
  </si>
  <si>
    <t>Z2 900/500 mm : 1</t>
  </si>
  <si>
    <t>953941321R00</t>
  </si>
  <si>
    <t>Osazení drobných kovových výrobků železných rohoží s rámy  o ploše do 1 m2</t>
  </si>
  <si>
    <t>ČZ1 : 1</t>
  </si>
  <si>
    <t>ČZ2 : 1</t>
  </si>
  <si>
    <t>95001</t>
  </si>
  <si>
    <t>Výroba a nalepení folií na stávající okna, folie PVC dle požadavků investora</t>
  </si>
  <si>
    <t>1.02 ZUBNÍ ORDINACE : 1,5*1,5</t>
  </si>
  <si>
    <t>1.03 ŠATNA : 1,5*1,3</t>
  </si>
  <si>
    <t>1.07 ZUBNÍ ORDINACE : 2,1*1,5</t>
  </si>
  <si>
    <t>1.08 ZUBNÍ ORDINACE : 1,5*1,5</t>
  </si>
  <si>
    <t>1*2,3</t>
  </si>
  <si>
    <t>283504762Z1</t>
  </si>
  <si>
    <t>Poklop pro komory kovový sv. 600/850 mm dle Z1</t>
  </si>
  <si>
    <t>28350476Z2</t>
  </si>
  <si>
    <t>Poklop pro komory kovový sv. 900/500 mm dle Z2</t>
  </si>
  <si>
    <t>55381110.AR</t>
  </si>
  <si>
    <t>rohož vstupní, samočisticí, oboustranná; Al, pryžové pásky; výška 28,0 mm</t>
  </si>
  <si>
    <t>ČZ1 : 1,2*0,6</t>
  </si>
  <si>
    <t>ČZ2 : 1,2*0,9</t>
  </si>
  <si>
    <t>960321271R00</t>
  </si>
  <si>
    <t>Bourání konstrukcí vodních staveb konstrukce ze železobetonu</t>
  </si>
  <si>
    <t>832-1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</si>
  <si>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</si>
  <si>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</si>
  <si>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bourání stropní desky tl. 200 mm : (0,5*0,5*0,2)*2</t>
  </si>
  <si>
    <t>962032432R00</t>
  </si>
  <si>
    <t>Bourání zdiva nadzákladového z dutých cihel nebo tvárnic pálených nebo nepálených,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</si>
  <si>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</si>
  <si>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</si>
  <si>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bourání dveře : (1*0,3*2)*3</t>
  </si>
  <si>
    <t>překlady : (1,35*0,3*0,3)*3</t>
  </si>
  <si>
    <t>otvor u stoupacího potrubí : (0,5*1*0,3)*2</t>
  </si>
  <si>
    <t>bourání pro rozvaděč : (0,6*0,8*0,15)*2</t>
  </si>
  <si>
    <t>bourání pro překlad rozvaděč : (1,1*0,15*0,15)*2</t>
  </si>
  <si>
    <t>965042121RT2</t>
  </si>
  <si>
    <t>Bourání podkladů pod dlažby nebo litých celistvých dlažeb a mazanin  betonových nebo z litého asfaltu, tloušťky do 100 mm, plochy do 1 m2</t>
  </si>
  <si>
    <t>bourání pro ČZ1 : (0,6*1,2)*0,1</t>
  </si>
  <si>
    <t>ČZ2 : (0,9*1,2)*0,1</t>
  </si>
  <si>
    <t>965049111R00</t>
  </si>
  <si>
    <t>Bourání podkladů pod dlažby nebo litých celistvých dlažeb a mazanin  příplatek za bourání mazanin vyztužených svařovanou sítí, tloušťky do 100 mm</t>
  </si>
  <si>
    <t>Odkaz na mn. položky pořadí 67 : 0,18000</t>
  </si>
  <si>
    <t>965081712RT1</t>
  </si>
  <si>
    <t>Bourání podlah z keramických dlaždic, tloušťky do 10 mm, plochy do 1 m2</t>
  </si>
  <si>
    <t>bez podkladního lože, s jakoukoliv výplní spár</t>
  </si>
  <si>
    <t>odstranění vnější dlažby pro ČZ1 : (0,6*1,2)</t>
  </si>
  <si>
    <t>967031733R00</t>
  </si>
  <si>
    <t>Přisekání plošné zdiva cihelného na jakoukoliv maltu vápennou nebo vépenocementovou, tloušťky do 150 mm</t>
  </si>
  <si>
    <t>z jakýchkoliv cihel pálených, včetně pomocného lešení o výšce podlahy do 1900 mm a pro zatížení do 1,5 kPa  (150 kg/m2),</t>
  </si>
  <si>
    <t>bourání pro rozvaděč : (0,6*0,8)*2</t>
  </si>
  <si>
    <t>bourání pro překlad rozvaděč : (1,1*0,15)*2</t>
  </si>
  <si>
    <t>967031734R00</t>
  </si>
  <si>
    <t>Přisekání plošné zdiva cihelného na jakoukoliv maltu vápennou nebo vépenocementovou, tloušťky do 300 mm</t>
  </si>
  <si>
    <t>překlady : (0,3*0,3)*6</t>
  </si>
  <si>
    <t>bourání pro překlad rozvaděč : (0,15*0,15)*4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</si>
  <si>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</si>
  <si>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</si>
  <si>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D3 : (0,28*5)*1</t>
  </si>
  <si>
    <t>970031160R00</t>
  </si>
  <si>
    <t>Jádrové vrtání, kruhové prostupy v cihelném zdivu jádrové vrtání, do D 160 mm</t>
  </si>
  <si>
    <t>prostupy TZB : 0,3*8</t>
  </si>
  <si>
    <t>970041200R00</t>
  </si>
  <si>
    <t>Jádrové vrtání, kruhové prostupy v prostém betonu jádrové vrtání , do D 200 mm</t>
  </si>
  <si>
    <t>kanalizace podlaha : 0,2*3</t>
  </si>
  <si>
    <t>970251100R00</t>
  </si>
  <si>
    <t>Řezání železobetonu hloubka řezu 100 mm</t>
  </si>
  <si>
    <t>bourání pro ČZ1 : (0,6+1,2)*2</t>
  </si>
  <si>
    <t>ČZ2 : (0,9+1,2)*2</t>
  </si>
  <si>
    <t>971033122R00</t>
  </si>
  <si>
    <t>Vybourání otvorů ve zdivu cihelném vrtání otvorů ve zdivu z jakýchkoliv cihel pálených  průměru do 30 mm, do hloubky 300 mm</t>
  </si>
  <si>
    <t>základovém nebo nadzákladovém,</t>
  </si>
  <si>
    <t>Včetně pomocného lešení o výšce podlahy do 1900 mm a pro zatížení do 1,5 kPa  (150 kg/m2).</t>
  </si>
  <si>
    <t xml:space="preserve">provrtání poloh překladů : </t>
  </si>
  <si>
    <t>P1 : 3*4</t>
  </si>
  <si>
    <t>P2 : 2*4</t>
  </si>
  <si>
    <t>971038331R00</t>
  </si>
  <si>
    <t>Vybourání otvorů ve zdivu cihelném z dutých tvárnic nebo příčkovek  plochy do 0,09 m2, tloušťky do 150 mm</t>
  </si>
  <si>
    <t>přisekání samozavírač : 1</t>
  </si>
  <si>
    <t>971042122R00</t>
  </si>
  <si>
    <t>Vyvrtání otvorů v betonových příčkách a zdech průměru do 30 mm, do hloubky 300 mm</t>
  </si>
  <si>
    <t>základových nebo nadzákladových, včetně pomocného lešení o výšce podlahy do 1900 mm a pro zatížení do 1,5 kPa  (150 kg/m2),</t>
  </si>
  <si>
    <t>navrtání před započetí bourání prostupu ve strupu : 4*2</t>
  </si>
  <si>
    <t>973031512R00</t>
  </si>
  <si>
    <t>Vysekání v cihelném zdivu výklenků a kapes kapes pro kotvení upevňovacích prvků  na jakoukoliv maltu vápennou nebo vápenocementovou, hloubky do 100 mm</t>
  </si>
  <si>
    <t>zařízení, konzole : 10</t>
  </si>
  <si>
    <t>974031153R00</t>
  </si>
  <si>
    <t>Vysekání rýh v jakémkoliv zdivu cihelném v ploše  do hloubky 100 mm, šířky do 100 mm</t>
  </si>
  <si>
    <t>ELEKTRO : 200</t>
  </si>
  <si>
    <t>UT : 60</t>
  </si>
  <si>
    <t>ZTI : 164/2</t>
  </si>
  <si>
    <t>VZT : 4</t>
  </si>
  <si>
    <t>974042532R00</t>
  </si>
  <si>
    <t>Vysekání rýh v podlaze betonové do hloubky 50 mm, šířky do 70 mm</t>
  </si>
  <si>
    <t>s betonovým podkladem,</t>
  </si>
  <si>
    <t>ROZVOD STLAČENÉHO VZDUCHU : 8+6+6+3+5</t>
  </si>
  <si>
    <t>974042564R00</t>
  </si>
  <si>
    <t>Vysekání rýh v podlaze betonové do hloubky 150 mm, šířky do 150 mm</t>
  </si>
  <si>
    <t>kanalizace a TZB : 50</t>
  </si>
  <si>
    <t>999281145R00</t>
  </si>
  <si>
    <t>Přesun hmot pro opravy a údržbu objektů pro opravy a údržbu dosavadních objektů včetně vnějších plášťů  výšky do 6 m, nošením</t>
  </si>
  <si>
    <t>Přesun hmot</t>
  </si>
  <si>
    <t>POL7_</t>
  </si>
  <si>
    <t>oborů 801, 803, 811 a 812</t>
  </si>
  <si>
    <t>711111001R00</t>
  </si>
  <si>
    <t>Provedení izolace proti zemní vlhkosti natěradly za studena na ploše vodorovné nátěrem penetračním, 1 x nátěr, materiál ve specifikaci</t>
  </si>
  <si>
    <t>800-711</t>
  </si>
  <si>
    <t>vytažení soklíku : (9,5+9,5+9,5+9,5+9,06+5,33+5,505+2,625*2+3,9*2+5,9*2+3,9*2+2,7*2)*0,1</t>
  </si>
  <si>
    <t>711141559R00</t>
  </si>
  <si>
    <t xml:space="preserve">Provedení izolace proti zemní vlhkosti pásy přitavením vodorovná, 1 vrstva, bez dodávky izolačních pásů,  </t>
  </si>
  <si>
    <t>Odkaz na mn. položky pořadí 84 : 172,09450</t>
  </si>
  <si>
    <t>711212002RT2</t>
  </si>
  <si>
    <t>Izolace proti vodě stěrka hydroizolační  proti tlakové vodě</t>
  </si>
  <si>
    <t>dvouvrstvá</t>
  </si>
  <si>
    <t>Odkaz na mn. položky pořadí 132 : 60,02000</t>
  </si>
  <si>
    <t>11163161R</t>
  </si>
  <si>
    <t>Penetrace asfaltová; funkce: zpevnění povrchu, adhezní můstek; podklad: beton, minerální; ředidlo: organické</t>
  </si>
  <si>
    <t>kg</t>
  </si>
  <si>
    <t>Odkaz na mn. položky pořadí 84 : 172,09450*0,3</t>
  </si>
  <si>
    <t>bal 9 kg : 54-51,62835</t>
  </si>
  <si>
    <t>62855201R</t>
  </si>
  <si>
    <t>Pás hydroizolační asfaltový tloušťka = 1,6 mm; asfalt: elastomerní; nosná vložka: PES rouno; horní strana: minerální posyp; spodní strana: rouno z polymerních vláken</t>
  </si>
  <si>
    <t>Odkaz na mn. položky pořadí 85 : 172,09450*1,15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</si>
  <si>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</si>
  <si>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</si>
  <si>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</si>
  <si>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713121111R00</t>
  </si>
  <si>
    <t>Montáž tepelné izolace podlah  jednovrstvá, bez dodávky materiálu</t>
  </si>
  <si>
    <t>800-713</t>
  </si>
  <si>
    <t>713131130R00</t>
  </si>
  <si>
    <t>Montáž tepelné izolace stěn vložením do nosné rámové konstrukce</t>
  </si>
  <si>
    <t>Včetně pomocného lešení o výšce podlahy do 1900 mm a pro zatížení do 1,5 kPa.</t>
  </si>
  <si>
    <t>Odkaz na mn. položky pořadí 15 : 30,16700</t>
  </si>
  <si>
    <t>283769801R</t>
  </si>
  <si>
    <t>Výrobek izolační pro budovy z polyurethanové pěny - PIR; tvar: deska; tloušťka d = 30,0 mm; OH = 35 kg/m3; lambda = 0,026 W/(m.K); pevnost v tlaku CS 150 kPa</t>
  </si>
  <si>
    <t>Odkaz na mn. položky pořadí 90 : 166,24500*1,02</t>
  </si>
  <si>
    <t>63150889R</t>
  </si>
  <si>
    <t>Výrobek izolační pro budovy z minerální vlny (MW) tvar: rohož; tloušťka d = 80,0 mm; OH = 15 kg/m3; lambda = 0,037 W/(m.K); RtF: A1</t>
  </si>
  <si>
    <t>Odkaz na mn. položky pořadí 91 : 30,16700*1,02</t>
  </si>
  <si>
    <t>998713101R00</t>
  </si>
  <si>
    <t>Přesun hmot pro izolace tepelné v objektech výšky do 6 m</t>
  </si>
  <si>
    <t>50 m vodorovně</t>
  </si>
  <si>
    <t>725291123R00.1</t>
  </si>
  <si>
    <t>Madlo rovné nerez vodorovné dl. 800 mm</t>
  </si>
  <si>
    <t>soubor</t>
  </si>
  <si>
    <t>725291123R00.2</t>
  </si>
  <si>
    <t>Madlo rovné nerez svislé dl. 800 mm</t>
  </si>
  <si>
    <t>725291142R00.1</t>
  </si>
  <si>
    <t>Madlo zalomené 600 + 750 mm nerez</t>
  </si>
  <si>
    <t>725291146R00.1</t>
  </si>
  <si>
    <t>Madlo dvojité sklopné nerez dl. 852 mm</t>
  </si>
  <si>
    <t>998725101R00</t>
  </si>
  <si>
    <t>Přesun hmot pro zařizovací předměty v objektech výšky do 6 m</t>
  </si>
  <si>
    <t>800-721</t>
  </si>
  <si>
    <t>vodorovně do 50 m</t>
  </si>
  <si>
    <t>766661112R00</t>
  </si>
  <si>
    <t>Montáž dveřních křídel kompletizovaných otevíravých ,  , do ocelové nebo fošnové zárubně, jednokřídlových, šířky do 800 mm</t>
  </si>
  <si>
    <t>800-766</t>
  </si>
  <si>
    <t>Odkaz na mn. položky pořadí 48 : 5,00000</t>
  </si>
  <si>
    <t>Odkaz na mn. položky pořadí 49 : 1,00000</t>
  </si>
  <si>
    <t>766661122R00</t>
  </si>
  <si>
    <t>Montáž dveřních křídel kompletizovaných otevíravých ,  , do ocelové nebo fošnové zárubně, jednokřídlových, šířky přes 800 mm</t>
  </si>
  <si>
    <t>Odkaz na mn. položky pořadí 50 : 1,00000</t>
  </si>
  <si>
    <t>Odkaz na mn. položky pořadí 51 : 1,00000</t>
  </si>
  <si>
    <t>Odkaz na mn. položky pořadí 46 : 3,00000</t>
  </si>
  <si>
    <t>Odkaz na mn. položky pořadí 47 : 2,00000</t>
  </si>
  <si>
    <t>D3+1 : 1</t>
  </si>
  <si>
    <t>766670021R00</t>
  </si>
  <si>
    <t xml:space="preserve">Montáž kliky a štítku </t>
  </si>
  <si>
    <t>Odkaz na mn. položky pořadí 100 : 6,00000</t>
  </si>
  <si>
    <t>Odkaz na mn. položky pořadí 101 : 8,00000</t>
  </si>
  <si>
    <t>54914582R</t>
  </si>
  <si>
    <t>kování stavební - prvek: dveřní kování se zajištěním; provedení Cr; pro dveře WC, koupelen</t>
  </si>
  <si>
    <t>54914597R</t>
  </si>
  <si>
    <t>kování stavební - prvek: klika a knoflík se štíty pro cylindrickou vložku; provedení Cr; pro vchodové dveře</t>
  </si>
  <si>
    <t>54914624R</t>
  </si>
  <si>
    <t>kování interiérové kliky s kruhovými štíty pro klíč; povrch - kliky pochromované; povrch - štíty leštěná nerez</t>
  </si>
  <si>
    <t>61161804R</t>
  </si>
  <si>
    <t>Dveře vnitřní jednostranně otevíravé; funkce: klasické; šířka = 900 mm; výška = 1 970 mm; počet křídel: 1; materiál rámu křídla: MDF; materiál výplně: děrovaná DTD; materiál pláště: MDF; povrchová úprava: dýha; struktura povrchu: oboustranně hladká; míra zasklení: plné křídlo; barva: dle vzorníku</t>
  </si>
  <si>
    <t>D7 a D6 s PB vložkou pro RTG prostředí : 2</t>
  </si>
  <si>
    <t>61165441R</t>
  </si>
  <si>
    <t>Dveře vnitřní jednostranně otevíravé; funkce: klasické; šířka = 700 mm; výška = 1 970 mm; počet křídel: 1; materiál rámu křídla: MDF; materiál výplně: děrovaná DTD; materiál pláště: MDF; povrchová úprava: CPL; struktura povrchu: profilovaná; míra zasklení: plné křídlo; barva: dekor dle vzorníku</t>
  </si>
  <si>
    <t>61165443R</t>
  </si>
  <si>
    <t>Dveře vnitřní jednostranně otevíravé; funkce: klasické; šířka = 900 mm; výška = 1 970 mm; počet křídel: 1; materiál rámu křídla: MDF; materiál výplně: děrovaná DTD; materiál pláště: MDF; povrchová úprava: CPL; struktura povrchu: profilovaná; míra zasklení: plné křídlo; barva: dekor dle vzorníku</t>
  </si>
  <si>
    <t>D7 + D6 s vložkou PB : -2</t>
  </si>
  <si>
    <t>998766101R00</t>
  </si>
  <si>
    <t>Přesun hmot pro konstrukce truhlářské v objektech výšky do 6 m</t>
  </si>
  <si>
    <t>767586221RV5</t>
  </si>
  <si>
    <t>Montáž podhledů lamelových a kazetových Podhledy podhled minerální, se skrytou hranou</t>
  </si>
  <si>
    <t>800-767</t>
  </si>
  <si>
    <t>Dodávka a montáž kazet.</t>
  </si>
  <si>
    <t>767649191R00</t>
  </si>
  <si>
    <t>Montáž dveří montáž doplňků dveří samozavírače hydraulického</t>
  </si>
  <si>
    <t>1</t>
  </si>
  <si>
    <t>767896120R00</t>
  </si>
  <si>
    <t>Montáž ostatních kovových doplňků staveb okopových plechů výšky do 50 cm</t>
  </si>
  <si>
    <t>výška 200 mm oboustranně : 6*0,7*2</t>
  </si>
  <si>
    <t>8*0,9*2</t>
  </si>
  <si>
    <t>767995102R00</t>
  </si>
  <si>
    <t>Výroba a montáž atypických kovovových doplňků staveb hmotnosti přes 5 do 10 kg</t>
  </si>
  <si>
    <t xml:space="preserve">vložení plechu a oplechování dveří m. 106 RTG á 8 kg/m2 : </t>
  </si>
  <si>
    <t>106 RTG : (3,225+2+4,04+0,9+1,71)*2,8*8</t>
  </si>
  <si>
    <t>oplechování dveří D6+D4 : (0,9+0,7)*2*8</t>
  </si>
  <si>
    <t>12710124R</t>
  </si>
  <si>
    <t>plech nerezový jakost 1.4301; povrch hladký,rovný, matný lesk; tl 1,00 mm</t>
  </si>
  <si>
    <t>Odkaz na mn. položky pořadí 112 : 22,80000*0,25</t>
  </si>
  <si>
    <t>0,3</t>
  </si>
  <si>
    <t>D6+D4 : 2+2</t>
  </si>
  <si>
    <t>13756549R</t>
  </si>
  <si>
    <t>Výrobek plochý ocelový válcovaný za studena - plech; hladký; tl. = 1,00 mm</t>
  </si>
  <si>
    <t>10 x tabule á 4,5 m2 : 10*4,5*8/1000</t>
  </si>
  <si>
    <t>54917025R</t>
  </si>
  <si>
    <t>zavírač dveří hydraulický hmotnost dveří 42 až 70 kg; š. dveří 1 050 mm; zlatá bronz</t>
  </si>
  <si>
    <t>998767101R00</t>
  </si>
  <si>
    <t>Přesun hmot pro kovové stavební doplňk. konstrukce v objektech výšky do 6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</si>
  <si>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</si>
  <si>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</si>
  <si>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</si>
  <si>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120 : 26,60000</t>
  </si>
  <si>
    <t>771101210RT1</t>
  </si>
  <si>
    <t>Příprava podkladu pod dlažby penetrace podkladu pod dlažby</t>
  </si>
  <si>
    <t>771575118RV1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</si>
  <si>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</si>
  <si>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</si>
  <si>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</si>
  <si>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</si>
  <si>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(1,725+1,725+1,82+1,82+0,8+0,8+0,15+1,63+1,63+1,725+1,725+2,05+2,05+2,33+2,33+2,2+2,2+3,9)</t>
  </si>
  <si>
    <t>(2,7+2,7+2,7+1,65*4)</t>
  </si>
  <si>
    <t>59764224R</t>
  </si>
  <si>
    <t>Dlažba keramická bez glazury (UGL); tl. = 10,0 mm; a = 598 mm; b = 598 mm; povrch: hladký, lesklý; mrazuvzdorný; µ = 0,3; barva: šedá</t>
  </si>
  <si>
    <t>Odkaz na mn. položky pořadí 120 : 26,60000*1,1</t>
  </si>
  <si>
    <t>998771101R00</t>
  </si>
  <si>
    <t>Přesun hmot pro podlahy z dlaždic v objektech výšky do 6 m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</si>
  <si>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</si>
  <si>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</si>
  <si>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</si>
  <si>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</si>
  <si>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126 : 135,90000</t>
  </si>
  <si>
    <t>776421100RT1</t>
  </si>
  <si>
    <t>Lepení soklíků PVC a napojení krytiny na stěnu lepení podlahových soklíků z PVC a vinylu</t>
  </si>
  <si>
    <t>1.01 ČEKÁRNA : 6,9+6,9+5,95+5,95</t>
  </si>
  <si>
    <t>1.02 ZUBNÍ ORDINACE : 3,9+8,3+3,9+8,3</t>
  </si>
  <si>
    <t>1.06 RENTGENOVÁ MÍSTNOST : 2+3,1+2+3,1</t>
  </si>
  <si>
    <t>1.07 ZUBNÍ ORDINACE : 6,9+6,9+4,55+4,55</t>
  </si>
  <si>
    <t>1.08 ZUBNÍ ORDINACE : 3,9+5,8+3,9+5,8</t>
  </si>
  <si>
    <t>1.13 SKLAD : 5,025+5,025+2,625+2,625</t>
  </si>
  <si>
    <t>1.14 TECHNICKÁ MÍSTNOST : 2,625+2,625+1,05+1,05</t>
  </si>
  <si>
    <t>776521200RT1</t>
  </si>
  <si>
    <t>Lepení povlakových podlah z plastů  Lepení povlakových podlah z plastů - čtverce z PVC nebo vinylu, montáž</t>
  </si>
  <si>
    <t>27252075R</t>
  </si>
  <si>
    <t>podlahovina pryžová dezén podélný; průmyslová; pro interiér; v rolích; š = 1 250,0 mm; tl. 3,00 mm; barva černá; tvrdost 70,0 °Sh</t>
  </si>
  <si>
    <t>prořez 15% : 16*0,15</t>
  </si>
  <si>
    <t>1.13 SKLAD : (5,025+5,025+2,625+2,625)*0,15</t>
  </si>
  <si>
    <t>1.14 TECHNICKÁ MÍSTNOST : (2,625+2,625+1,05+1,05)*0,15</t>
  </si>
  <si>
    <t>28410244R</t>
  </si>
  <si>
    <t>podlahovina PVC ve čtvercích; š = 608,0 mm; l = 608 mm; tl. 2,00 mm; homogenní; protiskluzná; elektrostaticky vodivá; oblast bytová, komerční, průmyslová</t>
  </si>
  <si>
    <t>prořez 10% : 119,9*0,1</t>
  </si>
  <si>
    <t>1.01 ČEKÁRNA : 25,7*0,15</t>
  </si>
  <si>
    <t>1.02 ZUBNÍ ORDINACE : 24,4*0,15</t>
  </si>
  <si>
    <t>1.06 RENTGENOVÁ MÍSTNOST : 10,2*0,15</t>
  </si>
  <si>
    <t>1.07 ZUBNÍ ORDINACE : 22,9*0,15</t>
  </si>
  <si>
    <t>1.08 ZUBNÍ ORDINACE : 19,4*0,15</t>
  </si>
  <si>
    <t>998776101R00</t>
  </si>
  <si>
    <t>Přesun hmot pro podlahy povlakové v objektech výšky do 6 m</t>
  </si>
  <si>
    <t>781101210RT1</t>
  </si>
  <si>
    <t>Příprava podkladu pod obklady penetrace podkladu pod obklady</t>
  </si>
  <si>
    <t>včetně dodávky materiálu.</t>
  </si>
  <si>
    <t>Odkaz na mn. položky pořadí 133 : 77,82000</t>
  </si>
  <si>
    <t>781111115R00</t>
  </si>
  <si>
    <t>Doplňkové práce při provádění obkladů vyřezání otvoru v obkladačce korunkou prům. do 30 mm</t>
  </si>
  <si>
    <t>Odkaz na mn. položky pořadí 95 : 1,00000*2</t>
  </si>
  <si>
    <t>Odkaz na mn. položky pořadí 96 : 2,00000*2</t>
  </si>
  <si>
    <t>Odkaz na mn. položky pořadí 98 : 1,00000*2</t>
  </si>
  <si>
    <t>Odkaz na mn. položky pořadí 97 : 1,00000*3</t>
  </si>
  <si>
    <t>781419706RT1</t>
  </si>
  <si>
    <t>Montáž obkladů vnitřních z obkládaček pórovinových příplatky k položkám montáže obkladů vnitřních z obkladaček pórovinových příplatek za spárovací vodotěsnou hmotu - plošně</t>
  </si>
  <si>
    <t>1.11 SPRCHA : (1,725+1,725+1,82+1,82+0,8+0,8+0,15-0,7)*2</t>
  </si>
  <si>
    <t>1.12 BEZBARIÉROVÉ WC : (2,05+2,05+2,33+2,33-0,9)*2</t>
  </si>
  <si>
    <t>1.05 WC : (0,9+0,9+1,53+1,53-0,7)*2</t>
  </si>
  <si>
    <t>1.10 WC : (1,6+1,6+0,9+0,9-0,7)*2</t>
  </si>
  <si>
    <t>781475120RU1</t>
  </si>
  <si>
    <t>Montáž obkladů vnitřních z dlaždic keramických 300 x 600 mm,  , kladených do flexibilního tmele</t>
  </si>
  <si>
    <t>1.02 ZO : (0,6*4,4)</t>
  </si>
  <si>
    <t>1.03 ŠATNA : (0,6*2)</t>
  </si>
  <si>
    <t>1.04 PŘEDSÍŇ : (1,325+1,325+1,65+1,65-0,7-0,7)*2</t>
  </si>
  <si>
    <t>1.07 ZO : (0,6*3,1)+(0,6*2,8)</t>
  </si>
  <si>
    <t>1.08 ZO : (0,6*3)</t>
  </si>
  <si>
    <t>1.09 PŘEDSÍŇ : (1,63+1,63+1,725+1,725-0,7-0,7)*2</t>
  </si>
  <si>
    <t>781491001R00</t>
  </si>
  <si>
    <t>Lišty k obkladům bez dodávky materiálu</t>
  </si>
  <si>
    <t>Odkaz na mn. položky pořadí 133 : 77,82000*0,3</t>
  </si>
  <si>
    <t>28342463R</t>
  </si>
  <si>
    <t>profil plastový na obklad ukončovací; rozměr 8,0 mm; s vymezovačem spáry</t>
  </si>
  <si>
    <t>Odkaz na mn. položky pořadí 134 : 23,34600</t>
  </si>
  <si>
    <t>597813741R</t>
  </si>
  <si>
    <t>Obklad keramický typ: běžný; s glazurou (GL); tl. = 10,0 mm; a = 298 mm; b = 598 mm; povrch: hladký, lesklý; barva: bílá</t>
  </si>
  <si>
    <t>Odkaz na mn. položky pořadí 133 : 77,82000*1,05</t>
  </si>
  <si>
    <t>998781101R00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</si>
  <si>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</si>
  <si>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</si>
  <si>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</si>
  <si>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>800-783</t>
  </si>
  <si>
    <t>D3 1 kus : 0,28*5</t>
  </si>
  <si>
    <t>783125131RT3</t>
  </si>
  <si>
    <t>Nátěry ocelových konstrukcí syntetické C+CC ocelové konstrukce lehké + velmi lehké, 2x email</t>
  </si>
  <si>
    <t>na vzduchu schnoucí</t>
  </si>
  <si>
    <t>ocelové zárubně RAL 7005 : 14*(0,35*5)</t>
  </si>
  <si>
    <t>783903811R00</t>
  </si>
  <si>
    <t>Ostatní práce odmaštění chemickými rozpuštědly</t>
  </si>
  <si>
    <t>783943301R00</t>
  </si>
  <si>
    <t>Nátěry proti graffiti odstraňovač graffiti, neošetřených povrchů nátěrem antigraffiti, jednonásobný</t>
  </si>
  <si>
    <t>včetně montáže, dodávky a demontáže pomocného lešení, aplikace odstraňovače nátěru, dodávka nátěrové hmoty, setření nátěru a následné očištění tlakovou vodou.</t>
  </si>
  <si>
    <t>Odkaz na mn. položky pořadí 37 : 64,05000*0,15</t>
  </si>
  <si>
    <t>784191201R00</t>
  </si>
  <si>
    <t>Příprava povrchu Penetrace (napouštění) podkladu disperzní, jednonásobná</t>
  </si>
  <si>
    <t>800-784</t>
  </si>
  <si>
    <t>Odkaz na mn. položky pořadí 29 : 262,35450</t>
  </si>
  <si>
    <t>Odkaz na mn. položky pořadí 11 : 56,24400*2</t>
  </si>
  <si>
    <t>Odkaz na mn. položky pořadí 12 : 10,11425*2</t>
  </si>
  <si>
    <t>Odkaz na mn. položky pořadí 26 : 3,10000</t>
  </si>
  <si>
    <t>Odkaz na mn. položky pořadí 22 : 42,90000</t>
  </si>
  <si>
    <t>784195222R00</t>
  </si>
  <si>
    <t>Malby z malířských směsí otěruvzdorných,  , barevné, dvojnásobné</t>
  </si>
  <si>
    <t>Odkaz na mn. položky pořadí 142 : 471,23800</t>
  </si>
  <si>
    <t>Odkaz na mn. položky pořadí 35 : 5,65200</t>
  </si>
  <si>
    <t>786622211R00</t>
  </si>
  <si>
    <t>Zastiňující zařízení lamelové žaluzie vnitřní, pro okna plastová</t>
  </si>
  <si>
    <t>800-786</t>
  </si>
  <si>
    <t>stávající výplně otvorů : (1,5+2,1+1,5+1,5)*1,5</t>
  </si>
  <si>
    <t>(1+1)*2,7</t>
  </si>
  <si>
    <t>55346621R</t>
  </si>
  <si>
    <t>žaluzie vnitřní</t>
  </si>
  <si>
    <t>Odkaz na mn. položky pořadí 144 : 15,30000</t>
  </si>
  <si>
    <t>979081121RT2</t>
  </si>
  <si>
    <t>Odvoz suti a vybouraných hmot na skládku Příplatek k odvozu za každý další 1 km, kontejnerem 4 t</t>
  </si>
  <si>
    <t>13,75*10</t>
  </si>
  <si>
    <t>979087212R00</t>
  </si>
  <si>
    <t>Nakládání na dopravní prostředky suti</t>
  </si>
  <si>
    <t>Přesun suti</t>
  </si>
  <si>
    <t>POL8_</t>
  </si>
  <si>
    <t>pro vodorovnou dopravu</t>
  </si>
  <si>
    <t>979081111RT2</t>
  </si>
  <si>
    <t>Odvoz suti a vybouraných hmot na skládku do 1 km</t>
  </si>
  <si>
    <t>Včetně naložení na dopravní prostředek a složení na skládku, bez poplatku za skládku.</t>
  </si>
  <si>
    <t>979990107R00</t>
  </si>
  <si>
    <t>Poplatek za skládku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</si>
  <si>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</si>
  <si>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</si>
  <si>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</si>
  <si>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</si>
  <si>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</si>
  <si>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</si>
  <si>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</si>
  <si>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Včetně:</t>
  </si>
  <si>
    <t>Nařezání izolace na potřebný rouzměr. Vložení izolace do stěny bez dodávky tepelné izolace.</t>
  </si>
  <si>
    <t>trubka oheb.el.inst.(pod) typ 23- 13.5mm</t>
  </si>
  <si>
    <t>POL1_9</t>
  </si>
  <si>
    <t>2</t>
  </si>
  <si>
    <t>trubka ocel.oheb. Typ 3316</t>
  </si>
  <si>
    <t>trubka ocel.oheb. Typ 3323</t>
  </si>
  <si>
    <t>kabelový drátový žlab 50/50mm</t>
  </si>
  <si>
    <t>5</t>
  </si>
  <si>
    <t>kabelový drátový žlab 100/50mm</t>
  </si>
  <si>
    <t>6</t>
  </si>
  <si>
    <t>kabelový drátový žlab - spojka</t>
  </si>
  <si>
    <t>ks</t>
  </si>
  <si>
    <t>904      R00</t>
  </si>
  <si>
    <t>kabelový drátová žlab – nosník 50mm</t>
  </si>
  <si>
    <t>h</t>
  </si>
  <si>
    <t>8</t>
  </si>
  <si>
    <t>kabelový drátová žlab – nosník 100mm</t>
  </si>
  <si>
    <t>9        R00</t>
  </si>
  <si>
    <t>kabelová příchytka OBO 2033</t>
  </si>
  <si>
    <t>RTS 13/ I</t>
  </si>
  <si>
    <t>342013321R00</t>
  </si>
  <si>
    <t>kabelová příchytka OBO 2032</t>
  </si>
  <si>
    <t>11</t>
  </si>
  <si>
    <t>krab.pristrojova KP67/2</t>
  </si>
  <si>
    <t>12</t>
  </si>
  <si>
    <t>krab.odbocna + vicko ,bez zap. KU 68 -1902</t>
  </si>
  <si>
    <t>13</t>
  </si>
  <si>
    <t>krab.odbocna + vicko ,bez zap. KO 100</t>
  </si>
  <si>
    <t>14</t>
  </si>
  <si>
    <t>krab.odbocna IP54 bez zap. KSK80</t>
  </si>
  <si>
    <t>15</t>
  </si>
  <si>
    <t>plast.rozvaděč 12mod.IP30/20 zapuštěný (PA1-PA4)</t>
  </si>
  <si>
    <t>16</t>
  </si>
  <si>
    <t>osazeni svork. 3x2.5</t>
  </si>
  <si>
    <t>17</t>
  </si>
  <si>
    <t>osazeni svork. 4x2.5</t>
  </si>
  <si>
    <t>18</t>
  </si>
  <si>
    <t>osazeni svork. 5x2.5</t>
  </si>
  <si>
    <t>19</t>
  </si>
  <si>
    <t>spínače jednopólový řaz.1, vč.krytu a rámečku</t>
  </si>
  <si>
    <t>20</t>
  </si>
  <si>
    <t>přepínač sériový řaz.5, vč.krytu a rámečku</t>
  </si>
  <si>
    <t>21</t>
  </si>
  <si>
    <t>přepínač střídavý dvojitý řaz.6+6, vč.krytu a rámečku</t>
  </si>
  <si>
    <t>spínač automatický nástěnný PIR, relé, zapuštěný</t>
  </si>
  <si>
    <t>23</t>
  </si>
  <si>
    <t>spínač automatický stropní PIR, relé</t>
  </si>
  <si>
    <t>24</t>
  </si>
  <si>
    <t>zásuvka zapuštěná 16A/250V, s clonkami IP40, vč.rámečku</t>
  </si>
  <si>
    <t>25</t>
  </si>
  <si>
    <t>zásuvka dvojnásobná zapuštěná 16A/250V, s clonkami IP40, vč.rámečku</t>
  </si>
  <si>
    <t>26</t>
  </si>
  <si>
    <t>zásuvka zapuštěná 16A/250V se svodičem, s clonkami IP40, vč.rámečku</t>
  </si>
  <si>
    <t>27</t>
  </si>
  <si>
    <t>zásuvka datová zapuštěná Cat.6, vč.krytu a rámečku</t>
  </si>
  <si>
    <t>28</t>
  </si>
  <si>
    <t>zásuvka pro pospojení dvojnásobná zapuštěná, vč.rámečku</t>
  </si>
  <si>
    <t>29</t>
  </si>
  <si>
    <t>signalizace ZTP, sada (napaječ, signalizace, tlačítko, spínač), 3280B-C10001</t>
  </si>
  <si>
    <t>30</t>
  </si>
  <si>
    <t>doběhové relé ventilátoru 230V/10A, CS-3 do instal.krabice</t>
  </si>
  <si>
    <t>31</t>
  </si>
  <si>
    <t>svítidlo vestavné LED 52W, 4000K, 4800Lm, IP40, Ra90 (ozn.A)</t>
  </si>
  <si>
    <t>32</t>
  </si>
  <si>
    <t>svítidlo vestavné LED 34W, 4000K, 3400Lm, IP40, Ra90 (ozn.B)</t>
  </si>
  <si>
    <t>962032241R00</t>
  </si>
  <si>
    <t>z cihel pálených nebo vápenopískových, na maltu cementovou</t>
  </si>
  <si>
    <t>34</t>
  </si>
  <si>
    <t>svítidlo vestavné LED 24W, 4000K, 3000Lm, IP40 (ozn.D)</t>
  </si>
  <si>
    <t>35</t>
  </si>
  <si>
    <t>svítidlo vestavné LED 30W, 4000K, 3000Lm, IP44</t>
  </si>
  <si>
    <t>36</t>
  </si>
  <si>
    <t>svítidlo nouzové vestavné LED, 3W/SE/3hod., IP20, plošná optika</t>
  </si>
  <si>
    <t>37</t>
  </si>
  <si>
    <t>svítidlo nouzové nástěnné/závěsné LED, 3W/SE/3hod., IP20, s piktogramem</t>
  </si>
  <si>
    <t>38</t>
  </si>
  <si>
    <t>svorka na potrubi "Bernard" vc.pasku (bez vodic.)</t>
  </si>
  <si>
    <t>39</t>
  </si>
  <si>
    <t>zapojení 1-f motoru</t>
  </si>
  <si>
    <t>40</t>
  </si>
  <si>
    <t>kabel 1-CXKH-R 3-Ox1.5 mm2 750V  (B2ca s1 a1 d1)</t>
  </si>
  <si>
    <t>41</t>
  </si>
  <si>
    <t>kabel1-CXKH-R 3-Jx1.5 mm2 750V  (B2ca s1 a1 d1)</t>
  </si>
  <si>
    <t>42</t>
  </si>
  <si>
    <t>kabel 1-CXKH-R 3-Jx2.5 mm2 750V (B2ca s1 a1 d1)</t>
  </si>
  <si>
    <t>43</t>
  </si>
  <si>
    <t>kabel 1-CXKH-R 5-Jx1.5 mm2 750V  (B2ca s1 a1 d1)</t>
  </si>
  <si>
    <t>44</t>
  </si>
  <si>
    <t>kabel 1-CXKH-R 5-Jx10 mm2 750V  (B2ca s1 a1 d1)</t>
  </si>
  <si>
    <t>45</t>
  </si>
  <si>
    <t>kabel 1-CYKY 5-Jx10 mm2 750V  (B2ca s1 a1 d1)</t>
  </si>
  <si>
    <t>46</t>
  </si>
  <si>
    <t>kabel datový U/UTP Cat.6 – LSOHFR (B2ca s1 a1 d1)</t>
  </si>
  <si>
    <t>47</t>
  </si>
  <si>
    <t>vodič CY 4 mm2 (PU)</t>
  </si>
  <si>
    <t>48</t>
  </si>
  <si>
    <t>vodič CYA 4 mm2 (PU)</t>
  </si>
  <si>
    <t>49</t>
  </si>
  <si>
    <t>vodič CY  6 mm2 (PU)</t>
  </si>
  <si>
    <t>50</t>
  </si>
  <si>
    <t>vodič CY  16 mm2 (PU)</t>
  </si>
  <si>
    <t>51</t>
  </si>
  <si>
    <t>kabel J-Y(St)Y 4x2x0,8mm</t>
  </si>
  <si>
    <t>52</t>
  </si>
  <si>
    <t>datový rozvaděč nástěnný IP30, 9U (R-IT)</t>
  </si>
  <si>
    <t>53</t>
  </si>
  <si>
    <t>úprava rozvaděče RE1</t>
  </si>
  <si>
    <t>54</t>
  </si>
  <si>
    <t>osazení rozvaděče do 50kg, zapuštěný</t>
  </si>
  <si>
    <t>55</t>
  </si>
  <si>
    <t>Rozvaděč RL1.1, 3x400V/40A, IP30/20</t>
  </si>
  <si>
    <t>POL3_0</t>
  </si>
  <si>
    <t>56</t>
  </si>
  <si>
    <t>Rozvaděč RL1.2, 3x400V/40A, IP30/20</t>
  </si>
  <si>
    <t>57</t>
  </si>
  <si>
    <t>Doprava a přesun</t>
  </si>
  <si>
    <t>58</t>
  </si>
  <si>
    <t>Podružný materiál</t>
  </si>
  <si>
    <t>59</t>
  </si>
  <si>
    <t>Pomocné zednické práce (bourání,...)</t>
  </si>
  <si>
    <t>Úprava stávající instalace</t>
  </si>
  <si>
    <t>hod.</t>
  </si>
  <si>
    <t>Likvidace odpadu</t>
  </si>
  <si>
    <t>65</t>
  </si>
  <si>
    <t>Dokumentace skutečného provedení</t>
  </si>
  <si>
    <t>66</t>
  </si>
  <si>
    <t>Revizní zpráva</t>
  </si>
  <si>
    <t>67</t>
  </si>
  <si>
    <t>Poplatek ČEZ Distribuce za navýšení příkonu</t>
  </si>
  <si>
    <t>998735101R00</t>
  </si>
  <si>
    <t>Přesun hmot pro otopná tělesa v objektech výšky do 6 m</t>
  </si>
  <si>
    <t>800-731</t>
  </si>
  <si>
    <t>735179110R00</t>
  </si>
  <si>
    <t>Otopná tělesa koupelnová montáž  topných žebříků, bez dodávky materiálu</t>
  </si>
  <si>
    <t>735129140R00</t>
  </si>
  <si>
    <t>Otopná tělesa ocelová článková montáž  bez rozlišení, bez dodávky materiálu</t>
  </si>
  <si>
    <t>0,9*0,9</t>
  </si>
  <si>
    <t>0,9*0,7*2</t>
  </si>
  <si>
    <t>0,9*1</t>
  </si>
  <si>
    <t>0,6*1,2</t>
  </si>
  <si>
    <t>0,6*1,4</t>
  </si>
  <si>
    <t>0,6*1,6</t>
  </si>
  <si>
    <t>48458555R</t>
  </si>
  <si>
    <t>Těleso do otopných soustav s přirozeným prouděním - deskové; materiál: nelegovaná ocel; typ: 21; H = 600 mm; B = 68 mm; L = 900 mm; l = 50 mm; tepelný výkon (50) = 1 100 W; s vestavěným ventilem</t>
  </si>
  <si>
    <t>48457657.AR</t>
  </si>
  <si>
    <t>Těleso do otopných soustav s přirozeným prouděním - deskové; materiál: nelegovaná ocel; typ: 33; H = 600 mm; B = 155 mm; L = 1 600 mm; l = 50 mm; tepelný výkon (50) = 3 850 W; s vestavěným ventilem</t>
  </si>
  <si>
    <t>48457655.AR</t>
  </si>
  <si>
    <t>Těleso do otopných soustav s přirozeným prouděním - deskové; materiál: nelegovaná ocel; typ: 33; H = 600 mm; B = 155 mm; L = 1 200 mm; l = 50 mm; tepelný výkon (50) = 2 887 W; s vestavěným ventilem</t>
  </si>
  <si>
    <t>48457597.AR</t>
  </si>
  <si>
    <t>Těleso do otopných soustav s přirozeným prouděním - deskové; materiál: nelegovaná ocel; typ: 22; H = 900 mm; B = 100 mm; L = 1 000 mm; l = 50 mm; tepelný výkon (50) = 2 313 W; s vestavěným ventilem</t>
  </si>
  <si>
    <t>48457594.AR</t>
  </si>
  <si>
    <t>Těleso do otopných soustav s přirozeným prouděním - deskové; materiál: nelegovaná ocel; typ: 22; H = 900 mm; B = 100 mm; L = 700 mm; l = 50 mm; tepelný výkon (50) = 1 619 W; s vestavěným ventilem</t>
  </si>
  <si>
    <t>48457584.AR</t>
  </si>
  <si>
    <t>Těleso do otopných soustav s přirozeným prouděním - deskové; materiál: nelegovaná ocel; typ: 22; H = 600 mm; B = 100 mm; L = 1 400 mm; l = 50 mm; tepelný výkon (50) = 2 351 W; s vestavěným ventilem</t>
  </si>
  <si>
    <t>48457583.AR</t>
  </si>
  <si>
    <t>Těleso do otopných soustav s přirozeným prouděním - deskové; materiál: nelegovaná ocel; typ: 22; H = 600 mm; B = 100 mm; L = 1 200 mm; l = 50 mm; tepelný výkon (50) = 2 015 W; s vestavěným ventilem</t>
  </si>
  <si>
    <t>484518364R</t>
  </si>
  <si>
    <t>Těleso do otopných soustav s přirozeným prouděním - trubkové; materiál: nelegovaná ocel; H = 1 820 mm; B = 66 mm; L = 595 mm; l = 565 mm; tvar trubky: kruhový; tepelný výkon (50) = 996 W</t>
  </si>
  <si>
    <t>484518357R</t>
  </si>
  <si>
    <t>Těleso do otopných soustav s přirozeným prouděním - trubkové; materiál: nelegovaná ocel; H = 1 220 mm; B = 59 mm; L = 445 mm; l = 415 mm; tvar trubky: kruhový; tepelný výkon (50) = 504 W</t>
  </si>
  <si>
    <t>998733101R00</t>
  </si>
  <si>
    <t>Přesun hmot pro rozvody potrubí v objektech výšky do 6 m</t>
  </si>
  <si>
    <t>733151212R00</t>
  </si>
  <si>
    <t>Potrubí z trubek ocelových vně pozinkovaných pro průmysl spojované lisováním vnější průměr D 15 mm, tl. stěny 1,2 mm</t>
  </si>
  <si>
    <t>včetně tvarovek, bez zednických výpomocí</t>
  </si>
  <si>
    <t>722181212R00</t>
  </si>
  <si>
    <t>Izolace vodovodního potrubí návleková z trubic z pěnového polyetylenu, tloušťka stěny 9 mm, d 6 mm</t>
  </si>
  <si>
    <t>V položce je kalkulována dodávka izolační trubice, spon a lepicí pásky.</t>
  </si>
  <si>
    <t>Demontáž stávajícího potrubí DN 15 mm</t>
  </si>
  <si>
    <t>bm</t>
  </si>
  <si>
    <t>POL1_7</t>
  </si>
  <si>
    <t>Vyregulování systému vytápění</t>
  </si>
  <si>
    <t>Topná a tlaková zkouška</t>
  </si>
  <si>
    <t>Montážní materiál pro osazení trubek IVCT 15(18)</t>
  </si>
  <si>
    <t>kpl</t>
  </si>
  <si>
    <t>Vypouštěcí kulový kohout pro napojení na IVCT 15(18)</t>
  </si>
  <si>
    <t>Kit pro napojení koupelnových těles přímé nebo rohové</t>
  </si>
  <si>
    <t>(termostatická hlavice, termostatický ventil dvouregulační,</t>
  </si>
  <si>
    <t>regulační šroubení a adaptery k napojení na trubky IVCT 15</t>
  </si>
  <si>
    <t>Kit pro napojení VK těles přímé nebo rohové</t>
  </si>
  <si>
    <t>(termostatická hlavice, regulačního a uzavíracího šroubení,</t>
  </si>
  <si>
    <t>včetně adapterů pro napojení na trubky IVCT 15(18)</t>
  </si>
  <si>
    <t>Zaslepení potrubí DN 200</t>
  </si>
  <si>
    <t>POL1_1</t>
  </si>
  <si>
    <t>Nátrubek pro odvod kondenzátu DN 20/25</t>
  </si>
  <si>
    <t>Malý radiální ventilátor OZEO-H</t>
  </si>
  <si>
    <t>300 m3/h, 40 W, 230 V, 50 Hz, 100 Pa</t>
  </si>
  <si>
    <t>Zaříznutí potrubí DN 200 délky cca 300 mm</t>
  </si>
  <si>
    <t>Ohebná hadice SEMIFLEX  -  DN 125</t>
  </si>
  <si>
    <t>Ohebná hadice SEMIFLEX  -  DN 100</t>
  </si>
  <si>
    <t>Ohebná hadice SEMIFLEX  -  DN 80</t>
  </si>
  <si>
    <t>Montážní materiál pro zavěšení vent.OZEO-H</t>
  </si>
  <si>
    <t>Montážní materiál pro zavěšení potrubí DN 80 až 125</t>
  </si>
  <si>
    <t>Vyregulování a zkoušky zařízení VZT</t>
  </si>
  <si>
    <t>hod</t>
  </si>
  <si>
    <t>Malý radiální ventilátor EBB 170N</t>
  </si>
  <si>
    <t>140 m3/h, 48 W, 230 V, 50 Hz, 70 Pa</t>
  </si>
  <si>
    <t>Malý radiální ventilátor pro osazení do podhledu SP 120</t>
  </si>
  <si>
    <t>50 m3/h, 20 W, 230 V, 50 Hz, 40 Pa</t>
  </si>
  <si>
    <t>Talířový ventil VEF 80 včetně zděře VLZ 80</t>
  </si>
  <si>
    <t>Spiro potrubí DN 100mm</t>
  </si>
  <si>
    <t>Odbočka oboustranná OBD 200-100-100</t>
  </si>
  <si>
    <t>7</t>
  </si>
  <si>
    <t>Odbočka jednostranná OBJ 200-125</t>
  </si>
  <si>
    <t>Odbočka jednostranná OBJ 100-100</t>
  </si>
  <si>
    <t>9</t>
  </si>
  <si>
    <t>Koleno segmentové OS - 90o, 100</t>
  </si>
  <si>
    <t>998728101R00</t>
  </si>
  <si>
    <t>Přesun hmot pro vzduchotechniku v objektech výšky do 6 m</t>
  </si>
  <si>
    <t>800-728</t>
  </si>
  <si>
    <t>721151308R00</t>
  </si>
  <si>
    <t>Potrubí s vysokým útlumem zvuku - dešťové PE-S2 - vysokohustotní polyetylén s příměsí minerálních vláken, vnější průměr D 110 mm, tloušťka stěny 6,0 mm, DN 100</t>
  </si>
  <si>
    <t>včetně tvarovek, objímek a vložek pro tlumení hluku, popř. elektrospojek. Bez zednických výpomocí.</t>
  </si>
  <si>
    <t>3*4</t>
  </si>
  <si>
    <t>721178116R00</t>
  </si>
  <si>
    <t>Potrubí s vysokým útlumem zvuku - svislé třívrstvé - vnější vrstva z kopolymeru PP, střední vrstva z PP zesílená minerálními látkami, vnitřní vrstva z kopolymeru PP, vnější průměr D 110 mm, tloušťka stěny 3,6 mm, DN 100</t>
  </si>
  <si>
    <t>721152338R00</t>
  </si>
  <si>
    <t>Čistící kus pro potrubí s vysokým útlumem zvuku PE-S2 - vysokohustotní polyetylén s příměsí minerálních vláken, vnější průměr D 110 mm, DN 100, včetně dodávky materiálu</t>
  </si>
  <si>
    <t>721178102R00</t>
  </si>
  <si>
    <t>Potrubí s vysokým útlumem zvuku - připojovací třívrstvé - vnější vrstva z kopolymeru PP, střední vrstva z PP zesílená minerálními látkami, vnitřní vrstva z kopolymeru PP, vnější průměr D 40 mm, tloušťka stěny 2,0 mm, DN 40</t>
  </si>
  <si>
    <t>včetně tvarovek, objímek, popř. elektrospojek. Bez zednických výpomocí.</t>
  </si>
  <si>
    <t>8+6+6+8+5+4+4+5+6+10+6+4</t>
  </si>
  <si>
    <t>721178103R00</t>
  </si>
  <si>
    <t>Potrubí s vysokým útlumem zvuku - připojovací třívrstvé - vnější vrstva z kopolymeru PP, střední vrstva z PP zesílená minerálními látkami, vnitřní vrstva z kopolymeru PP, vnější průměr D 50 mm, tloušťka stěny 2,0 mm, DN 50</t>
  </si>
  <si>
    <t>4+3+8</t>
  </si>
  <si>
    <t>721178106R00</t>
  </si>
  <si>
    <t>Potrubí s vysokým útlumem zvuku - připojovací třívrstvé - vnější vrstva z kopolymeru PP, střední vrstva z PP zesílená minerálními látkami, vnitřní vrstva z kopolymeru PP, vnější průměr D 110 mm, tloušťka stěny 3,6 mm, DN 100</t>
  </si>
  <si>
    <t>2+1+1+1,5</t>
  </si>
  <si>
    <t>721194105RM1</t>
  </si>
  <si>
    <t>Zřízení přípojek na potrubí D 50 mm, včetně podomítkové zápachové uzávěrky</t>
  </si>
  <si>
    <t>vyvedení a upevnění odpadních výpustek,</t>
  </si>
  <si>
    <t>721223420R00</t>
  </si>
  <si>
    <t xml:space="preserve">Vpusť podlahová se zápachovou uzávěrkou průměr 50 mm, s vodorovným odtokem, přítokovou trubkou D 40/50 mm, 123x123mm/115x115mm, mřížka nerez, izolační souprava s fólií,  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</si>
  <si>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</si>
  <si>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</si>
  <si>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</si>
  <si>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722172712R00</t>
  </si>
  <si>
    <t>Potrubí z plastických hmot polypropylenové potrubí PP-R, D 25 mm, s 3,5 mm, PN 16, polyfúzně svařované, bez zednických výpomocí</t>
  </si>
  <si>
    <t>Potrubí včetně tvarovek bez zednických výpomocí.</t>
  </si>
  <si>
    <t>teplá + studená : (3+3+2,5+4+8+2,5+3+6+5+4+10+9+9+8+0,3+3+2)*2</t>
  </si>
  <si>
    <t>722179191R00</t>
  </si>
  <si>
    <t>Příplatky za malý rozsah za práce malého rozsahu na zakázce do 20 m rozvodu</t>
  </si>
  <si>
    <t>722181211RT8</t>
  </si>
  <si>
    <t>Izolace vodovodního potrubí návleková z trubic z pěnového polyetylenu, tloušťka stěny 6 mm, d 25 mm</t>
  </si>
  <si>
    <t>Odkaz na mn. položky pořadí 10 : 164,60000</t>
  </si>
  <si>
    <t>72240054</t>
  </si>
  <si>
    <t>Drobný kompletační materiál PPV</t>
  </si>
  <si>
    <t>998722101R00</t>
  </si>
  <si>
    <t>Přesun hmot pro vnitřní vodovod v objektech výšky do 6 m</t>
  </si>
  <si>
    <t>725119306R00</t>
  </si>
  <si>
    <t>Klozetové mísy montáž  závěsné</t>
  </si>
  <si>
    <t>725119402R00</t>
  </si>
  <si>
    <t>Doplňky Montáž doplňků zařízení záchodů předstěnový systém do sádrokartonu</t>
  </si>
  <si>
    <t>725139102R00</t>
  </si>
  <si>
    <t>Montáž pisoárových stání včetně montáže vestavěné nádrže</t>
  </si>
  <si>
    <t>725219201R00</t>
  </si>
  <si>
    <t>Umyvadlo montáž na konzoly</t>
  </si>
  <si>
    <t>Včetně dodání zápachové uzávěrky.</t>
  </si>
  <si>
    <t>725219521R00</t>
  </si>
  <si>
    <t>Umyvadlo montáž se závěsnou skříňkou</t>
  </si>
  <si>
    <t>725299101R00</t>
  </si>
  <si>
    <t>Montáž koupelnových doplňků mýdelníků, držáků apod.</t>
  </si>
  <si>
    <t>Odkaz na mn. položky pořadí 25 : 2,00000</t>
  </si>
  <si>
    <t>Odkaz na mn. položky pořadí 30 : 1,00000</t>
  </si>
  <si>
    <t>Odkaz na mn. položky pořadí 31 : 3,00000</t>
  </si>
  <si>
    <t>Odkaz na mn. položky pořadí 32 : 1,00000</t>
  </si>
  <si>
    <t>Odkaz na mn. položky pořadí 33 : 3,00000</t>
  </si>
  <si>
    <t>Odkaz na mn. položky pořadí 34 : 3,00000</t>
  </si>
  <si>
    <t>Odkaz na mn. položky pořadí 35 : 3,00000</t>
  </si>
  <si>
    <t>Odkaz na mn. položky pořadí 36 : 1,00000</t>
  </si>
  <si>
    <t>725339101R00</t>
  </si>
  <si>
    <t>Montáž výlevky diturvitové, bez nádrže a armatur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</si>
  <si>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</si>
  <si>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</si>
  <si>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</si>
  <si>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</si>
  <si>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725869101R00</t>
  </si>
  <si>
    <t>Montáž zápachové uzávěrky pro zařiz. předměty umyvadlové, D 32</t>
  </si>
  <si>
    <t>28374498R.1</t>
  </si>
  <si>
    <t>Háček v chromovém provedení 62,5 x 20 x 50 mm</t>
  </si>
  <si>
    <t>55144134R</t>
  </si>
  <si>
    <t>baterie umyvadlová stojánková; ovládání pákové, s otevíráním odpadu; povrch chrom; v. výtoku 49 mm; l ramínka 108 mm; odtoková garnitura, perlátor s pojistkou</t>
  </si>
  <si>
    <t>55144212R</t>
  </si>
  <si>
    <t>Baterie mechanická směšovací použití: sprcha; typ: nástěnný; materiál: mosaz; rozteč = 150 mm; povrchová úprava: chrom</t>
  </si>
  <si>
    <t>55145031R</t>
  </si>
  <si>
    <t>Baterie mechanická směšovací použití: umyvadlo; typ: stojánkový; materiál: mosaz; povrchová úprava: chrom</t>
  </si>
  <si>
    <t>55145413R</t>
  </si>
  <si>
    <t>Baterie mechanická směšovací použití: dřez; typ: stojánkový; materiál: mosaz; povrchová úprava: chrom</t>
  </si>
  <si>
    <t>55149002R</t>
  </si>
  <si>
    <t>držák toaletního papíru nerez; se zámkem a klíčem</t>
  </si>
  <si>
    <t>55149005R</t>
  </si>
  <si>
    <t>držák toaletního papíru nerez</t>
  </si>
  <si>
    <t>55149010R</t>
  </si>
  <si>
    <t>zásobník na papírové ručníky; nerez</t>
  </si>
  <si>
    <t>55149023R</t>
  </si>
  <si>
    <t>dávkovač tekutého mýdla nerez; obsah 0,50 l</t>
  </si>
  <si>
    <t>55149031R</t>
  </si>
  <si>
    <t>koš odpadkový nerez; obsah 5,0 l</t>
  </si>
  <si>
    <t>55149050R</t>
  </si>
  <si>
    <t>WC kartáč nerez; držák univerzální</t>
  </si>
  <si>
    <t>55149061R.1</t>
  </si>
  <si>
    <t>Zrcadlo nerez SLZN 30 nerozbitné 600 x 400 mm, výklopné</t>
  </si>
  <si>
    <t>64213637R</t>
  </si>
  <si>
    <t>umyvadlo š = 650 mm; hl. 520 mm; diturvit; s otvorem pro baterii; bílé; uchycení šrouby</t>
  </si>
  <si>
    <t>64234592R</t>
  </si>
  <si>
    <t>Mísa záchodová se samostatným přívodem vody; materiál: keramika; zabudování: stojící; tvar: oválný; splachování: hluboké; odpad: svislý; barva: bílá</t>
  </si>
  <si>
    <t>64240062R</t>
  </si>
  <si>
    <t>mísa klozetová diturvit závěsná; h = 360 mm; š = 360 mm; hl. 530 mm; splach. hluboké; sedátko s poklopem; bílá</t>
  </si>
  <si>
    <t>64271102R</t>
  </si>
  <si>
    <t>výlevka závěsná; keramika; bílá; h = 450 mm; š = 425 mm; hl. 500 mm; mřížka plastová; průměr odpadu 102 mm</t>
  </si>
  <si>
    <t>726211323R00</t>
  </si>
  <si>
    <t>Klozet zavěšené, pro dodatečné nastavení výšky WC,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</si>
  <si>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</si>
  <si>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286967601R</t>
  </si>
  <si>
    <t>systém předstěnový pro výlevku, pro nástěnnou armaturu; pro suchou instalaci (do sádrokartonu), pro zazdění mokrým procesem; h = 130,0 cm; š = 50,0 cm; hl = 8,3 cm</t>
  </si>
  <si>
    <t>998726121R00</t>
  </si>
  <si>
    <t>Přesun hmot pro předstěnové systémy v objektech výšky do 6 m</t>
  </si>
  <si>
    <t>722172612R00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</si>
</sst>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XhJ7uXyODDmKZCQJywiajOiMFhIfVeuZL05d4WvRxdcV92xdrT1hmolIDgS0icU6MhyFWgy3TTEGh3Qhr2ytQ==" saltValue="gg/gdPdVt4wQYQmC9p9VO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 x14ac:dyDescent="0.2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 x14ac:dyDescent="0.2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SUMIF(F67:F103,A16,I67:I103)+SUMIF(F67:F103,"PSU",I67:I103)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SUMIF(F67:F103,A17,I67:I103)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SUMIF(F67:F103,A18,I67:I103)</f>
        <v>0</v>
      </c>
      <c r="J18" s="85"/>
    </row>
    <row r="19" spans="1:10" ht="23.25" customHeight="1" x14ac:dyDescent="0.2">
      <c r="A19" s="198" t="s">
        <v>156</v>
      </c>
      <c r="B19" s="38" t="s">
        <v>27</v>
      </c>
      <c r="C19" s="62"/>
      <c r="D19" s="63"/>
      <c r="E19" s="83"/>
      <c r="F19" s="84"/>
      <c r="G19" s="83"/>
      <c r="H19" s="84"/>
      <c r="I19" s="83">
        <f>SUMIF(F67:F103,A19,I67:I103)</f>
        <v>0</v>
      </c>
      <c r="J19" s="85"/>
    </row>
    <row r="20" spans="1:10" ht="23.25" customHeight="1" x14ac:dyDescent="0.2">
      <c r="A20" s="198" t="s">
        <v>157</v>
      </c>
      <c r="B20" s="38" t="s">
        <v>28</v>
      </c>
      <c r="C20" s="62"/>
      <c r="D20" s="63"/>
      <c r="E20" s="83"/>
      <c r="F20" s="84"/>
      <c r="G20" s="83"/>
      <c r="H20" s="84"/>
      <c r="I20" s="83">
        <f>SUMIF(F67:F103,A20,I67:I103)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52</v>
      </c>
      <c r="C39" s="147"/>
      <c r="D39" s="147"/>
      <c r="E39" s="147"/>
      <c r="F39" s="148">
        <f>'01 00 Pol'!AE23+'01 01 Pol'!AE561+'01 02 Pol'!AE77+'01 03 Pol'!AE48+'01 04 Pol'!AE33+'01 05 Pol'!AE96</f>
        <v>0</v>
      </c>
      <c r="G39" s="149">
        <f>'01 00 Pol'!AF23+'01 01 Pol'!AF561+'01 02 Pol'!AF77+'01 03 Pol'!AF48+'01 04 Pol'!AF33+'01 05 Pol'!AF96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/>
      <c r="C40" s="153" t="s">
        <v>53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54</v>
      </c>
      <c r="C41" s="153" t="s">
        <v>55</v>
      </c>
      <c r="D41" s="153"/>
      <c r="E41" s="153"/>
      <c r="F41" s="154">
        <f>'01 00 Pol'!AE23+'01 01 Pol'!AE561+'01 02 Pol'!AE77+'01 03 Pol'!AE48+'01 04 Pol'!AE33+'01 05 Pol'!AE96</f>
        <v>0</v>
      </c>
      <c r="G41" s="155">
        <f>'01 00 Pol'!AF23+'01 01 Pol'!AF561+'01 02 Pol'!AF77+'01 03 Pol'!AF48+'01 04 Pol'!AF33+'01 05 Pol'!AF96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customHeight="1" x14ac:dyDescent="0.2">
      <c r="A42" s="136">
        <v>3</v>
      </c>
      <c r="B42" s="157" t="s">
        <v>56</v>
      </c>
      <c r="C42" s="147" t="s">
        <v>57</v>
      </c>
      <c r="D42" s="147"/>
      <c r="E42" s="147"/>
      <c r="F42" s="158">
        <f>'01 00 Pol'!AE23</f>
        <v>0</v>
      </c>
      <c r="G42" s="150">
        <f>'01 00 Pol'!AF23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">
      <c r="A43" s="136">
        <v>3</v>
      </c>
      <c r="B43" s="157" t="s">
        <v>54</v>
      </c>
      <c r="C43" s="147" t="s">
        <v>58</v>
      </c>
      <c r="D43" s="147"/>
      <c r="E43" s="147"/>
      <c r="F43" s="158">
        <f>'01 01 Pol'!AE561</f>
        <v>0</v>
      </c>
      <c r="G43" s="150">
        <f>'01 01 Pol'!AF561</f>
        <v>0</v>
      </c>
      <c r="H43" s="150">
        <f>(F43*SazbaDPH1/100)+(G43*SazbaDPH2/100)</f>
        <v>0</v>
      </c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">
      <c r="A44" s="136">
        <v>3</v>
      </c>
      <c r="B44" s="157" t="s">
        <v>59</v>
      </c>
      <c r="C44" s="147" t="s">
        <v>60</v>
      </c>
      <c r="D44" s="147"/>
      <c r="E44" s="147"/>
      <c r="F44" s="158">
        <f>'01 02 Pol'!AE77</f>
        <v>0</v>
      </c>
      <c r="G44" s="150">
        <f>'01 02 Pol'!AF77</f>
        <v>0</v>
      </c>
      <c r="H44" s="150">
        <f>(F44*SazbaDPH1/100)+(G44*SazbaDPH2/100)</f>
        <v>0</v>
      </c>
      <c r="I44" s="150">
        <f>F44+G44+H44</f>
        <v>0</v>
      </c>
      <c r="J44" s="151" t="str">
        <f>IF(_xlfn.SINGLE(CenaCelkemVypocet)=0,"",I44/_xlfn.SINGLE(CenaCelkemVypocet)*100)</f>
        <v/>
      </c>
    </row>
    <row r="45" spans="1:10" ht="25.5" customHeight="1" x14ac:dyDescent="0.2">
      <c r="A45" s="136">
        <v>3</v>
      </c>
      <c r="B45" s="157" t="s">
        <v>61</v>
      </c>
      <c r="C45" s="147" t="s">
        <v>62</v>
      </c>
      <c r="D45" s="147"/>
      <c r="E45" s="147"/>
      <c r="F45" s="158">
        <f>'01 03 Pol'!AE48</f>
        <v>0</v>
      </c>
      <c r="G45" s="150">
        <f>'01 03 Pol'!AF48</f>
        <v>0</v>
      </c>
      <c r="H45" s="150">
        <f>(F45*SazbaDPH1/100)+(G45*SazbaDPH2/100)</f>
        <v>0</v>
      </c>
      <c r="I45" s="150">
        <f>F45+G45+H45</f>
        <v>0</v>
      </c>
      <c r="J45" s="151" t="str">
        <f>IF(_xlfn.SINGLE(CenaCelkemVypocet)=0,"",I45/_xlfn.SINGLE(CenaCelkemVypocet)*100)</f>
        <v/>
      </c>
    </row>
    <row r="46" spans="1:10" ht="25.5" customHeight="1" x14ac:dyDescent="0.2">
      <c r="A46" s="136">
        <v>3</v>
      </c>
      <c r="B46" s="157" t="s">
        <v>63</v>
      </c>
      <c r="C46" s="147" t="s">
        <v>64</v>
      </c>
      <c r="D46" s="147"/>
      <c r="E46" s="147"/>
      <c r="F46" s="158">
        <f>'01 04 Pol'!AE33</f>
        <v>0</v>
      </c>
      <c r="G46" s="150">
        <f>'01 04 Pol'!AF33</f>
        <v>0</v>
      </c>
      <c r="H46" s="150">
        <f>(F46*SazbaDPH1/100)+(G46*SazbaDPH2/100)</f>
        <v>0</v>
      </c>
      <c r="I46" s="150">
        <f>F46+G46+H46</f>
        <v>0</v>
      </c>
      <c r="J46" s="151" t="str">
        <f>IF(_xlfn.SINGLE(CenaCelkemVypocet)=0,"",I46/_xlfn.SINGLE(CenaCelkemVypocet)*100)</f>
        <v/>
      </c>
    </row>
    <row r="47" spans="1:10" ht="25.5" customHeight="1" x14ac:dyDescent="0.2">
      <c r="A47" s="136">
        <v>3</v>
      </c>
      <c r="B47" s="157" t="s">
        <v>65</v>
      </c>
      <c r="C47" s="147" t="s">
        <v>66</v>
      </c>
      <c r="D47" s="147"/>
      <c r="E47" s="147"/>
      <c r="F47" s="158">
        <f>'01 05 Pol'!AE96</f>
        <v>0</v>
      </c>
      <c r="G47" s="150">
        <f>'01 05 Pol'!AF96</f>
        <v>0</v>
      </c>
      <c r="H47" s="150">
        <f>(F47*SazbaDPH1/100)+(G47*SazbaDPH2/100)</f>
        <v>0</v>
      </c>
      <c r="I47" s="150">
        <f>F47+G47+H47</f>
        <v>0</v>
      </c>
      <c r="J47" s="151" t="str">
        <f>IF(_xlfn.SINGLE(CenaCelkemVypocet)=0,"",I47/_xlfn.SINGLE(CenaCelkemVypocet)*100)</f>
        <v/>
      </c>
    </row>
    <row r="48" spans="1:10" ht="25.5" customHeight="1" x14ac:dyDescent="0.2">
      <c r="A48" s="136"/>
      <c r="B48" s="159" t="s">
        <v>67</v>
      </c>
      <c r="C48" s="160"/>
      <c r="D48" s="160"/>
      <c r="E48" s="161"/>
      <c r="F48" s="162">
        <f>SUMIF(A39:A47,"=1",F39:F47)</f>
        <v>0</v>
      </c>
      <c r="G48" s="163">
        <f>SUMIF(A39:A47,"=1",G39:G47)</f>
        <v>0</v>
      </c>
      <c r="H48" s="163">
        <f>SUMIF(A39:A47,"=1",H39:H47)</f>
        <v>0</v>
      </c>
      <c r="I48" s="163">
        <f>SUMIF(A39:A47,"=1",I39:I47)</f>
        <v>0</v>
      </c>
      <c r="J48" s="164">
        <f>SUMIF(A39:A47,"=1",J39:J47)</f>
        <v>0</v>
      </c>
    </row>
    <row r="50" spans="1:52" x14ac:dyDescent="0.2">
      <c r="A50" t="s">
        <v>69</v>
      </c>
      <c r="B50" t="s">
        <v>70</v>
      </c>
    </row>
    <row r="51" spans="1:52" x14ac:dyDescent="0.2">
      <c r="A51" t="s">
        <v>71</v>
      </c>
      <c r="B51" t="s">
        <v>72</v>
      </c>
    </row>
    <row r="52" spans="1:52" x14ac:dyDescent="0.2">
      <c r="A52" t="s">
        <v>73</v>
      </c>
      <c r="B52" t="s">
        <v>74</v>
      </c>
    </row>
    <row r="53" spans="1:52" x14ac:dyDescent="0.2">
      <c r="A53" t="s">
        <v>73</v>
      </c>
      <c r="B53" t="s">
        <v>75</v>
      </c>
    </row>
    <row r="54" spans="1:52" x14ac:dyDescent="0.2">
      <c r="A54" t="s">
        <v>73</v>
      </c>
      <c r="B54" t="s">
        <v>76</v>
      </c>
    </row>
    <row r="55" spans="1:52" x14ac:dyDescent="0.2">
      <c r="B55" s="176" t="s">
        <v>77</v>
      </c>
      <c r="C55" s="176"/>
      <c r="D55" s="176"/>
      <c r="E55" s="176"/>
      <c r="F55" s="176"/>
      <c r="G55" s="176"/>
      <c r="H55" s="176"/>
      <c r="I55" s="176"/>
      <c r="J55" s="176"/>
      <c r="AZ55" s="175" t="str">
        <f>B55</f>
        <v>Veškeré položky obsahují specifikaci a montáž.</v>
      </c>
    </row>
    <row r="57" spans="1:52" x14ac:dyDescent="0.2">
      <c r="B57" s="176" t="s">
        <v>78</v>
      </c>
      <c r="C57" s="176"/>
      <c r="D57" s="176"/>
      <c r="E57" s="176"/>
      <c r="F57" s="176"/>
      <c r="G57" s="176"/>
      <c r="H57" s="176"/>
      <c r="I57" s="176"/>
      <c r="J57" s="176"/>
      <c r="AZ57" s="175" t="str">
        <f>B57</f>
        <v>Rozpočet neobsahuje dodávku a montáž CCTV.</v>
      </c>
    </row>
    <row r="58" spans="1:52" x14ac:dyDescent="0.2">
      <c r="B58" s="176" t="s">
        <v>79</v>
      </c>
      <c r="C58" s="176"/>
      <c r="D58" s="176"/>
      <c r="E58" s="176"/>
      <c r="F58" s="176"/>
      <c r="G58" s="176"/>
      <c r="H58" s="176"/>
      <c r="I58" s="176"/>
      <c r="J58" s="176"/>
      <c r="AZ58" s="175" t="str">
        <f>B58</f>
        <v>Rozpočet neobsahuje dodávku a montáž aktivních prvků IT.</v>
      </c>
    </row>
    <row r="59" spans="1:52" x14ac:dyDescent="0.2">
      <c r="A59" t="s">
        <v>73</v>
      </c>
      <c r="B59" t="s">
        <v>80</v>
      </c>
    </row>
    <row r="60" spans="1:52" x14ac:dyDescent="0.2">
      <c r="A60" t="s">
        <v>73</v>
      </c>
      <c r="B60" t="s">
        <v>81</v>
      </c>
    </row>
    <row r="61" spans="1:52" x14ac:dyDescent="0.2">
      <c r="A61" t="s">
        <v>73</v>
      </c>
      <c r="B61" t="s">
        <v>82</v>
      </c>
    </row>
    <row r="64" spans="1:52" ht="15.75" x14ac:dyDescent="0.25">
      <c r="B64" s="177" t="s">
        <v>83</v>
      </c>
    </row>
    <row r="66" spans="1:10" ht="25.5" customHeight="1" x14ac:dyDescent="0.2">
      <c r="A66" s="179"/>
      <c r="B66" s="182" t="s">
        <v>17</v>
      </c>
      <c r="C66" s="182" t="s">
        <v>5</v>
      </c>
      <c r="D66" s="183"/>
      <c r="E66" s="183"/>
      <c r="F66" s="184" t="s">
        <v>84</v>
      </c>
      <c r="G66" s="184"/>
      <c r="H66" s="184"/>
      <c r="I66" s="184" t="s">
        <v>29</v>
      </c>
      <c r="J66" s="184" t="s">
        <v>0</v>
      </c>
    </row>
    <row r="67" spans="1:10" ht="36.75" customHeight="1" x14ac:dyDescent="0.2">
      <c r="A67" s="180"/>
      <c r="B67" s="185" t="s">
        <v>85</v>
      </c>
      <c r="C67" s="186" t="s">
        <v>86</v>
      </c>
      <c r="D67" s="187"/>
      <c r="E67" s="187"/>
      <c r="F67" s="194" t="s">
        <v>24</v>
      </c>
      <c r="G67" s="195"/>
      <c r="H67" s="195"/>
      <c r="I67" s="195">
        <f>'01 01 Pol'!G8</f>
        <v>0</v>
      </c>
      <c r="J67" s="191" t="str">
        <f>IF(I104=0,"",I67/I104*100)</f>
        <v/>
      </c>
    </row>
    <row r="68" spans="1:10" ht="36.75" customHeight="1" x14ac:dyDescent="0.2">
      <c r="A68" s="180"/>
      <c r="B68" s="185" t="s">
        <v>87</v>
      </c>
      <c r="C68" s="186" t="s">
        <v>88</v>
      </c>
      <c r="D68" s="187"/>
      <c r="E68" s="187"/>
      <c r="F68" s="194" t="s">
        <v>24</v>
      </c>
      <c r="G68" s="195"/>
      <c r="H68" s="195"/>
      <c r="I68" s="195">
        <f>'01 01 Pol'!G39</f>
        <v>0</v>
      </c>
      <c r="J68" s="191" t="str">
        <f>IF(I104=0,"",I68/I104*100)</f>
        <v/>
      </c>
    </row>
    <row r="69" spans="1:10" ht="36.75" customHeight="1" x14ac:dyDescent="0.2">
      <c r="A69" s="180"/>
      <c r="B69" s="185" t="s">
        <v>89</v>
      </c>
      <c r="C69" s="186" t="s">
        <v>90</v>
      </c>
      <c r="D69" s="187"/>
      <c r="E69" s="187"/>
      <c r="F69" s="194" t="s">
        <v>24</v>
      </c>
      <c r="G69" s="195"/>
      <c r="H69" s="195"/>
      <c r="I69" s="195">
        <f>'01 01 Pol'!G73</f>
        <v>0</v>
      </c>
      <c r="J69" s="191" t="str">
        <f>IF(I104=0,"",I69/I104*100)</f>
        <v/>
      </c>
    </row>
    <row r="70" spans="1:10" ht="36.75" customHeight="1" x14ac:dyDescent="0.2">
      <c r="A70" s="180"/>
      <c r="B70" s="185" t="s">
        <v>91</v>
      </c>
      <c r="C70" s="186" t="s">
        <v>92</v>
      </c>
      <c r="D70" s="187"/>
      <c r="E70" s="187"/>
      <c r="F70" s="194" t="s">
        <v>24</v>
      </c>
      <c r="G70" s="195"/>
      <c r="H70" s="195"/>
      <c r="I70" s="195">
        <f>'01 01 Pol'!G92</f>
        <v>0</v>
      </c>
      <c r="J70" s="191" t="str">
        <f>IF(I104=0,"",I70/I104*100)</f>
        <v/>
      </c>
    </row>
    <row r="71" spans="1:10" ht="36.75" customHeight="1" x14ac:dyDescent="0.2">
      <c r="A71" s="180"/>
      <c r="B71" s="185" t="s">
        <v>93</v>
      </c>
      <c r="C71" s="186" t="s">
        <v>94</v>
      </c>
      <c r="D71" s="187"/>
      <c r="E71" s="187"/>
      <c r="F71" s="194" t="s">
        <v>24</v>
      </c>
      <c r="G71" s="195"/>
      <c r="H71" s="195"/>
      <c r="I71" s="195">
        <f>'01 01 Pol'!G119</f>
        <v>0</v>
      </c>
      <c r="J71" s="191" t="str">
        <f>IF(I104=0,"",I71/I104*100)</f>
        <v/>
      </c>
    </row>
    <row r="72" spans="1:10" ht="36.75" customHeight="1" x14ac:dyDescent="0.2">
      <c r="A72" s="180"/>
      <c r="B72" s="185" t="s">
        <v>95</v>
      </c>
      <c r="C72" s="186" t="s">
        <v>96</v>
      </c>
      <c r="D72" s="187"/>
      <c r="E72" s="187"/>
      <c r="F72" s="194" t="s">
        <v>24</v>
      </c>
      <c r="G72" s="195"/>
      <c r="H72" s="195"/>
      <c r="I72" s="195">
        <f>'01 01 Pol'!G155</f>
        <v>0</v>
      </c>
      <c r="J72" s="191" t="str">
        <f>IF(I104=0,"",I72/I104*100)</f>
        <v/>
      </c>
    </row>
    <row r="73" spans="1:10" ht="36.75" customHeight="1" x14ac:dyDescent="0.2">
      <c r="A73" s="180"/>
      <c r="B73" s="185" t="s">
        <v>97</v>
      </c>
      <c r="C73" s="186" t="s">
        <v>98</v>
      </c>
      <c r="D73" s="187"/>
      <c r="E73" s="187"/>
      <c r="F73" s="194" t="s">
        <v>24</v>
      </c>
      <c r="G73" s="195"/>
      <c r="H73" s="195"/>
      <c r="I73" s="195">
        <f>'01 01 Pol'!G161</f>
        <v>0</v>
      </c>
      <c r="J73" s="191" t="str">
        <f>IF(I104=0,"",I73/I104*100)</f>
        <v/>
      </c>
    </row>
    <row r="74" spans="1:10" ht="36.75" customHeight="1" x14ac:dyDescent="0.2">
      <c r="A74" s="180"/>
      <c r="B74" s="185" t="s">
        <v>99</v>
      </c>
      <c r="C74" s="186" t="s">
        <v>100</v>
      </c>
      <c r="D74" s="187"/>
      <c r="E74" s="187"/>
      <c r="F74" s="194" t="s">
        <v>24</v>
      </c>
      <c r="G74" s="195"/>
      <c r="H74" s="195"/>
      <c r="I74" s="195">
        <f>'01 01 Pol'!G177</f>
        <v>0</v>
      </c>
      <c r="J74" s="191" t="str">
        <f>IF(I104=0,"",I74/I104*100)</f>
        <v/>
      </c>
    </row>
    <row r="75" spans="1:10" ht="36.75" customHeight="1" x14ac:dyDescent="0.2">
      <c r="A75" s="180"/>
      <c r="B75" s="185" t="s">
        <v>101</v>
      </c>
      <c r="C75" s="186" t="s">
        <v>102</v>
      </c>
      <c r="D75" s="187"/>
      <c r="E75" s="187"/>
      <c r="F75" s="194" t="s">
        <v>24</v>
      </c>
      <c r="G75" s="195"/>
      <c r="H75" s="195"/>
      <c r="I75" s="195">
        <f>'01 01 Pol'!G214</f>
        <v>0</v>
      </c>
      <c r="J75" s="191" t="str">
        <f>IF(I104=0,"",I75/I104*100)</f>
        <v/>
      </c>
    </row>
    <row r="76" spans="1:10" ht="36.75" customHeight="1" x14ac:dyDescent="0.2">
      <c r="A76" s="180"/>
      <c r="B76" s="185" t="s">
        <v>103</v>
      </c>
      <c r="C76" s="186" t="s">
        <v>104</v>
      </c>
      <c r="D76" s="187"/>
      <c r="E76" s="187"/>
      <c r="F76" s="194" t="s">
        <v>24</v>
      </c>
      <c r="G76" s="195"/>
      <c r="H76" s="195"/>
      <c r="I76" s="195">
        <f>'01 01 Pol'!G220</f>
        <v>0</v>
      </c>
      <c r="J76" s="191" t="str">
        <f>IF(I104=0,"",I76/I104*100)</f>
        <v/>
      </c>
    </row>
    <row r="77" spans="1:10" ht="36.75" customHeight="1" x14ac:dyDescent="0.2">
      <c r="A77" s="180"/>
      <c r="B77" s="185" t="s">
        <v>105</v>
      </c>
      <c r="C77" s="186" t="s">
        <v>106</v>
      </c>
      <c r="D77" s="187"/>
      <c r="E77" s="187"/>
      <c r="F77" s="194" t="s">
        <v>24</v>
      </c>
      <c r="G77" s="195"/>
      <c r="H77" s="195"/>
      <c r="I77" s="195">
        <f>'01 01 Pol'!G223</f>
        <v>0</v>
      </c>
      <c r="J77" s="191" t="str">
        <f>IF(I104=0,"",I77/I104*100)</f>
        <v/>
      </c>
    </row>
    <row r="78" spans="1:10" ht="36.75" customHeight="1" x14ac:dyDescent="0.2">
      <c r="A78" s="180"/>
      <c r="B78" s="185" t="s">
        <v>107</v>
      </c>
      <c r="C78" s="186" t="s">
        <v>108</v>
      </c>
      <c r="D78" s="187"/>
      <c r="E78" s="187"/>
      <c r="F78" s="194" t="s">
        <v>24</v>
      </c>
      <c r="G78" s="195"/>
      <c r="H78" s="195"/>
      <c r="I78" s="195">
        <f>'01 01 Pol'!G268</f>
        <v>0</v>
      </c>
      <c r="J78" s="191" t="str">
        <f>IF(I104=0,"",I78/I104*100)</f>
        <v/>
      </c>
    </row>
    <row r="79" spans="1:10" ht="36.75" customHeight="1" x14ac:dyDescent="0.2">
      <c r="A79" s="180"/>
      <c r="B79" s="185" t="s">
        <v>109</v>
      </c>
      <c r="C79" s="186" t="s">
        <v>110</v>
      </c>
      <c r="D79" s="187"/>
      <c r="E79" s="187"/>
      <c r="F79" s="194" t="s">
        <v>24</v>
      </c>
      <c r="G79" s="195"/>
      <c r="H79" s="195"/>
      <c r="I79" s="195">
        <f>'01 01 Pol'!G333</f>
        <v>0</v>
      </c>
      <c r="J79" s="191" t="str">
        <f>IF(I104=0,"",I79/I104*100)</f>
        <v/>
      </c>
    </row>
    <row r="80" spans="1:10" ht="36.75" customHeight="1" x14ac:dyDescent="0.2">
      <c r="A80" s="180"/>
      <c r="B80" s="185" t="s">
        <v>111</v>
      </c>
      <c r="C80" s="186" t="s">
        <v>112</v>
      </c>
      <c r="D80" s="187"/>
      <c r="E80" s="187"/>
      <c r="F80" s="194" t="s">
        <v>25</v>
      </c>
      <c r="G80" s="195"/>
      <c r="H80" s="195"/>
      <c r="I80" s="195">
        <f>'01 01 Pol'!G336</f>
        <v>0</v>
      </c>
      <c r="J80" s="191" t="str">
        <f>IF(I104=0,"",I80/I104*100)</f>
        <v/>
      </c>
    </row>
    <row r="81" spans="1:10" ht="36.75" customHeight="1" x14ac:dyDescent="0.2">
      <c r="A81" s="180"/>
      <c r="B81" s="185" t="s">
        <v>113</v>
      </c>
      <c r="C81" s="186" t="s">
        <v>114</v>
      </c>
      <c r="D81" s="187"/>
      <c r="E81" s="187"/>
      <c r="F81" s="194" t="s">
        <v>25</v>
      </c>
      <c r="G81" s="195"/>
      <c r="H81" s="195"/>
      <c r="I81" s="195">
        <f>'01 01 Pol'!G352</f>
        <v>0</v>
      </c>
      <c r="J81" s="191" t="str">
        <f>IF(I104=0,"",I81/I104*100)</f>
        <v/>
      </c>
    </row>
    <row r="82" spans="1:10" ht="36.75" customHeight="1" x14ac:dyDescent="0.2">
      <c r="A82" s="180"/>
      <c r="B82" s="185" t="s">
        <v>115</v>
      </c>
      <c r="C82" s="186" t="s">
        <v>116</v>
      </c>
      <c r="D82" s="187"/>
      <c r="E82" s="187"/>
      <c r="F82" s="194" t="s">
        <v>25</v>
      </c>
      <c r="G82" s="195"/>
      <c r="H82" s="195"/>
      <c r="I82" s="195">
        <f>'01 05 Pol'!G8</f>
        <v>0</v>
      </c>
      <c r="J82" s="191" t="str">
        <f>IF(I104=0,"",I82/I104*100)</f>
        <v/>
      </c>
    </row>
    <row r="83" spans="1:10" ht="36.75" customHeight="1" x14ac:dyDescent="0.2">
      <c r="A83" s="180"/>
      <c r="B83" s="185" t="s">
        <v>117</v>
      </c>
      <c r="C83" s="186" t="s">
        <v>118</v>
      </c>
      <c r="D83" s="187"/>
      <c r="E83" s="187"/>
      <c r="F83" s="194" t="s">
        <v>25</v>
      </c>
      <c r="G83" s="195"/>
      <c r="H83" s="195"/>
      <c r="I83" s="195">
        <f>'01 05 Pol'!G30</f>
        <v>0</v>
      </c>
      <c r="J83" s="191" t="str">
        <f>IF(I104=0,"",I83/I104*100)</f>
        <v/>
      </c>
    </row>
    <row r="84" spans="1:10" ht="36.75" customHeight="1" x14ac:dyDescent="0.2">
      <c r="A84" s="180"/>
      <c r="B84" s="185" t="s">
        <v>119</v>
      </c>
      <c r="C84" s="186" t="s">
        <v>120</v>
      </c>
      <c r="D84" s="187"/>
      <c r="E84" s="187"/>
      <c r="F84" s="194" t="s">
        <v>25</v>
      </c>
      <c r="G84" s="195"/>
      <c r="H84" s="195"/>
      <c r="I84" s="195">
        <f>'01 01 Pol'!G365+'01 05 Pol'!G43</f>
        <v>0</v>
      </c>
      <c r="J84" s="191" t="str">
        <f>IF(I104=0,"",I84/I104*100)</f>
        <v/>
      </c>
    </row>
    <row r="85" spans="1:10" ht="36.75" customHeight="1" x14ac:dyDescent="0.2">
      <c r="A85" s="180"/>
      <c r="B85" s="185" t="s">
        <v>121</v>
      </c>
      <c r="C85" s="186" t="s">
        <v>122</v>
      </c>
      <c r="D85" s="187"/>
      <c r="E85" s="187"/>
      <c r="F85" s="194" t="s">
        <v>25</v>
      </c>
      <c r="G85" s="195"/>
      <c r="H85" s="195"/>
      <c r="I85" s="195">
        <f>'01 05 Pol'!G81</f>
        <v>0</v>
      </c>
      <c r="J85" s="191" t="str">
        <f>IF(I104=0,"",I85/I104*100)</f>
        <v/>
      </c>
    </row>
    <row r="86" spans="1:10" ht="36.75" customHeight="1" x14ac:dyDescent="0.2">
      <c r="A86" s="180"/>
      <c r="B86" s="185" t="s">
        <v>123</v>
      </c>
      <c r="C86" s="186" t="s">
        <v>124</v>
      </c>
      <c r="D86" s="187"/>
      <c r="E86" s="187"/>
      <c r="F86" s="194" t="s">
        <v>25</v>
      </c>
      <c r="G86" s="195"/>
      <c r="H86" s="195"/>
      <c r="I86" s="195">
        <f>'01 04 Pol'!G8+'01 05 Pol'!G87</f>
        <v>0</v>
      </c>
      <c r="J86" s="191" t="str">
        <f>IF(I104=0,"",I86/I104*100)</f>
        <v/>
      </c>
    </row>
    <row r="87" spans="1:10" ht="36.75" customHeight="1" x14ac:dyDescent="0.2">
      <c r="A87" s="180"/>
      <c r="B87" s="185" t="s">
        <v>125</v>
      </c>
      <c r="C87" s="186" t="s">
        <v>126</v>
      </c>
      <c r="D87" s="187"/>
      <c r="E87" s="187"/>
      <c r="F87" s="194" t="s">
        <v>25</v>
      </c>
      <c r="G87" s="195"/>
      <c r="H87" s="195"/>
      <c r="I87" s="195">
        <f>'01 03 Pol'!G35</f>
        <v>0</v>
      </c>
      <c r="J87" s="191" t="str">
        <f>IF(I104=0,"",I87/I104*100)</f>
        <v/>
      </c>
    </row>
    <row r="88" spans="1:10" ht="36.75" customHeight="1" x14ac:dyDescent="0.2">
      <c r="A88" s="180"/>
      <c r="B88" s="185" t="s">
        <v>127</v>
      </c>
      <c r="C88" s="186" t="s">
        <v>128</v>
      </c>
      <c r="D88" s="187"/>
      <c r="E88" s="187"/>
      <c r="F88" s="194" t="s">
        <v>25</v>
      </c>
      <c r="G88" s="195"/>
      <c r="H88" s="195"/>
      <c r="I88" s="195">
        <f>'01 03 Pol'!G28</f>
        <v>0</v>
      </c>
      <c r="J88" s="191" t="str">
        <f>IF(I104=0,"",I88/I104*100)</f>
        <v/>
      </c>
    </row>
    <row r="89" spans="1:10" ht="36.75" customHeight="1" x14ac:dyDescent="0.2">
      <c r="A89" s="180"/>
      <c r="B89" s="185" t="s">
        <v>129</v>
      </c>
      <c r="C89" s="186" t="s">
        <v>130</v>
      </c>
      <c r="D89" s="187"/>
      <c r="E89" s="187"/>
      <c r="F89" s="194" t="s">
        <v>25</v>
      </c>
      <c r="G89" s="195"/>
      <c r="H89" s="195"/>
      <c r="I89" s="195">
        <f>'01 03 Pol'!G8</f>
        <v>0</v>
      </c>
      <c r="J89" s="191" t="str">
        <f>IF(I104=0,"",I89/I104*100)</f>
        <v/>
      </c>
    </row>
    <row r="90" spans="1:10" ht="36.75" customHeight="1" x14ac:dyDescent="0.2">
      <c r="A90" s="180"/>
      <c r="B90" s="185" t="s">
        <v>131</v>
      </c>
      <c r="C90" s="186" t="s">
        <v>132</v>
      </c>
      <c r="D90" s="187"/>
      <c r="E90" s="187"/>
      <c r="F90" s="194" t="s">
        <v>25</v>
      </c>
      <c r="G90" s="195"/>
      <c r="H90" s="195"/>
      <c r="I90" s="195">
        <f>'01 01 Pol'!G372</f>
        <v>0</v>
      </c>
      <c r="J90" s="191" t="str">
        <f>IF(I104=0,"",I90/I104*100)</f>
        <v/>
      </c>
    </row>
    <row r="91" spans="1:10" ht="36.75" customHeight="1" x14ac:dyDescent="0.2">
      <c r="A91" s="180"/>
      <c r="B91" s="185" t="s">
        <v>133</v>
      </c>
      <c r="C91" s="186" t="s">
        <v>134</v>
      </c>
      <c r="D91" s="187"/>
      <c r="E91" s="187"/>
      <c r="F91" s="194" t="s">
        <v>25</v>
      </c>
      <c r="G91" s="195"/>
      <c r="H91" s="195"/>
      <c r="I91" s="195">
        <f>'01 01 Pol'!G397</f>
        <v>0</v>
      </c>
      <c r="J91" s="191" t="str">
        <f>IF(I104=0,"",I91/I104*100)</f>
        <v/>
      </c>
    </row>
    <row r="92" spans="1:10" ht="36.75" customHeight="1" x14ac:dyDescent="0.2">
      <c r="A92" s="180"/>
      <c r="B92" s="185" t="s">
        <v>135</v>
      </c>
      <c r="C92" s="186" t="s">
        <v>136</v>
      </c>
      <c r="D92" s="187"/>
      <c r="E92" s="187"/>
      <c r="F92" s="194" t="s">
        <v>25</v>
      </c>
      <c r="G92" s="195"/>
      <c r="H92" s="195"/>
      <c r="I92" s="195">
        <f>'01 01 Pol'!G422</f>
        <v>0</v>
      </c>
      <c r="J92" s="191" t="str">
        <f>IF(I104=0,"",I92/I104*100)</f>
        <v/>
      </c>
    </row>
    <row r="93" spans="1:10" ht="36.75" customHeight="1" x14ac:dyDescent="0.2">
      <c r="A93" s="180"/>
      <c r="B93" s="185" t="s">
        <v>137</v>
      </c>
      <c r="C93" s="186" t="s">
        <v>138</v>
      </c>
      <c r="D93" s="187"/>
      <c r="E93" s="187"/>
      <c r="F93" s="194" t="s">
        <v>25</v>
      </c>
      <c r="G93" s="195"/>
      <c r="H93" s="195"/>
      <c r="I93" s="195">
        <f>'01 01 Pol'!G443</f>
        <v>0</v>
      </c>
      <c r="J93" s="191" t="str">
        <f>IF(I104=0,"",I93/I104*100)</f>
        <v/>
      </c>
    </row>
    <row r="94" spans="1:10" ht="36.75" customHeight="1" x14ac:dyDescent="0.2">
      <c r="A94" s="180"/>
      <c r="B94" s="185" t="s">
        <v>139</v>
      </c>
      <c r="C94" s="186" t="s">
        <v>140</v>
      </c>
      <c r="D94" s="187"/>
      <c r="E94" s="187"/>
      <c r="F94" s="194" t="s">
        <v>25</v>
      </c>
      <c r="G94" s="195"/>
      <c r="H94" s="195"/>
      <c r="I94" s="195">
        <f>'01 01 Pol'!G483</f>
        <v>0</v>
      </c>
      <c r="J94" s="191" t="str">
        <f>IF(I104=0,"",I94/I104*100)</f>
        <v/>
      </c>
    </row>
    <row r="95" spans="1:10" ht="36.75" customHeight="1" x14ac:dyDescent="0.2">
      <c r="A95" s="180"/>
      <c r="B95" s="185" t="s">
        <v>141</v>
      </c>
      <c r="C95" s="186" t="s">
        <v>142</v>
      </c>
      <c r="D95" s="187"/>
      <c r="E95" s="187"/>
      <c r="F95" s="194" t="s">
        <v>25</v>
      </c>
      <c r="G95" s="195"/>
      <c r="H95" s="195"/>
      <c r="I95" s="195">
        <f>'01 01 Pol'!G519</f>
        <v>0</v>
      </c>
      <c r="J95" s="191" t="str">
        <f>IF(I104=0,"",I95/I104*100)</f>
        <v/>
      </c>
    </row>
    <row r="96" spans="1:10" ht="36.75" customHeight="1" x14ac:dyDescent="0.2">
      <c r="A96" s="180"/>
      <c r="B96" s="185" t="s">
        <v>143</v>
      </c>
      <c r="C96" s="186" t="s">
        <v>144</v>
      </c>
      <c r="D96" s="187"/>
      <c r="E96" s="187"/>
      <c r="F96" s="194" t="s">
        <v>25</v>
      </c>
      <c r="G96" s="195"/>
      <c r="H96" s="195"/>
      <c r="I96" s="195">
        <f>'01 01 Pol'!G530</f>
        <v>0</v>
      </c>
      <c r="J96" s="191" t="str">
        <f>IF(I104=0,"",I96/I104*100)</f>
        <v/>
      </c>
    </row>
    <row r="97" spans="1:10" ht="36.75" customHeight="1" x14ac:dyDescent="0.2">
      <c r="A97" s="180"/>
      <c r="B97" s="185" t="s">
        <v>145</v>
      </c>
      <c r="C97" s="186" t="s">
        <v>146</v>
      </c>
      <c r="D97" s="187"/>
      <c r="E97" s="187"/>
      <c r="F97" s="194" t="s">
        <v>25</v>
      </c>
      <c r="G97" s="195"/>
      <c r="H97" s="195"/>
      <c r="I97" s="195">
        <f>'01 01 Pol'!G541</f>
        <v>0</v>
      </c>
      <c r="J97" s="191" t="str">
        <f>IF(I104=0,"",I97/I104*100)</f>
        <v/>
      </c>
    </row>
    <row r="98" spans="1:10" ht="36.75" customHeight="1" x14ac:dyDescent="0.2">
      <c r="A98" s="180"/>
      <c r="B98" s="185" t="s">
        <v>147</v>
      </c>
      <c r="C98" s="186" t="s">
        <v>148</v>
      </c>
      <c r="D98" s="187"/>
      <c r="E98" s="187"/>
      <c r="F98" s="194" t="s">
        <v>26</v>
      </c>
      <c r="G98" s="195"/>
      <c r="H98" s="195"/>
      <c r="I98" s="195">
        <f>'01 02 Pol'!G8</f>
        <v>0</v>
      </c>
      <c r="J98" s="191" t="str">
        <f>IF(I104=0,"",I98/I104*100)</f>
        <v/>
      </c>
    </row>
    <row r="99" spans="1:10" ht="36.75" customHeight="1" x14ac:dyDescent="0.2">
      <c r="A99" s="180"/>
      <c r="B99" s="185" t="s">
        <v>149</v>
      </c>
      <c r="C99" s="186" t="s">
        <v>150</v>
      </c>
      <c r="D99" s="187"/>
      <c r="E99" s="187"/>
      <c r="F99" s="194" t="s">
        <v>26</v>
      </c>
      <c r="G99" s="195"/>
      <c r="H99" s="195"/>
      <c r="I99" s="195">
        <f>'01 02 Pol'!G63</f>
        <v>0</v>
      </c>
      <c r="J99" s="191" t="str">
        <f>IF(I104=0,"",I99/I104*100)</f>
        <v/>
      </c>
    </row>
    <row r="100" spans="1:10" ht="36.75" customHeight="1" x14ac:dyDescent="0.2">
      <c r="A100" s="180"/>
      <c r="B100" s="185" t="s">
        <v>151</v>
      </c>
      <c r="C100" s="186" t="s">
        <v>152</v>
      </c>
      <c r="D100" s="187"/>
      <c r="E100" s="187"/>
      <c r="F100" s="194" t="s">
        <v>26</v>
      </c>
      <c r="G100" s="195"/>
      <c r="H100" s="195"/>
      <c r="I100" s="195">
        <f>'01 02 Pol'!G66</f>
        <v>0</v>
      </c>
      <c r="J100" s="191" t="str">
        <f>IF(I104=0,"",I100/I104*100)</f>
        <v/>
      </c>
    </row>
    <row r="101" spans="1:10" ht="36.75" customHeight="1" x14ac:dyDescent="0.2">
      <c r="A101" s="180"/>
      <c r="B101" s="185" t="s">
        <v>153</v>
      </c>
      <c r="C101" s="186" t="s">
        <v>154</v>
      </c>
      <c r="D101" s="187"/>
      <c r="E101" s="187"/>
      <c r="F101" s="194" t="s">
        <v>155</v>
      </c>
      <c r="G101" s="195"/>
      <c r="H101" s="195"/>
      <c r="I101" s="195">
        <f>'01 01 Pol'!G547</f>
        <v>0</v>
      </c>
      <c r="J101" s="191" t="str">
        <f>IF(I104=0,"",I101/I104*100)</f>
        <v/>
      </c>
    </row>
    <row r="102" spans="1:10" ht="36.75" customHeight="1" x14ac:dyDescent="0.2">
      <c r="A102" s="180"/>
      <c r="B102" s="185" t="s">
        <v>156</v>
      </c>
      <c r="C102" s="186" t="s">
        <v>27</v>
      </c>
      <c r="D102" s="187"/>
      <c r="E102" s="187"/>
      <c r="F102" s="194" t="s">
        <v>156</v>
      </c>
      <c r="G102" s="195"/>
      <c r="H102" s="195"/>
      <c r="I102" s="195">
        <f>'01 00 Pol'!G8</f>
        <v>0</v>
      </c>
      <c r="J102" s="191" t="str">
        <f>IF(I104=0,"",I102/I104*100)</f>
        <v/>
      </c>
    </row>
    <row r="103" spans="1:10" ht="36.75" customHeight="1" x14ac:dyDescent="0.2">
      <c r="A103" s="180"/>
      <c r="B103" s="185" t="s">
        <v>157</v>
      </c>
      <c r="C103" s="186" t="s">
        <v>28</v>
      </c>
      <c r="D103" s="187"/>
      <c r="E103" s="187"/>
      <c r="F103" s="194" t="s">
        <v>157</v>
      </c>
      <c r="G103" s="195"/>
      <c r="H103" s="195"/>
      <c r="I103" s="195">
        <f>'01 00 Pol'!G15</f>
        <v>0</v>
      </c>
      <c r="J103" s="191" t="str">
        <f>IF(I104=0,"",I103/I104*100)</f>
        <v/>
      </c>
    </row>
    <row r="104" spans="1:10" ht="25.5" customHeight="1" x14ac:dyDescent="0.2">
      <c r="A104" s="181"/>
      <c r="B104" s="188" t="s">
        <v>1</v>
      </c>
      <c r="C104" s="189"/>
      <c r="D104" s="190"/>
      <c r="E104" s="190"/>
      <c r="F104" s="196"/>
      <c r="G104" s="197"/>
      <c r="H104" s="197"/>
      <c r="I104" s="197">
        <f>SUM(I67:I103)</f>
        <v>0</v>
      </c>
      <c r="J104" s="192">
        <f>SUM(J67:J103)</f>
        <v>0</v>
      </c>
    </row>
    <row r="105" spans="1:10" x14ac:dyDescent="0.2">
      <c r="F105" s="135"/>
      <c r="G105" s="135"/>
      <c r="H105" s="135"/>
      <c r="I105" s="135"/>
      <c r="J105" s="193"/>
    </row>
    <row r="106" spans="1:10" x14ac:dyDescent="0.2">
      <c r="F106" s="135"/>
      <c r="G106" s="135"/>
      <c r="H106" s="135"/>
      <c r="I106" s="135"/>
      <c r="J106" s="193"/>
    </row>
    <row r="107" spans="1:10" x14ac:dyDescent="0.2">
      <c r="F107" s="135"/>
      <c r="G107" s="135"/>
      <c r="H107" s="135"/>
      <c r="I107" s="135"/>
      <c r="J107" s="193"/>
    </row>
  </sheetData>
  <sheetProtection algorithmName="SHA-512" hashValue="bwwV3eHd0GGK6T85477bfYeUxj7lEfe8EvTlxieHCmTHphQfnogDWYeap6Q77IA/nYFuIBMs8pJw5mIrsyPbPA==" saltValue="dhTzfrGbNoe6nLs6xdACh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55:J55"/>
    <mergeCell ref="B57:J57"/>
    <mergeCell ref="B58:J58"/>
    <mergeCell ref="C67:E67"/>
    <mergeCell ref="C68:E68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G09xKfQiaGPhPSRDFOyHH9kps79hAM1Xyb2CqngkD5zOBbDAcX2+da/L1FS/4Wa7Yhqs3sC5tX6Bl3aRzK9Wsw==" saltValue="DBYFzg2oYGX7UOGjTsEMv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9128-7652-4A93-890A-6DE2C306A5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158</v>
      </c>
      <c r="B1" s="199"/>
      <c r="C1" s="199"/>
      <c r="D1" s="199"/>
      <c r="E1" s="199"/>
      <c r="F1" s="199"/>
      <c r="G1" s="199"/>
      <c r="AG1" t="s">
        <v>159</v>
      </c>
    </row>
    <row r="2" spans="1:60" ht="24.95" customHeight="1" x14ac:dyDescent="0.2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160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8" t="s">
        <v>160</v>
      </c>
      <c r="AG3" t="s">
        <v>161</v>
      </c>
    </row>
    <row r="4" spans="1:60" ht="24.95" customHeight="1" x14ac:dyDescent="0.2">
      <c r="A4" s="204" t="s">
        <v>9</v>
      </c>
      <c r="B4" s="205" t="s">
        <v>56</v>
      </c>
      <c r="C4" s="206" t="s">
        <v>57</v>
      </c>
      <c r="D4" s="207"/>
      <c r="E4" s="207"/>
      <c r="F4" s="207"/>
      <c r="G4" s="208"/>
      <c r="AG4" t="s">
        <v>162</v>
      </c>
    </row>
    <row r="5" spans="1:60" x14ac:dyDescent="0.2">
      <c r="D5" s="10"/>
    </row>
    <row r="6" spans="1:60" ht="38.25" x14ac:dyDescent="0.2">
      <c r="A6" s="210" t="s">
        <v>163</v>
      </c>
      <c r="B6" s="212" t="s">
        <v>164</v>
      </c>
      <c r="C6" s="212" t="s">
        <v>165</v>
      </c>
      <c r="D6" s="211" t="s">
        <v>166</v>
      </c>
      <c r="E6" s="210" t="s">
        <v>167</v>
      </c>
      <c r="F6" s="209" t="s">
        <v>168</v>
      </c>
      <c r="G6" s="210" t="s">
        <v>29</v>
      </c>
      <c r="H6" s="213" t="s">
        <v>30</v>
      </c>
      <c r="I6" s="213" t="s">
        <v>169</v>
      </c>
      <c r="J6" s="213" t="s">
        <v>31</v>
      </c>
      <c r="K6" s="213" t="s">
        <v>170</v>
      </c>
      <c r="L6" s="213" t="s">
        <v>171</v>
      </c>
      <c r="M6" s="213" t="s">
        <v>172</v>
      </c>
      <c r="N6" s="213" t="s">
        <v>173</v>
      </c>
      <c r="O6" s="213" t="s">
        <v>174</v>
      </c>
      <c r="P6" s="213" t="s">
        <v>175</v>
      </c>
      <c r="Q6" s="213" t="s">
        <v>176</v>
      </c>
      <c r="R6" s="213" t="s">
        <v>177</v>
      </c>
      <c r="S6" s="213" t="s">
        <v>178</v>
      </c>
      <c r="T6" s="213" t="s">
        <v>179</v>
      </c>
      <c r="U6" s="213" t="s">
        <v>180</v>
      </c>
      <c r="V6" s="213" t="s">
        <v>181</v>
      </c>
      <c r="W6" s="213" t="s">
        <v>182</v>
      </c>
      <c r="X6" s="213" t="s">
        <v>183</v>
      </c>
      <c r="Y6" s="213" t="s">
        <v>184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185</v>
      </c>
      <c r="B8" s="227" t="s">
        <v>156</v>
      </c>
      <c r="C8" s="242" t="s">
        <v>27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30"/>
      <c r="S8" s="230"/>
      <c r="T8" s="231"/>
      <c r="U8" s="225"/>
      <c r="V8" s="225">
        <f>SUM(V9:V14)</f>
        <v>0</v>
      </c>
      <c r="W8" s="225"/>
      <c r="X8" s="225"/>
      <c r="Y8" s="225"/>
      <c r="AG8" t="s">
        <v>186</v>
      </c>
    </row>
    <row r="9" spans="1:60" outlineLevel="1" x14ac:dyDescent="0.2">
      <c r="A9" s="233">
        <v>1</v>
      </c>
      <c r="B9" s="234" t="s">
        <v>187</v>
      </c>
      <c r="C9" s="243" t="s">
        <v>188</v>
      </c>
      <c r="D9" s="235" t="s">
        <v>189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190</v>
      </c>
      <c r="T9" s="239" t="s">
        <v>191</v>
      </c>
      <c r="U9" s="224">
        <v>0</v>
      </c>
      <c r="V9" s="224">
        <f>ROUND(E9*U9,2)</f>
        <v>0</v>
      </c>
      <c r="W9" s="224"/>
      <c r="X9" s="224" t="s">
        <v>57</v>
      </c>
      <c r="Y9" s="224" t="s">
        <v>192</v>
      </c>
      <c r="Z9" s="214"/>
      <c r="AA9" s="214"/>
      <c r="AB9" s="214"/>
      <c r="AC9" s="214"/>
      <c r="AD9" s="214"/>
      <c r="AE9" s="214"/>
      <c r="AF9" s="214"/>
      <c r="AG9" s="214" t="s">
        <v>193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44" t="s">
        <v>194</v>
      </c>
      <c r="D10" s="240"/>
      <c r="E10" s="240"/>
      <c r="F10" s="240"/>
      <c r="G10" s="24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195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3">
        <v>2</v>
      </c>
      <c r="B11" s="234" t="s">
        <v>196</v>
      </c>
      <c r="C11" s="243" t="s">
        <v>197</v>
      </c>
      <c r="D11" s="235" t="s">
        <v>189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190</v>
      </c>
      <c r="T11" s="239" t="s">
        <v>191</v>
      </c>
      <c r="U11" s="224">
        <v>0</v>
      </c>
      <c r="V11" s="224">
        <f>ROUND(E11*U11,2)</f>
        <v>0</v>
      </c>
      <c r="W11" s="224"/>
      <c r="X11" s="224" t="s">
        <v>57</v>
      </c>
      <c r="Y11" s="224" t="s">
        <v>192</v>
      </c>
      <c r="Z11" s="214"/>
      <c r="AA11" s="214"/>
      <c r="AB11" s="214"/>
      <c r="AC11" s="214"/>
      <c r="AD11" s="214"/>
      <c r="AE11" s="214"/>
      <c r="AF11" s="214"/>
      <c r="AG11" s="214" t="s">
        <v>193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33.75" outlineLevel="2" x14ac:dyDescent="0.2">
      <c r="A12" s="221"/>
      <c r="B12" s="222"/>
      <c r="C12" s="244" t="s">
        <v>198</v>
      </c>
      <c r="D12" s="240"/>
      <c r="E12" s="240"/>
      <c r="F12" s="240"/>
      <c r="G12" s="240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195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41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3">
        <v>3</v>
      </c>
      <c r="B13" s="234" t="s">
        <v>199</v>
      </c>
      <c r="C13" s="243" t="s">
        <v>200</v>
      </c>
      <c r="D13" s="235" t="s">
        <v>189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190</v>
      </c>
      <c r="T13" s="239" t="s">
        <v>191</v>
      </c>
      <c r="U13" s="224">
        <v>0</v>
      </c>
      <c r="V13" s="224">
        <f>ROUND(E13*U13,2)</f>
        <v>0</v>
      </c>
      <c r="W13" s="224"/>
      <c r="X13" s="224" t="s">
        <v>57</v>
      </c>
      <c r="Y13" s="224" t="s">
        <v>192</v>
      </c>
      <c r="Z13" s="214"/>
      <c r="AA13" s="214"/>
      <c r="AB13" s="214"/>
      <c r="AC13" s="214"/>
      <c r="AD13" s="214"/>
      <c r="AE13" s="214"/>
      <c r="AF13" s="214"/>
      <c r="AG13" s="214" t="s">
        <v>193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44" t="s">
        <v>201</v>
      </c>
      <c r="D14" s="240"/>
      <c r="E14" s="240"/>
      <c r="F14" s="240"/>
      <c r="G14" s="240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195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26" t="s">
        <v>185</v>
      </c>
      <c r="B15" s="227" t="s">
        <v>157</v>
      </c>
      <c r="C15" s="242" t="s">
        <v>28</v>
      </c>
      <c r="D15" s="228"/>
      <c r="E15" s="229"/>
      <c r="F15" s="230"/>
      <c r="G15" s="230">
        <f>SUMIF(AG16:AG21,"&lt;&gt;NOR",G16:G21)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29"/>
      <c r="O15" s="229">
        <f>SUM(O16:O21)</f>
        <v>0</v>
      </c>
      <c r="P15" s="229"/>
      <c r="Q15" s="229">
        <f>SUM(Q16:Q21)</f>
        <v>0</v>
      </c>
      <c r="R15" s="230"/>
      <c r="S15" s="230"/>
      <c r="T15" s="231"/>
      <c r="U15" s="225"/>
      <c r="V15" s="225">
        <f>SUM(V16:V21)</f>
        <v>0</v>
      </c>
      <c r="W15" s="225"/>
      <c r="X15" s="225"/>
      <c r="Y15" s="225"/>
      <c r="AG15" t="s">
        <v>186</v>
      </c>
    </row>
    <row r="16" spans="1:60" outlineLevel="1" x14ac:dyDescent="0.2">
      <c r="A16" s="233">
        <v>4</v>
      </c>
      <c r="B16" s="234" t="s">
        <v>202</v>
      </c>
      <c r="C16" s="243" t="s">
        <v>203</v>
      </c>
      <c r="D16" s="235" t="s">
        <v>189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190</v>
      </c>
      <c r="T16" s="239" t="s">
        <v>191</v>
      </c>
      <c r="U16" s="224">
        <v>0</v>
      </c>
      <c r="V16" s="224">
        <f>ROUND(E16*U16,2)</f>
        <v>0</v>
      </c>
      <c r="W16" s="224"/>
      <c r="X16" s="224" t="s">
        <v>57</v>
      </c>
      <c r="Y16" s="224" t="s">
        <v>192</v>
      </c>
      <c r="Z16" s="214"/>
      <c r="AA16" s="214"/>
      <c r="AB16" s="214"/>
      <c r="AC16" s="214"/>
      <c r="AD16" s="214"/>
      <c r="AE16" s="214"/>
      <c r="AF16" s="214"/>
      <c r="AG16" s="214" t="s">
        <v>193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33.75" outlineLevel="2" x14ac:dyDescent="0.2">
      <c r="A17" s="221"/>
      <c r="B17" s="222"/>
      <c r="C17" s="244" t="s">
        <v>204</v>
      </c>
      <c r="D17" s="240"/>
      <c r="E17" s="240"/>
      <c r="F17" s="240"/>
      <c r="G17" s="240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195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1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3">
        <v>5</v>
      </c>
      <c r="B18" s="234" t="s">
        <v>205</v>
      </c>
      <c r="C18" s="243" t="s">
        <v>206</v>
      </c>
      <c r="D18" s="235" t="s">
        <v>189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190</v>
      </c>
      <c r="T18" s="239" t="s">
        <v>191</v>
      </c>
      <c r="U18" s="224">
        <v>0</v>
      </c>
      <c r="V18" s="224">
        <f>ROUND(E18*U18,2)</f>
        <v>0</v>
      </c>
      <c r="W18" s="224"/>
      <c r="X18" s="224" t="s">
        <v>57</v>
      </c>
      <c r="Y18" s="224" t="s">
        <v>192</v>
      </c>
      <c r="Z18" s="214"/>
      <c r="AA18" s="214"/>
      <c r="AB18" s="214"/>
      <c r="AC18" s="214"/>
      <c r="AD18" s="214"/>
      <c r="AE18" s="214"/>
      <c r="AF18" s="214"/>
      <c r="AG18" s="214" t="s">
        <v>193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2" x14ac:dyDescent="0.2">
      <c r="A19" s="221"/>
      <c r="B19" s="222"/>
      <c r="C19" s="244" t="s">
        <v>207</v>
      </c>
      <c r="D19" s="240"/>
      <c r="E19" s="240"/>
      <c r="F19" s="240"/>
      <c r="G19" s="24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195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1" t="str">
        <f>C19</f>
        <v>Náklady zhotovitele, související s prováděním zkoušek a revizí předepsaných technickými normami nebo objednatelem a které jsou pro provedení díla nezbytné.</v>
      </c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3">
        <v>6</v>
      </c>
      <c r="B20" s="234" t="s">
        <v>208</v>
      </c>
      <c r="C20" s="243" t="s">
        <v>209</v>
      </c>
      <c r="D20" s="235" t="s">
        <v>189</v>
      </c>
      <c r="E20" s="236">
        <v>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/>
      <c r="S20" s="238" t="s">
        <v>190</v>
      </c>
      <c r="T20" s="239" t="s">
        <v>191</v>
      </c>
      <c r="U20" s="224">
        <v>0</v>
      </c>
      <c r="V20" s="224">
        <f>ROUND(E20*U20,2)</f>
        <v>0</v>
      </c>
      <c r="W20" s="224"/>
      <c r="X20" s="224" t="s">
        <v>57</v>
      </c>
      <c r="Y20" s="224" t="s">
        <v>192</v>
      </c>
      <c r="Z20" s="214"/>
      <c r="AA20" s="214"/>
      <c r="AB20" s="214"/>
      <c r="AC20" s="214"/>
      <c r="AD20" s="214"/>
      <c r="AE20" s="214"/>
      <c r="AF20" s="214"/>
      <c r="AG20" s="214" t="s">
        <v>193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44" t="s">
        <v>210</v>
      </c>
      <c r="D21" s="240"/>
      <c r="E21" s="240"/>
      <c r="F21" s="240"/>
      <c r="G21" s="240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195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41" t="str">
        <f>C21</f>
        <v>Náklady na vyhotovení dokumentace skutečného provedení stavby a její předání objednateli v požadované formě a požadovaném počtu.</v>
      </c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3"/>
      <c r="B22" s="4"/>
      <c r="C22" s="24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171</v>
      </c>
    </row>
    <row r="23" spans="1:60" x14ac:dyDescent="0.2">
      <c r="A23" s="217"/>
      <c r="B23" s="218" t="s">
        <v>29</v>
      </c>
      <c r="C23" s="246"/>
      <c r="D23" s="219"/>
      <c r="E23" s="220"/>
      <c r="F23" s="220"/>
      <c r="G23" s="232">
        <f>G8+G15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211</v>
      </c>
    </row>
    <row r="24" spans="1:60" x14ac:dyDescent="0.2">
      <c r="C24" s="247"/>
      <c r="D24" s="10"/>
      <c r="AG24" t="s">
        <v>212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T1hRXvQWhr5jvc/2CzEB+4pAFbfIB2zLJlXrqQAcOUWoMn2f5er9gGFlBR6dMIL/2lkOe7Cgzp6t1aOQQHsBg==" saltValue="Qqm3F/VsQ0sjdYRdr195vg==" spinCount="100000" sheet="1" formatRows="0"/>
  <mergeCells count="10">
    <mergeCell ref="C14:G14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FD57-FA32-49D8-912E-CA91D78A05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158</v>
      </c>
      <c r="B1" s="199"/>
      <c r="C1" s="199"/>
      <c r="D1" s="199"/>
      <c r="E1" s="199"/>
      <c r="F1" s="199"/>
      <c r="G1" s="199"/>
      <c r="AG1" t="s">
        <v>159</v>
      </c>
    </row>
    <row r="2" spans="1:60" ht="24.95" customHeight="1" x14ac:dyDescent="0.2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160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8" t="s">
        <v>160</v>
      </c>
      <c r="AG3" t="s">
        <v>161</v>
      </c>
    </row>
    <row r="4" spans="1:60" ht="24.95" customHeight="1" x14ac:dyDescent="0.2">
      <c r="A4" s="204" t="s">
        <v>9</v>
      </c>
      <c r="B4" s="205" t="s">
        <v>54</v>
      </c>
      <c r="C4" s="206" t="s">
        <v>58</v>
      </c>
      <c r="D4" s="207"/>
      <c r="E4" s="207"/>
      <c r="F4" s="207"/>
      <c r="G4" s="208"/>
      <c r="AG4" t="s">
        <v>162</v>
      </c>
    </row>
    <row r="5" spans="1:60" x14ac:dyDescent="0.2">
      <c r="D5" s="10"/>
    </row>
    <row r="6" spans="1:60" ht="38.25" x14ac:dyDescent="0.2">
      <c r="A6" s="210" t="s">
        <v>163</v>
      </c>
      <c r="B6" s="212" t="s">
        <v>164</v>
      </c>
      <c r="C6" s="212" t="s">
        <v>165</v>
      </c>
      <c r="D6" s="211" t="s">
        <v>166</v>
      </c>
      <c r="E6" s="210" t="s">
        <v>167</v>
      </c>
      <c r="F6" s="209" t="s">
        <v>168</v>
      </c>
      <c r="G6" s="210" t="s">
        <v>29</v>
      </c>
      <c r="H6" s="213" t="s">
        <v>30</v>
      </c>
      <c r="I6" s="213" t="s">
        <v>169</v>
      </c>
      <c r="J6" s="213" t="s">
        <v>31</v>
      </c>
      <c r="K6" s="213" t="s">
        <v>170</v>
      </c>
      <c r="L6" s="213" t="s">
        <v>171</v>
      </c>
      <c r="M6" s="213" t="s">
        <v>172</v>
      </c>
      <c r="N6" s="213" t="s">
        <v>173</v>
      </c>
      <c r="O6" s="213" t="s">
        <v>174</v>
      </c>
      <c r="P6" s="213" t="s">
        <v>175</v>
      </c>
      <c r="Q6" s="213" t="s">
        <v>176</v>
      </c>
      <c r="R6" s="213" t="s">
        <v>177</v>
      </c>
      <c r="S6" s="213" t="s">
        <v>178</v>
      </c>
      <c r="T6" s="213" t="s">
        <v>179</v>
      </c>
      <c r="U6" s="213" t="s">
        <v>180</v>
      </c>
      <c r="V6" s="213" t="s">
        <v>181</v>
      </c>
      <c r="W6" s="213" t="s">
        <v>182</v>
      </c>
      <c r="X6" s="213" t="s">
        <v>183</v>
      </c>
      <c r="Y6" s="213" t="s">
        <v>184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185</v>
      </c>
      <c r="B8" s="227" t="s">
        <v>85</v>
      </c>
      <c r="C8" s="242" t="s">
        <v>86</v>
      </c>
      <c r="D8" s="228"/>
      <c r="E8" s="229"/>
      <c r="F8" s="230"/>
      <c r="G8" s="230">
        <f>SUMIF(AG9:AG38,"&lt;&gt;NOR",G9:G38)</f>
        <v>0</v>
      </c>
      <c r="H8" s="230"/>
      <c r="I8" s="230">
        <f>SUM(I9:I38)</f>
        <v>0</v>
      </c>
      <c r="J8" s="230"/>
      <c r="K8" s="230">
        <f>SUM(K9:K38)</f>
        <v>0</v>
      </c>
      <c r="L8" s="230"/>
      <c r="M8" s="230">
        <f>SUM(M9:M38)</f>
        <v>0</v>
      </c>
      <c r="N8" s="229"/>
      <c r="O8" s="229">
        <f>SUM(O9:O38)</f>
        <v>2.5100000000000002</v>
      </c>
      <c r="P8" s="229"/>
      <c r="Q8" s="229">
        <f>SUM(Q9:Q38)</f>
        <v>0</v>
      </c>
      <c r="R8" s="230"/>
      <c r="S8" s="230"/>
      <c r="T8" s="231"/>
      <c r="U8" s="225"/>
      <c r="V8" s="225">
        <f>SUM(V9:V38)</f>
        <v>17.38</v>
      </c>
      <c r="W8" s="225"/>
      <c r="X8" s="225"/>
      <c r="Y8" s="225"/>
      <c r="AG8" t="s">
        <v>186</v>
      </c>
    </row>
    <row r="9" spans="1:60" ht="22.5" outlineLevel="1" x14ac:dyDescent="0.2">
      <c r="A9" s="233">
        <v>1</v>
      </c>
      <c r="B9" s="234" t="s">
        <v>213</v>
      </c>
      <c r="C9" s="243" t="s">
        <v>214</v>
      </c>
      <c r="D9" s="235" t="s">
        <v>215</v>
      </c>
      <c r="E9" s="236">
        <v>10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0.11122</v>
      </c>
      <c r="O9" s="236">
        <f>ROUND(E9*N9,2)</f>
        <v>1.1100000000000001</v>
      </c>
      <c r="P9" s="236">
        <v>0</v>
      </c>
      <c r="Q9" s="236">
        <f>ROUND(E9*P9,2)</f>
        <v>0</v>
      </c>
      <c r="R9" s="238" t="s">
        <v>216</v>
      </c>
      <c r="S9" s="238" t="s">
        <v>190</v>
      </c>
      <c r="T9" s="239" t="s">
        <v>190</v>
      </c>
      <c r="U9" s="224">
        <v>0.55820000000000003</v>
      </c>
      <c r="V9" s="224">
        <f>ROUND(E9*U9,2)</f>
        <v>5.58</v>
      </c>
      <c r="W9" s="224"/>
      <c r="X9" s="224" t="s">
        <v>217</v>
      </c>
      <c r="Y9" s="224" t="s">
        <v>192</v>
      </c>
      <c r="Z9" s="214"/>
      <c r="AA9" s="214"/>
      <c r="AB9" s="214"/>
      <c r="AC9" s="214"/>
      <c r="AD9" s="214"/>
      <c r="AE9" s="214"/>
      <c r="AF9" s="214"/>
      <c r="AG9" s="214" t="s">
        <v>218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9" t="s">
        <v>219</v>
      </c>
      <c r="D10" s="250"/>
      <c r="E10" s="250"/>
      <c r="F10" s="250"/>
      <c r="G10" s="25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220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0" t="s">
        <v>221</v>
      </c>
      <c r="D11" s="248"/>
      <c r="E11" s="249">
        <v>10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222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33">
        <v>2</v>
      </c>
      <c r="B12" s="234" t="s">
        <v>223</v>
      </c>
      <c r="C12" s="243" t="s">
        <v>224</v>
      </c>
      <c r="D12" s="235" t="s">
        <v>215</v>
      </c>
      <c r="E12" s="236">
        <v>1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0.16803000000000001</v>
      </c>
      <c r="O12" s="236">
        <f>ROUND(E12*N12,2)</f>
        <v>0.17</v>
      </c>
      <c r="P12" s="236">
        <v>0</v>
      </c>
      <c r="Q12" s="236">
        <f>ROUND(E12*P12,2)</f>
        <v>0</v>
      </c>
      <c r="R12" s="238" t="s">
        <v>216</v>
      </c>
      <c r="S12" s="238" t="s">
        <v>190</v>
      </c>
      <c r="T12" s="239" t="s">
        <v>190</v>
      </c>
      <c r="U12" s="224">
        <v>0.79025999999999996</v>
      </c>
      <c r="V12" s="224">
        <f>ROUND(E12*U12,2)</f>
        <v>0.79</v>
      </c>
      <c r="W12" s="224"/>
      <c r="X12" s="224" t="s">
        <v>217</v>
      </c>
      <c r="Y12" s="224" t="s">
        <v>192</v>
      </c>
      <c r="Z12" s="214"/>
      <c r="AA12" s="214"/>
      <c r="AB12" s="214"/>
      <c r="AC12" s="214"/>
      <c r="AD12" s="214"/>
      <c r="AE12" s="214"/>
      <c r="AF12" s="214"/>
      <c r="AG12" s="214" t="s">
        <v>218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9" t="s">
        <v>219</v>
      </c>
      <c r="D13" s="250"/>
      <c r="E13" s="250"/>
      <c r="F13" s="250"/>
      <c r="G13" s="250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220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60" t="s">
        <v>225</v>
      </c>
      <c r="D14" s="248"/>
      <c r="E14" s="249">
        <v>1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222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3">
        <v>3</v>
      </c>
      <c r="B15" s="234" t="s">
        <v>226</v>
      </c>
      <c r="C15" s="243" t="s">
        <v>227</v>
      </c>
      <c r="D15" s="235" t="s">
        <v>215</v>
      </c>
      <c r="E15" s="236">
        <v>14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7.1300000000000001E-3</v>
      </c>
      <c r="O15" s="236">
        <f>ROUND(E15*N15,2)</f>
        <v>0.1</v>
      </c>
      <c r="P15" s="236">
        <v>0</v>
      </c>
      <c r="Q15" s="236">
        <f>ROUND(E15*P15,2)</f>
        <v>0</v>
      </c>
      <c r="R15" s="238"/>
      <c r="S15" s="238" t="s">
        <v>190</v>
      </c>
      <c r="T15" s="239" t="s">
        <v>190</v>
      </c>
      <c r="U15" s="224">
        <v>0.24199999999999999</v>
      </c>
      <c r="V15" s="224">
        <f>ROUND(E15*U15,2)</f>
        <v>3.39</v>
      </c>
      <c r="W15" s="224"/>
      <c r="X15" s="224" t="s">
        <v>217</v>
      </c>
      <c r="Y15" s="224" t="s">
        <v>192</v>
      </c>
      <c r="Z15" s="214"/>
      <c r="AA15" s="214"/>
      <c r="AB15" s="214"/>
      <c r="AC15" s="214"/>
      <c r="AD15" s="214"/>
      <c r="AE15" s="214"/>
      <c r="AF15" s="214"/>
      <c r="AG15" s="214" t="s">
        <v>218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60" t="s">
        <v>228</v>
      </c>
      <c r="D16" s="248"/>
      <c r="E16" s="249">
        <v>12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222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2">
      <c r="A17" s="221"/>
      <c r="B17" s="222"/>
      <c r="C17" s="260" t="s">
        <v>229</v>
      </c>
      <c r="D17" s="248"/>
      <c r="E17" s="249">
        <v>2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222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3">
        <v>4</v>
      </c>
      <c r="B18" s="234" t="s">
        <v>230</v>
      </c>
      <c r="C18" s="243" t="s">
        <v>231</v>
      </c>
      <c r="D18" s="235" t="s">
        <v>215</v>
      </c>
      <c r="E18" s="236">
        <v>10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6.3E-3</v>
      </c>
      <c r="O18" s="236">
        <f>ROUND(E18*N18,2)</f>
        <v>0.06</v>
      </c>
      <c r="P18" s="236">
        <v>0</v>
      </c>
      <c r="Q18" s="236">
        <f>ROUND(E18*P18,2)</f>
        <v>0</v>
      </c>
      <c r="R18" s="238" t="s">
        <v>216</v>
      </c>
      <c r="S18" s="238" t="s">
        <v>190</v>
      </c>
      <c r="T18" s="239" t="s">
        <v>190</v>
      </c>
      <c r="U18" s="224">
        <v>0.11</v>
      </c>
      <c r="V18" s="224">
        <f>ROUND(E18*U18,2)</f>
        <v>1.1000000000000001</v>
      </c>
      <c r="W18" s="224"/>
      <c r="X18" s="224" t="s">
        <v>217</v>
      </c>
      <c r="Y18" s="224" t="s">
        <v>192</v>
      </c>
      <c r="Z18" s="214"/>
      <c r="AA18" s="214"/>
      <c r="AB18" s="214"/>
      <c r="AC18" s="214"/>
      <c r="AD18" s="214"/>
      <c r="AE18" s="214"/>
      <c r="AF18" s="214"/>
      <c r="AG18" s="214" t="s">
        <v>218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59" t="s">
        <v>232</v>
      </c>
      <c r="D19" s="250"/>
      <c r="E19" s="250"/>
      <c r="F19" s="250"/>
      <c r="G19" s="25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220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60" t="s">
        <v>233</v>
      </c>
      <c r="D20" s="248"/>
      <c r="E20" s="249">
        <v>6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222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21"/>
      <c r="B21" s="222"/>
      <c r="C21" s="260" t="s">
        <v>234</v>
      </c>
      <c r="D21" s="248"/>
      <c r="E21" s="249">
        <v>4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222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33.75" outlineLevel="1" x14ac:dyDescent="0.2">
      <c r="A22" s="233">
        <v>5</v>
      </c>
      <c r="B22" s="234" t="s">
        <v>235</v>
      </c>
      <c r="C22" s="243" t="s">
        <v>236</v>
      </c>
      <c r="D22" s="235" t="s">
        <v>237</v>
      </c>
      <c r="E22" s="236">
        <v>1.5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8.8400000000000006E-3</v>
      </c>
      <c r="O22" s="236">
        <f>ROUND(E22*N22,2)</f>
        <v>0.01</v>
      </c>
      <c r="P22" s="236">
        <v>0</v>
      </c>
      <c r="Q22" s="236">
        <f>ROUND(E22*P22,2)</f>
        <v>0</v>
      </c>
      <c r="R22" s="238" t="s">
        <v>238</v>
      </c>
      <c r="S22" s="238" t="s">
        <v>190</v>
      </c>
      <c r="T22" s="239" t="s">
        <v>190</v>
      </c>
      <c r="U22" s="224">
        <v>1.179</v>
      </c>
      <c r="V22" s="224">
        <f>ROUND(E22*U22,2)</f>
        <v>1.77</v>
      </c>
      <c r="W22" s="224"/>
      <c r="X22" s="224" t="s">
        <v>217</v>
      </c>
      <c r="Y22" s="224" t="s">
        <v>192</v>
      </c>
      <c r="Z22" s="214"/>
      <c r="AA22" s="214"/>
      <c r="AB22" s="214"/>
      <c r="AC22" s="214"/>
      <c r="AD22" s="214"/>
      <c r="AE22" s="214"/>
      <c r="AF22" s="214"/>
      <c r="AG22" s="214" t="s">
        <v>218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60" t="s">
        <v>239</v>
      </c>
      <c r="D23" s="248"/>
      <c r="E23" s="249">
        <v>1.05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222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60" t="s">
        <v>240</v>
      </c>
      <c r="D24" s="248"/>
      <c r="E24" s="249">
        <v>0.45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222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33.75" outlineLevel="1" x14ac:dyDescent="0.2">
      <c r="A25" s="233">
        <v>6</v>
      </c>
      <c r="B25" s="234" t="s">
        <v>241</v>
      </c>
      <c r="C25" s="243" t="s">
        <v>242</v>
      </c>
      <c r="D25" s="235" t="s">
        <v>237</v>
      </c>
      <c r="E25" s="236">
        <v>1.5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8" t="s">
        <v>238</v>
      </c>
      <c r="S25" s="238" t="s">
        <v>190</v>
      </c>
      <c r="T25" s="239" t="s">
        <v>190</v>
      </c>
      <c r="U25" s="224">
        <v>0.497</v>
      </c>
      <c r="V25" s="224">
        <f>ROUND(E25*U25,2)</f>
        <v>0.75</v>
      </c>
      <c r="W25" s="224"/>
      <c r="X25" s="224" t="s">
        <v>217</v>
      </c>
      <c r="Y25" s="224" t="s">
        <v>192</v>
      </c>
      <c r="Z25" s="214"/>
      <c r="AA25" s="214"/>
      <c r="AB25" s="214"/>
      <c r="AC25" s="214"/>
      <c r="AD25" s="214"/>
      <c r="AE25" s="214"/>
      <c r="AF25" s="214"/>
      <c r="AG25" s="214" t="s">
        <v>218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0" t="s">
        <v>243</v>
      </c>
      <c r="D26" s="248"/>
      <c r="E26" s="249">
        <v>1.5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222</v>
      </c>
      <c r="AH26" s="214">
        <v>5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3">
        <v>7</v>
      </c>
      <c r="B27" s="234" t="s">
        <v>244</v>
      </c>
      <c r="C27" s="243" t="s">
        <v>245</v>
      </c>
      <c r="D27" s="235" t="s">
        <v>237</v>
      </c>
      <c r="E27" s="236">
        <v>4.8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3.7670000000000002E-2</v>
      </c>
      <c r="O27" s="236">
        <f>ROUND(E27*N27,2)</f>
        <v>0.18</v>
      </c>
      <c r="P27" s="236">
        <v>0</v>
      </c>
      <c r="Q27" s="236">
        <f>ROUND(E27*P27,2)</f>
        <v>0</v>
      </c>
      <c r="R27" s="238" t="s">
        <v>216</v>
      </c>
      <c r="S27" s="238" t="s">
        <v>190</v>
      </c>
      <c r="T27" s="239" t="s">
        <v>190</v>
      </c>
      <c r="U27" s="224">
        <v>0.41</v>
      </c>
      <c r="V27" s="224">
        <f>ROUND(E27*U27,2)</f>
        <v>1.97</v>
      </c>
      <c r="W27" s="224"/>
      <c r="X27" s="224" t="s">
        <v>217</v>
      </c>
      <c r="Y27" s="224" t="s">
        <v>192</v>
      </c>
      <c r="Z27" s="214"/>
      <c r="AA27" s="214"/>
      <c r="AB27" s="214"/>
      <c r="AC27" s="214"/>
      <c r="AD27" s="214"/>
      <c r="AE27" s="214"/>
      <c r="AF27" s="214"/>
      <c r="AG27" s="214" t="s">
        <v>218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59" t="s">
        <v>246</v>
      </c>
      <c r="D28" s="250"/>
      <c r="E28" s="250"/>
      <c r="F28" s="250"/>
      <c r="G28" s="250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220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60" t="s">
        <v>247</v>
      </c>
      <c r="D29" s="248"/>
      <c r="E29" s="249">
        <v>4.8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222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3">
        <v>8</v>
      </c>
      <c r="B30" s="234" t="s">
        <v>248</v>
      </c>
      <c r="C30" s="243" t="s">
        <v>249</v>
      </c>
      <c r="D30" s="235" t="s">
        <v>237</v>
      </c>
      <c r="E30" s="236">
        <v>1.25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0.24884000000000001</v>
      </c>
      <c r="O30" s="236">
        <f>ROUND(E30*N30,2)</f>
        <v>0.31</v>
      </c>
      <c r="P30" s="236">
        <v>0</v>
      </c>
      <c r="Q30" s="236">
        <f>ROUND(E30*P30,2)</f>
        <v>0</v>
      </c>
      <c r="R30" s="238" t="s">
        <v>216</v>
      </c>
      <c r="S30" s="238" t="s">
        <v>190</v>
      </c>
      <c r="T30" s="239" t="s">
        <v>190</v>
      </c>
      <c r="U30" s="224">
        <v>1.621</v>
      </c>
      <c r="V30" s="224">
        <f>ROUND(E30*U30,2)</f>
        <v>2.0299999999999998</v>
      </c>
      <c r="W30" s="224"/>
      <c r="X30" s="224" t="s">
        <v>217</v>
      </c>
      <c r="Y30" s="224" t="s">
        <v>192</v>
      </c>
      <c r="Z30" s="214"/>
      <c r="AA30" s="214"/>
      <c r="AB30" s="214"/>
      <c r="AC30" s="214"/>
      <c r="AD30" s="214"/>
      <c r="AE30" s="214"/>
      <c r="AF30" s="214"/>
      <c r="AG30" s="214" t="s">
        <v>218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2" x14ac:dyDescent="0.2">
      <c r="A31" s="221"/>
      <c r="B31" s="222"/>
      <c r="C31" s="259" t="s">
        <v>250</v>
      </c>
      <c r="D31" s="250"/>
      <c r="E31" s="250"/>
      <c r="F31" s="250"/>
      <c r="G31" s="25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220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41" t="str">
        <f>C31</f>
        <v>ve vybouraných otvorech, s vysekáním kapes pro zavázání, z jakýchkoliv cihel, z pomocného pracovního lešení o výšce podlahy do 1900 mm a pro zatížení do 1,5 kPa,</v>
      </c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60" t="s">
        <v>251</v>
      </c>
      <c r="D32" s="248"/>
      <c r="E32" s="249">
        <v>0.5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222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0" t="s">
        <v>252</v>
      </c>
      <c r="D33" s="248"/>
      <c r="E33" s="249">
        <v>0.5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222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0" t="s">
        <v>253</v>
      </c>
      <c r="D34" s="248"/>
      <c r="E34" s="249">
        <v>0.25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222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 x14ac:dyDescent="0.2">
      <c r="A35" s="233">
        <v>9</v>
      </c>
      <c r="B35" s="234" t="s">
        <v>254</v>
      </c>
      <c r="C35" s="243" t="s">
        <v>255</v>
      </c>
      <c r="D35" s="235" t="s">
        <v>215</v>
      </c>
      <c r="E35" s="236">
        <v>2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1.7999999999999999E-2</v>
      </c>
      <c r="O35" s="236">
        <f>ROUND(E35*N35,2)</f>
        <v>0.04</v>
      </c>
      <c r="P35" s="236">
        <v>0</v>
      </c>
      <c r="Q35" s="236">
        <f>ROUND(E35*P35,2)</f>
        <v>0</v>
      </c>
      <c r="R35" s="238" t="s">
        <v>256</v>
      </c>
      <c r="S35" s="238" t="s">
        <v>190</v>
      </c>
      <c r="T35" s="239" t="s">
        <v>190</v>
      </c>
      <c r="U35" s="224">
        <v>0</v>
      </c>
      <c r="V35" s="224">
        <f>ROUND(E35*U35,2)</f>
        <v>0</v>
      </c>
      <c r="W35" s="224"/>
      <c r="X35" s="224" t="s">
        <v>257</v>
      </c>
      <c r="Y35" s="224" t="s">
        <v>192</v>
      </c>
      <c r="Z35" s="214"/>
      <c r="AA35" s="214"/>
      <c r="AB35" s="214"/>
      <c r="AC35" s="214"/>
      <c r="AD35" s="214"/>
      <c r="AE35" s="214"/>
      <c r="AF35" s="214"/>
      <c r="AG35" s="214" t="s">
        <v>258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21"/>
      <c r="B36" s="222"/>
      <c r="C36" s="260" t="s">
        <v>229</v>
      </c>
      <c r="D36" s="248"/>
      <c r="E36" s="249">
        <v>2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222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33">
        <v>10</v>
      </c>
      <c r="B37" s="234" t="s">
        <v>259</v>
      </c>
      <c r="C37" s="243" t="s">
        <v>260</v>
      </c>
      <c r="D37" s="235" t="s">
        <v>215</v>
      </c>
      <c r="E37" s="236">
        <v>12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4.3749999999999997E-2</v>
      </c>
      <c r="O37" s="236">
        <f>ROUND(E37*N37,2)</f>
        <v>0.53</v>
      </c>
      <c r="P37" s="236">
        <v>0</v>
      </c>
      <c r="Q37" s="236">
        <f>ROUND(E37*P37,2)</f>
        <v>0</v>
      </c>
      <c r="R37" s="238" t="s">
        <v>256</v>
      </c>
      <c r="S37" s="238" t="s">
        <v>190</v>
      </c>
      <c r="T37" s="239" t="s">
        <v>190</v>
      </c>
      <c r="U37" s="224">
        <v>0</v>
      </c>
      <c r="V37" s="224">
        <f>ROUND(E37*U37,2)</f>
        <v>0</v>
      </c>
      <c r="W37" s="224"/>
      <c r="X37" s="224" t="s">
        <v>257</v>
      </c>
      <c r="Y37" s="224" t="s">
        <v>192</v>
      </c>
      <c r="Z37" s="214"/>
      <c r="AA37" s="214"/>
      <c r="AB37" s="214"/>
      <c r="AC37" s="214"/>
      <c r="AD37" s="214"/>
      <c r="AE37" s="214"/>
      <c r="AF37" s="214"/>
      <c r="AG37" s="214" t="s">
        <v>258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60" t="s">
        <v>228</v>
      </c>
      <c r="D38" s="248"/>
      <c r="E38" s="249">
        <v>12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222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26" t="s">
        <v>185</v>
      </c>
      <c r="B39" s="227" t="s">
        <v>87</v>
      </c>
      <c r="C39" s="242" t="s">
        <v>88</v>
      </c>
      <c r="D39" s="228"/>
      <c r="E39" s="229"/>
      <c r="F39" s="230"/>
      <c r="G39" s="230">
        <f>SUMIF(AG40:AG72,"&lt;&gt;NOR",G40:G72)</f>
        <v>0</v>
      </c>
      <c r="H39" s="230"/>
      <c r="I39" s="230">
        <f>SUM(I40:I72)</f>
        <v>0</v>
      </c>
      <c r="J39" s="230"/>
      <c r="K39" s="230">
        <f>SUM(K40:K72)</f>
        <v>0</v>
      </c>
      <c r="L39" s="230"/>
      <c r="M39" s="230">
        <f>SUM(M40:M72)</f>
        <v>0</v>
      </c>
      <c r="N39" s="229"/>
      <c r="O39" s="229">
        <f>SUM(O40:O72)</f>
        <v>3.81</v>
      </c>
      <c r="P39" s="229"/>
      <c r="Q39" s="229">
        <f>SUM(Q40:Q72)</f>
        <v>0</v>
      </c>
      <c r="R39" s="230"/>
      <c r="S39" s="230"/>
      <c r="T39" s="231"/>
      <c r="U39" s="225"/>
      <c r="V39" s="225">
        <f>SUM(V40:V72)</f>
        <v>114.75999999999999</v>
      </c>
      <c r="W39" s="225"/>
      <c r="X39" s="225"/>
      <c r="Y39" s="225"/>
      <c r="AG39" t="s">
        <v>186</v>
      </c>
    </row>
    <row r="40" spans="1:60" ht="33.75" outlineLevel="1" x14ac:dyDescent="0.2">
      <c r="A40" s="233">
        <v>11</v>
      </c>
      <c r="B40" s="234" t="s">
        <v>261</v>
      </c>
      <c r="C40" s="243" t="s">
        <v>262</v>
      </c>
      <c r="D40" s="235" t="s">
        <v>237</v>
      </c>
      <c r="E40" s="236">
        <v>56.244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4.7379999999999999E-2</v>
      </c>
      <c r="O40" s="236">
        <f>ROUND(E40*N40,2)</f>
        <v>2.66</v>
      </c>
      <c r="P40" s="236">
        <v>0</v>
      </c>
      <c r="Q40" s="236">
        <f>ROUND(E40*P40,2)</f>
        <v>0</v>
      </c>
      <c r="R40" s="238" t="s">
        <v>238</v>
      </c>
      <c r="S40" s="238" t="s">
        <v>190</v>
      </c>
      <c r="T40" s="239" t="s">
        <v>190</v>
      </c>
      <c r="U40" s="224">
        <v>1.2869999999999999</v>
      </c>
      <c r="V40" s="224">
        <f>ROUND(E40*U40,2)</f>
        <v>72.39</v>
      </c>
      <c r="W40" s="224"/>
      <c r="X40" s="224" t="s">
        <v>217</v>
      </c>
      <c r="Y40" s="224" t="s">
        <v>192</v>
      </c>
      <c r="Z40" s="214"/>
      <c r="AA40" s="214"/>
      <c r="AB40" s="214"/>
      <c r="AC40" s="214"/>
      <c r="AD40" s="214"/>
      <c r="AE40" s="214"/>
      <c r="AF40" s="214"/>
      <c r="AG40" s="214" t="s">
        <v>218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2" x14ac:dyDescent="0.2">
      <c r="A41" s="221"/>
      <c r="B41" s="222"/>
      <c r="C41" s="259" t="s">
        <v>263</v>
      </c>
      <c r="D41" s="250"/>
      <c r="E41" s="250"/>
      <c r="F41" s="250"/>
      <c r="G41" s="250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220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41" t="str">
        <f>C41</f>
        <v>zřízení nosné konstrukce příčky, vložení tepelné izolace tl. do 5 cm, montáž desek, tmelení spár Q2 a úprava rohů. Včetně dodávek materiálu.</v>
      </c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60" t="s">
        <v>264</v>
      </c>
      <c r="D42" s="248"/>
      <c r="E42" s="249">
        <v>7.56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222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21"/>
      <c r="B43" s="222"/>
      <c r="C43" s="260" t="s">
        <v>265</v>
      </c>
      <c r="D43" s="248"/>
      <c r="E43" s="249">
        <v>-1.4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222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21"/>
      <c r="B44" s="222"/>
      <c r="C44" s="260" t="s">
        <v>266</v>
      </c>
      <c r="D44" s="248"/>
      <c r="E44" s="249">
        <v>33.25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222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60" t="s">
        <v>267</v>
      </c>
      <c r="D45" s="248"/>
      <c r="E45" s="249">
        <v>-1.8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222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60" t="s">
        <v>268</v>
      </c>
      <c r="D46" s="248"/>
      <c r="E46" s="249">
        <v>15.484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222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60" t="s">
        <v>269</v>
      </c>
      <c r="D47" s="248"/>
      <c r="E47" s="249">
        <v>-2.8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222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60" t="s">
        <v>270</v>
      </c>
      <c r="D48" s="248"/>
      <c r="E48" s="249">
        <v>7.35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222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60" t="s">
        <v>265</v>
      </c>
      <c r="D49" s="248"/>
      <c r="E49" s="249">
        <v>-1.4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222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33.75" outlineLevel="1" x14ac:dyDescent="0.2">
      <c r="A50" s="233">
        <v>12</v>
      </c>
      <c r="B50" s="234" t="s">
        <v>271</v>
      </c>
      <c r="C50" s="243" t="s">
        <v>272</v>
      </c>
      <c r="D50" s="235" t="s">
        <v>237</v>
      </c>
      <c r="E50" s="236">
        <v>10.11425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4.7800000000000002E-2</v>
      </c>
      <c r="O50" s="236">
        <f>ROUND(E50*N50,2)</f>
        <v>0.48</v>
      </c>
      <c r="P50" s="236">
        <v>0</v>
      </c>
      <c r="Q50" s="236">
        <f>ROUND(E50*P50,2)</f>
        <v>0</v>
      </c>
      <c r="R50" s="238" t="s">
        <v>238</v>
      </c>
      <c r="S50" s="238" t="s">
        <v>190</v>
      </c>
      <c r="T50" s="239" t="s">
        <v>190</v>
      </c>
      <c r="U50" s="224">
        <v>1.2869999999999999</v>
      </c>
      <c r="V50" s="224">
        <f>ROUND(E50*U50,2)</f>
        <v>13.02</v>
      </c>
      <c r="W50" s="224"/>
      <c r="X50" s="224" t="s">
        <v>217</v>
      </c>
      <c r="Y50" s="224" t="s">
        <v>192</v>
      </c>
      <c r="Z50" s="214"/>
      <c r="AA50" s="214"/>
      <c r="AB50" s="214"/>
      <c r="AC50" s="214"/>
      <c r="AD50" s="214"/>
      <c r="AE50" s="214"/>
      <c r="AF50" s="214"/>
      <c r="AG50" s="214" t="s">
        <v>218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2" x14ac:dyDescent="0.2">
      <c r="A51" s="221"/>
      <c r="B51" s="222"/>
      <c r="C51" s="259" t="s">
        <v>263</v>
      </c>
      <c r="D51" s="250"/>
      <c r="E51" s="250"/>
      <c r="F51" s="250"/>
      <c r="G51" s="250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220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41" t="str">
        <f>C51</f>
        <v>zřízení nosné konstrukce příčky, vložení tepelné izolace tl. do 5 cm, montáž desek, tmelení spár Q2 a úprava rohů. Včetně dodávek materiálu.</v>
      </c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21"/>
      <c r="B52" s="222"/>
      <c r="C52" s="260" t="s">
        <v>273</v>
      </c>
      <c r="D52" s="248"/>
      <c r="E52" s="249">
        <v>11.514250000000001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222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0" t="s">
        <v>265</v>
      </c>
      <c r="D53" s="248"/>
      <c r="E53" s="249">
        <v>-1.4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222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33">
        <v>13</v>
      </c>
      <c r="B54" s="234" t="s">
        <v>274</v>
      </c>
      <c r="C54" s="243" t="s">
        <v>275</v>
      </c>
      <c r="D54" s="235" t="s">
        <v>215</v>
      </c>
      <c r="E54" s="236">
        <v>1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1.6000000000000001E-4</v>
      </c>
      <c r="O54" s="236">
        <f>ROUND(E54*N54,2)</f>
        <v>0</v>
      </c>
      <c r="P54" s="236">
        <v>0</v>
      </c>
      <c r="Q54" s="236">
        <f>ROUND(E54*P54,2)</f>
        <v>0</v>
      </c>
      <c r="R54" s="238" t="s">
        <v>238</v>
      </c>
      <c r="S54" s="238" t="s">
        <v>190</v>
      </c>
      <c r="T54" s="239" t="s">
        <v>190</v>
      </c>
      <c r="U54" s="224">
        <v>0.94</v>
      </c>
      <c r="V54" s="224">
        <f>ROUND(E54*U54,2)</f>
        <v>0.94</v>
      </c>
      <c r="W54" s="224"/>
      <c r="X54" s="224" t="s">
        <v>217</v>
      </c>
      <c r="Y54" s="224" t="s">
        <v>192</v>
      </c>
      <c r="Z54" s="214"/>
      <c r="AA54" s="214"/>
      <c r="AB54" s="214"/>
      <c r="AC54" s="214"/>
      <c r="AD54" s="214"/>
      <c r="AE54" s="214"/>
      <c r="AF54" s="214"/>
      <c r="AG54" s="214" t="s">
        <v>218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21"/>
      <c r="B55" s="222"/>
      <c r="C55" s="244" t="s">
        <v>276</v>
      </c>
      <c r="D55" s="240"/>
      <c r="E55" s="240"/>
      <c r="F55" s="240"/>
      <c r="G55" s="240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195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60" t="s">
        <v>277</v>
      </c>
      <c r="D56" s="248"/>
      <c r="E56" s="249">
        <v>1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222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1" x14ac:dyDescent="0.2">
      <c r="A57" s="233">
        <v>14</v>
      </c>
      <c r="B57" s="234" t="s">
        <v>278</v>
      </c>
      <c r="C57" s="243" t="s">
        <v>279</v>
      </c>
      <c r="D57" s="235" t="s">
        <v>215</v>
      </c>
      <c r="E57" s="236">
        <v>3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2.4000000000000001E-4</v>
      </c>
      <c r="O57" s="236">
        <f>ROUND(E57*N57,2)</f>
        <v>0</v>
      </c>
      <c r="P57" s="236">
        <v>0</v>
      </c>
      <c r="Q57" s="236">
        <f>ROUND(E57*P57,2)</f>
        <v>0</v>
      </c>
      <c r="R57" s="238" t="s">
        <v>238</v>
      </c>
      <c r="S57" s="238" t="s">
        <v>190</v>
      </c>
      <c r="T57" s="239" t="s">
        <v>190</v>
      </c>
      <c r="U57" s="224">
        <v>1.04</v>
      </c>
      <c r="V57" s="224">
        <f>ROUND(E57*U57,2)</f>
        <v>3.12</v>
      </c>
      <c r="W57" s="224"/>
      <c r="X57" s="224" t="s">
        <v>217</v>
      </c>
      <c r="Y57" s="224" t="s">
        <v>192</v>
      </c>
      <c r="Z57" s="214"/>
      <c r="AA57" s="214"/>
      <c r="AB57" s="214"/>
      <c r="AC57" s="214"/>
      <c r="AD57" s="214"/>
      <c r="AE57" s="214"/>
      <c r="AF57" s="214"/>
      <c r="AG57" s="214" t="s">
        <v>218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44" t="s">
        <v>276</v>
      </c>
      <c r="D58" s="240"/>
      <c r="E58" s="240"/>
      <c r="F58" s="240"/>
      <c r="G58" s="240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195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21"/>
      <c r="B59" s="222"/>
      <c r="C59" s="260" t="s">
        <v>280</v>
      </c>
      <c r="D59" s="248"/>
      <c r="E59" s="249">
        <v>3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222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33.75" outlineLevel="1" x14ac:dyDescent="0.2">
      <c r="A60" s="233">
        <v>15</v>
      </c>
      <c r="B60" s="234" t="s">
        <v>281</v>
      </c>
      <c r="C60" s="243" t="s">
        <v>282</v>
      </c>
      <c r="D60" s="235" t="s">
        <v>237</v>
      </c>
      <c r="E60" s="236">
        <v>30.167000000000002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2.214E-2</v>
      </c>
      <c r="O60" s="236">
        <f>ROUND(E60*N60,2)</f>
        <v>0.67</v>
      </c>
      <c r="P60" s="236">
        <v>0</v>
      </c>
      <c r="Q60" s="236">
        <f>ROUND(E60*P60,2)</f>
        <v>0</v>
      </c>
      <c r="R60" s="238" t="s">
        <v>238</v>
      </c>
      <c r="S60" s="238" t="s">
        <v>190</v>
      </c>
      <c r="T60" s="239" t="s">
        <v>190</v>
      </c>
      <c r="U60" s="224">
        <v>0.83848999999999996</v>
      </c>
      <c r="V60" s="224">
        <f>ROUND(E60*U60,2)</f>
        <v>25.29</v>
      </c>
      <c r="W60" s="224"/>
      <c r="X60" s="224" t="s">
        <v>217</v>
      </c>
      <c r="Y60" s="224" t="s">
        <v>192</v>
      </c>
      <c r="Z60" s="214"/>
      <c r="AA60" s="214"/>
      <c r="AB60" s="214"/>
      <c r="AC60" s="214"/>
      <c r="AD60" s="214"/>
      <c r="AE60" s="214"/>
      <c r="AF60" s="214"/>
      <c r="AG60" s="214" t="s">
        <v>218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44" t="s">
        <v>834</v>
      </c>
      <c r="D61" s="240"/>
      <c r="E61" s="240"/>
      <c r="F61" s="240"/>
      <c r="G61" s="240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195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61" t="s">
        <v>283</v>
      </c>
      <c r="D62" s="251"/>
      <c r="E62" s="251"/>
      <c r="F62" s="251"/>
      <c r="G62" s="251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195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61" t="s">
        <v>284</v>
      </c>
      <c r="D63" s="251"/>
      <c r="E63" s="251"/>
      <c r="F63" s="251"/>
      <c r="G63" s="251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195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61" t="s">
        <v>285</v>
      </c>
      <c r="D64" s="251"/>
      <c r="E64" s="251"/>
      <c r="F64" s="251"/>
      <c r="G64" s="251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195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41" t="str">
        <f>C64</f>
        <v>- standardního tmelení Q2, to je: základní tmelení Q1+ dodatečné tmelení (tmelení najemno) a případné přebroušení.</v>
      </c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60" t="s">
        <v>286</v>
      </c>
      <c r="D65" s="248"/>
      <c r="E65" s="249">
        <v>11.48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222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60" t="s">
        <v>287</v>
      </c>
      <c r="D66" s="248"/>
      <c r="E66" s="249">
        <v>2.4512499999999999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222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60" t="s">
        <v>288</v>
      </c>
      <c r="D67" s="248"/>
      <c r="E67" s="249">
        <v>3.5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222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60" t="s">
        <v>289</v>
      </c>
      <c r="D68" s="248"/>
      <c r="E68" s="249">
        <v>2.52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222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60" t="s">
        <v>290</v>
      </c>
      <c r="D69" s="248"/>
      <c r="E69" s="249">
        <v>4.0545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222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60" t="s">
        <v>291</v>
      </c>
      <c r="D70" s="248"/>
      <c r="E70" s="249">
        <v>6.1612499999999999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222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52">
        <v>16</v>
      </c>
      <c r="B71" s="253" t="s">
        <v>292</v>
      </c>
      <c r="C71" s="262" t="s">
        <v>293</v>
      </c>
      <c r="D71" s="254" t="s">
        <v>215</v>
      </c>
      <c r="E71" s="255">
        <v>1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8.0000000000000004E-4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294</v>
      </c>
      <c r="T71" s="258" t="s">
        <v>190</v>
      </c>
      <c r="U71" s="224">
        <v>0</v>
      </c>
      <c r="V71" s="224">
        <f>ROUND(E71*U71,2)</f>
        <v>0</v>
      </c>
      <c r="W71" s="224"/>
      <c r="X71" s="224" t="s">
        <v>257</v>
      </c>
      <c r="Y71" s="224" t="s">
        <v>192</v>
      </c>
      <c r="Z71" s="214"/>
      <c r="AA71" s="214"/>
      <c r="AB71" s="214"/>
      <c r="AC71" s="214"/>
      <c r="AD71" s="214"/>
      <c r="AE71" s="214"/>
      <c r="AF71" s="214"/>
      <c r="AG71" s="214" t="s">
        <v>258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52">
        <v>17</v>
      </c>
      <c r="B72" s="253" t="s">
        <v>295</v>
      </c>
      <c r="C72" s="262" t="s">
        <v>296</v>
      </c>
      <c r="D72" s="254" t="s">
        <v>215</v>
      </c>
      <c r="E72" s="255">
        <v>3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8.0000000000000004E-4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294</v>
      </c>
      <c r="T72" s="258" t="s">
        <v>191</v>
      </c>
      <c r="U72" s="224">
        <v>0</v>
      </c>
      <c r="V72" s="224">
        <f>ROUND(E72*U72,2)</f>
        <v>0</v>
      </c>
      <c r="W72" s="224"/>
      <c r="X72" s="224" t="s">
        <v>257</v>
      </c>
      <c r="Y72" s="224" t="s">
        <v>192</v>
      </c>
      <c r="Z72" s="214"/>
      <c r="AA72" s="214"/>
      <c r="AB72" s="214"/>
      <c r="AC72" s="214"/>
      <c r="AD72" s="214"/>
      <c r="AE72" s="214"/>
      <c r="AF72" s="214"/>
      <c r="AG72" s="214" t="s">
        <v>258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">
      <c r="A73" s="226" t="s">
        <v>185</v>
      </c>
      <c r="B73" s="227" t="s">
        <v>89</v>
      </c>
      <c r="C73" s="242" t="s">
        <v>90</v>
      </c>
      <c r="D73" s="228"/>
      <c r="E73" s="229"/>
      <c r="F73" s="230"/>
      <c r="G73" s="230">
        <f>SUMIF(AG74:AG91,"&lt;&gt;NOR",G74:G91)</f>
        <v>0</v>
      </c>
      <c r="H73" s="230"/>
      <c r="I73" s="230">
        <f>SUM(I74:I91)</f>
        <v>0</v>
      </c>
      <c r="J73" s="230"/>
      <c r="K73" s="230">
        <f>SUM(K74:K91)</f>
        <v>0</v>
      </c>
      <c r="L73" s="230"/>
      <c r="M73" s="230">
        <f>SUM(M74:M91)</f>
        <v>0</v>
      </c>
      <c r="N73" s="229"/>
      <c r="O73" s="229">
        <f>SUM(O74:O91)</f>
        <v>0.41</v>
      </c>
      <c r="P73" s="229"/>
      <c r="Q73" s="229">
        <f>SUM(Q74:Q91)</f>
        <v>0</v>
      </c>
      <c r="R73" s="230"/>
      <c r="S73" s="230"/>
      <c r="T73" s="231"/>
      <c r="U73" s="225"/>
      <c r="V73" s="225">
        <f>SUM(V74:V91)</f>
        <v>5.33</v>
      </c>
      <c r="W73" s="225"/>
      <c r="X73" s="225"/>
      <c r="Y73" s="225"/>
      <c r="AG73" t="s">
        <v>186</v>
      </c>
    </row>
    <row r="74" spans="1:60" outlineLevel="1" x14ac:dyDescent="0.2">
      <c r="A74" s="233">
        <v>18</v>
      </c>
      <c r="B74" s="234" t="s">
        <v>297</v>
      </c>
      <c r="C74" s="243" t="s">
        <v>298</v>
      </c>
      <c r="D74" s="235" t="s">
        <v>237</v>
      </c>
      <c r="E74" s="236">
        <v>2.59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3.9199999999999999E-2</v>
      </c>
      <c r="O74" s="236">
        <f>ROUND(E74*N74,2)</f>
        <v>0.1</v>
      </c>
      <c r="P74" s="236">
        <v>0</v>
      </c>
      <c r="Q74" s="236">
        <f>ROUND(E74*P74,2)</f>
        <v>0</v>
      </c>
      <c r="R74" s="238" t="s">
        <v>238</v>
      </c>
      <c r="S74" s="238" t="s">
        <v>190</v>
      </c>
      <c r="T74" s="239" t="s">
        <v>190</v>
      </c>
      <c r="U74" s="224">
        <v>1.6</v>
      </c>
      <c r="V74" s="224">
        <f>ROUND(E74*U74,2)</f>
        <v>4.1399999999999997</v>
      </c>
      <c r="W74" s="224"/>
      <c r="X74" s="224" t="s">
        <v>217</v>
      </c>
      <c r="Y74" s="224" t="s">
        <v>192</v>
      </c>
      <c r="Z74" s="214"/>
      <c r="AA74" s="214"/>
      <c r="AB74" s="214"/>
      <c r="AC74" s="214"/>
      <c r="AD74" s="214"/>
      <c r="AE74" s="214"/>
      <c r="AF74" s="214"/>
      <c r="AG74" s="214" t="s">
        <v>218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2" x14ac:dyDescent="0.2">
      <c r="A75" s="221"/>
      <c r="B75" s="222"/>
      <c r="C75" s="259" t="s">
        <v>299</v>
      </c>
      <c r="D75" s="250"/>
      <c r="E75" s="250"/>
      <c r="F75" s="250"/>
      <c r="G75" s="250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220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1" t="str">
        <f>C75</f>
        <v>svislé nebo šikmé (odkloněné) , půdorysně přímé nebo zalomené, stěn základových desek ve volných nebo zapažených jámách, rýhách, šachtách, včetně případných vzpěr,</v>
      </c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21"/>
      <c r="B76" s="222"/>
      <c r="C76" s="260" t="s">
        <v>300</v>
      </c>
      <c r="D76" s="248"/>
      <c r="E76" s="249">
        <v>1.61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222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60" t="s">
        <v>301</v>
      </c>
      <c r="D77" s="248"/>
      <c r="E77" s="249">
        <v>0.98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222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3">
        <v>19</v>
      </c>
      <c r="B78" s="234" t="s">
        <v>302</v>
      </c>
      <c r="C78" s="243" t="s">
        <v>303</v>
      </c>
      <c r="D78" s="235" t="s">
        <v>237</v>
      </c>
      <c r="E78" s="236">
        <v>2.59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8" t="s">
        <v>238</v>
      </c>
      <c r="S78" s="238" t="s">
        <v>190</v>
      </c>
      <c r="T78" s="239" t="s">
        <v>190</v>
      </c>
      <c r="U78" s="224">
        <v>0.32</v>
      </c>
      <c r="V78" s="224">
        <f>ROUND(E78*U78,2)</f>
        <v>0.83</v>
      </c>
      <c r="W78" s="224"/>
      <c r="X78" s="224" t="s">
        <v>217</v>
      </c>
      <c r="Y78" s="224" t="s">
        <v>192</v>
      </c>
      <c r="Z78" s="214"/>
      <c r="AA78" s="214"/>
      <c r="AB78" s="214"/>
      <c r="AC78" s="214"/>
      <c r="AD78" s="214"/>
      <c r="AE78" s="214"/>
      <c r="AF78" s="214"/>
      <c r="AG78" s="214" t="s">
        <v>218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2" x14ac:dyDescent="0.2">
      <c r="A79" s="221"/>
      <c r="B79" s="222"/>
      <c r="C79" s="259" t="s">
        <v>299</v>
      </c>
      <c r="D79" s="250"/>
      <c r="E79" s="250"/>
      <c r="F79" s="250"/>
      <c r="G79" s="25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220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1" t="str">
        <f>C79</f>
        <v>svislé nebo šikmé (odkloněné) , půdorysně přímé nebo zalomené, stěn základových desek ve volných nebo zapažených jámách, rýhách, šachtách, včetně případných vzpěr,</v>
      </c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61" t="s">
        <v>304</v>
      </c>
      <c r="D80" s="251"/>
      <c r="E80" s="251"/>
      <c r="F80" s="251"/>
      <c r="G80" s="251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195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60" t="s">
        <v>300</v>
      </c>
      <c r="D81" s="248"/>
      <c r="E81" s="249">
        <v>1.61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222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60" t="s">
        <v>301</v>
      </c>
      <c r="D82" s="248"/>
      <c r="E82" s="249">
        <v>0.98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222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3">
        <v>20</v>
      </c>
      <c r="B83" s="234" t="s">
        <v>305</v>
      </c>
      <c r="C83" s="243" t="s">
        <v>306</v>
      </c>
      <c r="D83" s="235" t="s">
        <v>307</v>
      </c>
      <c r="E83" s="236">
        <v>9.9989999999999996E-2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21</v>
      </c>
      <c r="M83" s="238">
        <f>G83*(1+L83/100)</f>
        <v>0</v>
      </c>
      <c r="N83" s="236">
        <v>2.52542</v>
      </c>
      <c r="O83" s="236">
        <f>ROUND(E83*N83,2)</f>
        <v>0.25</v>
      </c>
      <c r="P83" s="236">
        <v>0</v>
      </c>
      <c r="Q83" s="236">
        <f>ROUND(E83*P83,2)</f>
        <v>0</v>
      </c>
      <c r="R83" s="238" t="s">
        <v>308</v>
      </c>
      <c r="S83" s="238" t="s">
        <v>190</v>
      </c>
      <c r="T83" s="239" t="s">
        <v>190</v>
      </c>
      <c r="U83" s="224">
        <v>3.5720000000000001</v>
      </c>
      <c r="V83" s="224">
        <f>ROUND(E83*U83,2)</f>
        <v>0.36</v>
      </c>
      <c r="W83" s="224"/>
      <c r="X83" s="224" t="s">
        <v>217</v>
      </c>
      <c r="Y83" s="224" t="s">
        <v>192</v>
      </c>
      <c r="Z83" s="214"/>
      <c r="AA83" s="214"/>
      <c r="AB83" s="214"/>
      <c r="AC83" s="214"/>
      <c r="AD83" s="214"/>
      <c r="AE83" s="214"/>
      <c r="AF83" s="214"/>
      <c r="AG83" s="214" t="s">
        <v>218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59" t="s">
        <v>309</v>
      </c>
      <c r="D84" s="250"/>
      <c r="E84" s="250"/>
      <c r="F84" s="250"/>
      <c r="G84" s="250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220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60" t="s">
        <v>310</v>
      </c>
      <c r="D85" s="248"/>
      <c r="E85" s="249">
        <v>5.0160000000000003E-2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222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21"/>
      <c r="B86" s="222"/>
      <c r="C86" s="260" t="s">
        <v>311</v>
      </c>
      <c r="D86" s="248"/>
      <c r="E86" s="249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222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21"/>
      <c r="B87" s="222"/>
      <c r="C87" s="260" t="s">
        <v>312</v>
      </c>
      <c r="D87" s="248"/>
      <c r="E87" s="249">
        <v>3.7949999999999998E-2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222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60" t="s">
        <v>313</v>
      </c>
      <c r="D88" s="248"/>
      <c r="E88" s="249">
        <v>1.188E-2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222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3">
        <v>21</v>
      </c>
      <c r="B89" s="234" t="s">
        <v>314</v>
      </c>
      <c r="C89" s="243" t="s">
        <v>315</v>
      </c>
      <c r="D89" s="235" t="s">
        <v>307</v>
      </c>
      <c r="E89" s="236">
        <v>0.10224999999999999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0.55000000000000004</v>
      </c>
      <c r="O89" s="236">
        <f>ROUND(E89*N89,2)</f>
        <v>0.06</v>
      </c>
      <c r="P89" s="236">
        <v>0</v>
      </c>
      <c r="Q89" s="236">
        <f>ROUND(E89*P89,2)</f>
        <v>0</v>
      </c>
      <c r="R89" s="238" t="s">
        <v>256</v>
      </c>
      <c r="S89" s="238" t="s">
        <v>190</v>
      </c>
      <c r="T89" s="239" t="s">
        <v>190</v>
      </c>
      <c r="U89" s="224">
        <v>0</v>
      </c>
      <c r="V89" s="224">
        <f>ROUND(E89*U89,2)</f>
        <v>0</v>
      </c>
      <c r="W89" s="224"/>
      <c r="X89" s="224" t="s">
        <v>257</v>
      </c>
      <c r="Y89" s="224" t="s">
        <v>192</v>
      </c>
      <c r="Z89" s="214"/>
      <c r="AA89" s="214"/>
      <c r="AB89" s="214"/>
      <c r="AC89" s="214"/>
      <c r="AD89" s="214"/>
      <c r="AE89" s="214"/>
      <c r="AF89" s="214"/>
      <c r="AG89" s="214" t="s">
        <v>258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21"/>
      <c r="B90" s="222"/>
      <c r="C90" s="260" t="s">
        <v>316</v>
      </c>
      <c r="D90" s="248"/>
      <c r="E90" s="249">
        <v>3.7499999999999999E-2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222</v>
      </c>
      <c r="AH90" s="214">
        <v>5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60" t="s">
        <v>317</v>
      </c>
      <c r="D91" s="248"/>
      <c r="E91" s="249">
        <v>6.4750000000000002E-2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222</v>
      </c>
      <c r="AH91" s="214">
        <v>5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26" t="s">
        <v>185</v>
      </c>
      <c r="B92" s="227" t="s">
        <v>91</v>
      </c>
      <c r="C92" s="242" t="s">
        <v>92</v>
      </c>
      <c r="D92" s="228"/>
      <c r="E92" s="229"/>
      <c r="F92" s="230"/>
      <c r="G92" s="230">
        <f>SUMIF(AG93:AG118,"&lt;&gt;NOR",G93:G118)</f>
        <v>0</v>
      </c>
      <c r="H92" s="230"/>
      <c r="I92" s="230">
        <f>SUM(I93:I118)</f>
        <v>0</v>
      </c>
      <c r="J92" s="230"/>
      <c r="K92" s="230">
        <f>SUM(K93:K118)</f>
        <v>0</v>
      </c>
      <c r="L92" s="230"/>
      <c r="M92" s="230">
        <f>SUM(M93:M118)</f>
        <v>0</v>
      </c>
      <c r="N92" s="229"/>
      <c r="O92" s="229">
        <f>SUM(O93:O118)</f>
        <v>1.03</v>
      </c>
      <c r="P92" s="229"/>
      <c r="Q92" s="229">
        <f>SUM(Q93:Q118)</f>
        <v>0</v>
      </c>
      <c r="R92" s="230"/>
      <c r="S92" s="230"/>
      <c r="T92" s="231"/>
      <c r="U92" s="225"/>
      <c r="V92" s="225">
        <f>SUM(V93:V118)</f>
        <v>61.099999999999994</v>
      </c>
      <c r="W92" s="225"/>
      <c r="X92" s="225"/>
      <c r="Y92" s="225"/>
      <c r="AG92" t="s">
        <v>186</v>
      </c>
    </row>
    <row r="93" spans="1:60" ht="22.5" outlineLevel="1" x14ac:dyDescent="0.2">
      <c r="A93" s="233">
        <v>22</v>
      </c>
      <c r="B93" s="234" t="s">
        <v>318</v>
      </c>
      <c r="C93" s="243" t="s">
        <v>319</v>
      </c>
      <c r="D93" s="235" t="s">
        <v>237</v>
      </c>
      <c r="E93" s="236">
        <v>42.9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2.2409999999999999E-2</v>
      </c>
      <c r="O93" s="236">
        <f>ROUND(E93*N93,2)</f>
        <v>0.96</v>
      </c>
      <c r="P93" s="236">
        <v>0</v>
      </c>
      <c r="Q93" s="236">
        <f>ROUND(E93*P93,2)</f>
        <v>0</v>
      </c>
      <c r="R93" s="238" t="s">
        <v>238</v>
      </c>
      <c r="S93" s="238" t="s">
        <v>190</v>
      </c>
      <c r="T93" s="239" t="s">
        <v>190</v>
      </c>
      <c r="U93" s="224">
        <v>1.1299999999999999</v>
      </c>
      <c r="V93" s="224">
        <f>ROUND(E93*U93,2)</f>
        <v>48.48</v>
      </c>
      <c r="W93" s="224"/>
      <c r="X93" s="224" t="s">
        <v>217</v>
      </c>
      <c r="Y93" s="224" t="s">
        <v>192</v>
      </c>
      <c r="Z93" s="214"/>
      <c r="AA93" s="214"/>
      <c r="AB93" s="214"/>
      <c r="AC93" s="214"/>
      <c r="AD93" s="214"/>
      <c r="AE93" s="214"/>
      <c r="AF93" s="214"/>
      <c r="AG93" s="214" t="s">
        <v>218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44" t="s">
        <v>320</v>
      </c>
      <c r="D94" s="240"/>
      <c r="E94" s="240"/>
      <c r="F94" s="240"/>
      <c r="G94" s="240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195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2">
      <c r="A95" s="221"/>
      <c r="B95" s="222"/>
      <c r="C95" s="260" t="s">
        <v>321</v>
      </c>
      <c r="D95" s="248"/>
      <c r="E95" s="249">
        <v>10.1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222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2">
      <c r="A96" s="221"/>
      <c r="B96" s="222"/>
      <c r="C96" s="260" t="s">
        <v>322</v>
      </c>
      <c r="D96" s="248"/>
      <c r="E96" s="249">
        <v>2.5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222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60" t="s">
        <v>323</v>
      </c>
      <c r="D97" s="248"/>
      <c r="E97" s="249">
        <v>1.6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222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60" t="s">
        <v>324</v>
      </c>
      <c r="D98" s="248"/>
      <c r="E98" s="249">
        <v>6.2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222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21"/>
      <c r="B99" s="222"/>
      <c r="C99" s="260" t="s">
        <v>325</v>
      </c>
      <c r="D99" s="248"/>
      <c r="E99" s="249">
        <v>2.9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222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21"/>
      <c r="B100" s="222"/>
      <c r="C100" s="260" t="s">
        <v>326</v>
      </c>
      <c r="D100" s="248"/>
      <c r="E100" s="249">
        <v>1.6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222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21"/>
      <c r="B101" s="222"/>
      <c r="C101" s="260" t="s">
        <v>327</v>
      </c>
      <c r="D101" s="248"/>
      <c r="E101" s="249">
        <v>4.8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222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21"/>
      <c r="B102" s="222"/>
      <c r="C102" s="260" t="s">
        <v>328</v>
      </c>
      <c r="D102" s="248"/>
      <c r="E102" s="249">
        <v>13.2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222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33">
        <v>23</v>
      </c>
      <c r="B103" s="234" t="s">
        <v>329</v>
      </c>
      <c r="C103" s="243" t="s">
        <v>330</v>
      </c>
      <c r="D103" s="235" t="s">
        <v>215</v>
      </c>
      <c r="E103" s="236">
        <v>1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2.4000000000000001E-4</v>
      </c>
      <c r="O103" s="236">
        <f>ROUND(E103*N103,2)</f>
        <v>0</v>
      </c>
      <c r="P103" s="236">
        <v>0</v>
      </c>
      <c r="Q103" s="236">
        <f>ROUND(E103*P103,2)</f>
        <v>0</v>
      </c>
      <c r="R103" s="238" t="s">
        <v>238</v>
      </c>
      <c r="S103" s="238" t="s">
        <v>190</v>
      </c>
      <c r="T103" s="239" t="s">
        <v>190</v>
      </c>
      <c r="U103" s="224">
        <v>1.54</v>
      </c>
      <c r="V103" s="224">
        <f>ROUND(E103*U103,2)</f>
        <v>1.54</v>
      </c>
      <c r="W103" s="224"/>
      <c r="X103" s="224" t="s">
        <v>217</v>
      </c>
      <c r="Y103" s="224" t="s">
        <v>192</v>
      </c>
      <c r="Z103" s="214"/>
      <c r="AA103" s="214"/>
      <c r="AB103" s="214"/>
      <c r="AC103" s="214"/>
      <c r="AD103" s="214"/>
      <c r="AE103" s="214"/>
      <c r="AF103" s="214"/>
      <c r="AG103" s="214" t="s">
        <v>218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21"/>
      <c r="B104" s="222"/>
      <c r="C104" s="244" t="s">
        <v>331</v>
      </c>
      <c r="D104" s="240"/>
      <c r="E104" s="240"/>
      <c r="F104" s="240"/>
      <c r="G104" s="240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195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21"/>
      <c r="B105" s="222"/>
      <c r="C105" s="260" t="s">
        <v>332</v>
      </c>
      <c r="D105" s="248"/>
      <c r="E105" s="249">
        <v>1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222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 x14ac:dyDescent="0.2">
      <c r="A106" s="233">
        <v>24</v>
      </c>
      <c r="B106" s="234" t="s">
        <v>333</v>
      </c>
      <c r="C106" s="243" t="s">
        <v>334</v>
      </c>
      <c r="D106" s="235" t="s">
        <v>237</v>
      </c>
      <c r="E106" s="236">
        <v>3.2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8" t="s">
        <v>238</v>
      </c>
      <c r="S106" s="238" t="s">
        <v>190</v>
      </c>
      <c r="T106" s="239" t="s">
        <v>190</v>
      </c>
      <c r="U106" s="224">
        <v>0.57999999999999996</v>
      </c>
      <c r="V106" s="224">
        <f>ROUND(E106*U106,2)</f>
        <v>1.86</v>
      </c>
      <c r="W106" s="224"/>
      <c r="X106" s="224" t="s">
        <v>217</v>
      </c>
      <c r="Y106" s="224" t="s">
        <v>192</v>
      </c>
      <c r="Z106" s="214"/>
      <c r="AA106" s="214"/>
      <c r="AB106" s="214"/>
      <c r="AC106" s="214"/>
      <c r="AD106" s="214"/>
      <c r="AE106" s="214"/>
      <c r="AF106" s="214"/>
      <c r="AG106" s="214" t="s">
        <v>218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2">
      <c r="A107" s="221"/>
      <c r="B107" s="222"/>
      <c r="C107" s="260" t="s">
        <v>323</v>
      </c>
      <c r="D107" s="248"/>
      <c r="E107" s="249">
        <v>1.6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222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21"/>
      <c r="B108" s="222"/>
      <c r="C108" s="260" t="s">
        <v>326</v>
      </c>
      <c r="D108" s="248"/>
      <c r="E108" s="249">
        <v>1.6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222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33">
        <v>25</v>
      </c>
      <c r="B109" s="234" t="s">
        <v>335</v>
      </c>
      <c r="C109" s="243" t="s">
        <v>336</v>
      </c>
      <c r="D109" s="235" t="s">
        <v>237</v>
      </c>
      <c r="E109" s="236">
        <v>13.3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8" t="s">
        <v>238</v>
      </c>
      <c r="S109" s="238" t="s">
        <v>190</v>
      </c>
      <c r="T109" s="239" t="s">
        <v>190</v>
      </c>
      <c r="U109" s="224">
        <v>0.43</v>
      </c>
      <c r="V109" s="224">
        <f>ROUND(E109*U109,2)</f>
        <v>5.72</v>
      </c>
      <c r="W109" s="224"/>
      <c r="X109" s="224" t="s">
        <v>217</v>
      </c>
      <c r="Y109" s="224" t="s">
        <v>192</v>
      </c>
      <c r="Z109" s="214"/>
      <c r="AA109" s="214"/>
      <c r="AB109" s="214"/>
      <c r="AC109" s="214"/>
      <c r="AD109" s="214"/>
      <c r="AE109" s="214"/>
      <c r="AF109" s="214"/>
      <c r="AG109" s="214" t="s">
        <v>218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21"/>
      <c r="B110" s="222"/>
      <c r="C110" s="260" t="s">
        <v>322</v>
      </c>
      <c r="D110" s="248"/>
      <c r="E110" s="249">
        <v>2.5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222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21"/>
      <c r="B111" s="222"/>
      <c r="C111" s="260" t="s">
        <v>325</v>
      </c>
      <c r="D111" s="248"/>
      <c r="E111" s="249">
        <v>2.9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222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2">
      <c r="A112" s="221"/>
      <c r="B112" s="222"/>
      <c r="C112" s="260" t="s">
        <v>327</v>
      </c>
      <c r="D112" s="248"/>
      <c r="E112" s="249">
        <v>4.8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222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60" t="s">
        <v>337</v>
      </c>
      <c r="D113" s="248"/>
      <c r="E113" s="249">
        <v>3.1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222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3">
        <v>26</v>
      </c>
      <c r="B114" s="234" t="s">
        <v>338</v>
      </c>
      <c r="C114" s="243" t="s">
        <v>339</v>
      </c>
      <c r="D114" s="235" t="s">
        <v>237</v>
      </c>
      <c r="E114" s="236">
        <v>3.1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2.2409999999999999E-2</v>
      </c>
      <c r="O114" s="236">
        <f>ROUND(E114*N114,2)</f>
        <v>7.0000000000000007E-2</v>
      </c>
      <c r="P114" s="236">
        <v>0</v>
      </c>
      <c r="Q114" s="236">
        <f>ROUND(E114*P114,2)</f>
        <v>0</v>
      </c>
      <c r="R114" s="238"/>
      <c r="S114" s="238" t="s">
        <v>294</v>
      </c>
      <c r="T114" s="239" t="s">
        <v>190</v>
      </c>
      <c r="U114" s="224">
        <v>1.1299999999999999</v>
      </c>
      <c r="V114" s="224">
        <f>ROUND(E114*U114,2)</f>
        <v>3.5</v>
      </c>
      <c r="W114" s="224"/>
      <c r="X114" s="224" t="s">
        <v>217</v>
      </c>
      <c r="Y114" s="224" t="s">
        <v>192</v>
      </c>
      <c r="Z114" s="214"/>
      <c r="AA114" s="214"/>
      <c r="AB114" s="214"/>
      <c r="AC114" s="214"/>
      <c r="AD114" s="214"/>
      <c r="AE114" s="214"/>
      <c r="AF114" s="214"/>
      <c r="AG114" s="214" t="s">
        <v>218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 x14ac:dyDescent="0.2">
      <c r="A115" s="221"/>
      <c r="B115" s="222"/>
      <c r="C115" s="244" t="s">
        <v>320</v>
      </c>
      <c r="D115" s="240"/>
      <c r="E115" s="240"/>
      <c r="F115" s="240"/>
      <c r="G115" s="240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195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">
      <c r="A116" s="221"/>
      <c r="B116" s="222"/>
      <c r="C116" s="260" t="s">
        <v>337</v>
      </c>
      <c r="D116" s="248"/>
      <c r="E116" s="249">
        <v>3.1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222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33">
        <v>27</v>
      </c>
      <c r="B117" s="234" t="s">
        <v>340</v>
      </c>
      <c r="C117" s="243" t="s">
        <v>341</v>
      </c>
      <c r="D117" s="235" t="s">
        <v>215</v>
      </c>
      <c r="E117" s="236">
        <v>1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21</v>
      </c>
      <c r="M117" s="238">
        <f>G117*(1+L117/100)</f>
        <v>0</v>
      </c>
      <c r="N117" s="236">
        <v>3.5000000000000001E-3</v>
      </c>
      <c r="O117" s="236">
        <f>ROUND(E117*N117,2)</f>
        <v>0</v>
      </c>
      <c r="P117" s="236">
        <v>0</v>
      </c>
      <c r="Q117" s="236">
        <f>ROUND(E117*P117,2)</f>
        <v>0</v>
      </c>
      <c r="R117" s="238" t="s">
        <v>256</v>
      </c>
      <c r="S117" s="238" t="s">
        <v>190</v>
      </c>
      <c r="T117" s="239" t="s">
        <v>190</v>
      </c>
      <c r="U117" s="224">
        <v>0</v>
      </c>
      <c r="V117" s="224">
        <f>ROUND(E117*U117,2)</f>
        <v>0</v>
      </c>
      <c r="W117" s="224"/>
      <c r="X117" s="224" t="s">
        <v>257</v>
      </c>
      <c r="Y117" s="224" t="s">
        <v>192</v>
      </c>
      <c r="Z117" s="214"/>
      <c r="AA117" s="214"/>
      <c r="AB117" s="214"/>
      <c r="AC117" s="214"/>
      <c r="AD117" s="214"/>
      <c r="AE117" s="214"/>
      <c r="AF117" s="214"/>
      <c r="AG117" s="214" t="s">
        <v>258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21"/>
      <c r="B118" s="222"/>
      <c r="C118" s="260" t="s">
        <v>332</v>
      </c>
      <c r="D118" s="248"/>
      <c r="E118" s="249">
        <v>1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222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26" t="s">
        <v>185</v>
      </c>
      <c r="B119" s="227" t="s">
        <v>93</v>
      </c>
      <c r="C119" s="242" t="s">
        <v>94</v>
      </c>
      <c r="D119" s="228"/>
      <c r="E119" s="229"/>
      <c r="F119" s="230"/>
      <c r="G119" s="230">
        <f>SUMIF(AG120:AG154,"&lt;&gt;NOR",G120:G154)</f>
        <v>0</v>
      </c>
      <c r="H119" s="230"/>
      <c r="I119" s="230">
        <f>SUM(I120:I154)</f>
        <v>0</v>
      </c>
      <c r="J119" s="230"/>
      <c r="K119" s="230">
        <f>SUM(K120:K154)</f>
        <v>0</v>
      </c>
      <c r="L119" s="230"/>
      <c r="M119" s="230">
        <f>SUM(M120:M154)</f>
        <v>0</v>
      </c>
      <c r="N119" s="229"/>
      <c r="O119" s="229">
        <f>SUM(O120:O154)</f>
        <v>21.67</v>
      </c>
      <c r="P119" s="229"/>
      <c r="Q119" s="229">
        <f>SUM(Q120:Q154)</f>
        <v>0</v>
      </c>
      <c r="R119" s="230"/>
      <c r="S119" s="230"/>
      <c r="T119" s="231"/>
      <c r="U119" s="225"/>
      <c r="V119" s="225">
        <f>SUM(V120:V154)</f>
        <v>502.53999999999996</v>
      </c>
      <c r="W119" s="225"/>
      <c r="X119" s="225"/>
      <c r="Y119" s="225"/>
      <c r="AG119" t="s">
        <v>186</v>
      </c>
    </row>
    <row r="120" spans="1:60" outlineLevel="1" x14ac:dyDescent="0.2">
      <c r="A120" s="233">
        <v>28</v>
      </c>
      <c r="B120" s="234" t="s">
        <v>342</v>
      </c>
      <c r="C120" s="243" t="s">
        <v>343</v>
      </c>
      <c r="D120" s="235" t="s">
        <v>237</v>
      </c>
      <c r="E120" s="236">
        <v>340.17450000000002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5.2500000000000003E-3</v>
      </c>
      <c r="O120" s="236">
        <f>ROUND(E120*N120,2)</f>
        <v>1.79</v>
      </c>
      <c r="P120" s="236">
        <v>0</v>
      </c>
      <c r="Q120" s="236">
        <f>ROUND(E120*P120,2)</f>
        <v>0</v>
      </c>
      <c r="R120" s="238" t="s">
        <v>238</v>
      </c>
      <c r="S120" s="238" t="s">
        <v>190</v>
      </c>
      <c r="T120" s="239" t="s">
        <v>190</v>
      </c>
      <c r="U120" s="224">
        <v>8.1000000000000003E-2</v>
      </c>
      <c r="V120" s="224">
        <f>ROUND(E120*U120,2)</f>
        <v>27.55</v>
      </c>
      <c r="W120" s="224"/>
      <c r="X120" s="224" t="s">
        <v>217</v>
      </c>
      <c r="Y120" s="224" t="s">
        <v>192</v>
      </c>
      <c r="Z120" s="214"/>
      <c r="AA120" s="214"/>
      <c r="AB120" s="214"/>
      <c r="AC120" s="214"/>
      <c r="AD120" s="214"/>
      <c r="AE120" s="214"/>
      <c r="AF120" s="214"/>
      <c r="AG120" s="214" t="s">
        <v>218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21"/>
      <c r="B121" s="222"/>
      <c r="C121" s="259" t="s">
        <v>344</v>
      </c>
      <c r="D121" s="250"/>
      <c r="E121" s="250"/>
      <c r="F121" s="250"/>
      <c r="G121" s="250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220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2" x14ac:dyDescent="0.2">
      <c r="A122" s="221"/>
      <c r="B122" s="222"/>
      <c r="C122" s="260" t="s">
        <v>345</v>
      </c>
      <c r="D122" s="248"/>
      <c r="E122" s="249">
        <v>231.75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222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0" t="s">
        <v>346</v>
      </c>
      <c r="D123" s="248"/>
      <c r="E123" s="249">
        <v>125.47499999999999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222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21"/>
      <c r="B124" s="222"/>
      <c r="C124" s="260" t="s">
        <v>347</v>
      </c>
      <c r="D124" s="248"/>
      <c r="E124" s="249">
        <v>-8.9504999999999999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222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21"/>
      <c r="B125" s="222"/>
      <c r="C125" s="260" t="s">
        <v>348</v>
      </c>
      <c r="D125" s="248"/>
      <c r="E125" s="249">
        <v>-8.1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222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2.5" outlineLevel="1" x14ac:dyDescent="0.2">
      <c r="A126" s="233">
        <v>29</v>
      </c>
      <c r="B126" s="234" t="s">
        <v>349</v>
      </c>
      <c r="C126" s="243" t="s">
        <v>350</v>
      </c>
      <c r="D126" s="235" t="s">
        <v>237</v>
      </c>
      <c r="E126" s="236">
        <v>262.35449999999997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4.8999999999999998E-3</v>
      </c>
      <c r="O126" s="236">
        <f>ROUND(E126*N126,2)</f>
        <v>1.29</v>
      </c>
      <c r="P126" s="236">
        <v>0</v>
      </c>
      <c r="Q126" s="236">
        <f>ROUND(E126*P126,2)</f>
        <v>0</v>
      </c>
      <c r="R126" s="238" t="s">
        <v>238</v>
      </c>
      <c r="S126" s="238" t="s">
        <v>190</v>
      </c>
      <c r="T126" s="239" t="s">
        <v>190</v>
      </c>
      <c r="U126" s="224">
        <v>0.432</v>
      </c>
      <c r="V126" s="224">
        <f>ROUND(E126*U126,2)</f>
        <v>113.34</v>
      </c>
      <c r="W126" s="224"/>
      <c r="X126" s="224" t="s">
        <v>217</v>
      </c>
      <c r="Y126" s="224" t="s">
        <v>192</v>
      </c>
      <c r="Z126" s="214"/>
      <c r="AA126" s="214"/>
      <c r="AB126" s="214"/>
      <c r="AC126" s="214"/>
      <c r="AD126" s="214"/>
      <c r="AE126" s="214"/>
      <c r="AF126" s="214"/>
      <c r="AG126" s="214" t="s">
        <v>218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 x14ac:dyDescent="0.2">
      <c r="A127" s="221"/>
      <c r="B127" s="222"/>
      <c r="C127" s="259" t="s">
        <v>344</v>
      </c>
      <c r="D127" s="250"/>
      <c r="E127" s="250"/>
      <c r="F127" s="250"/>
      <c r="G127" s="250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220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21"/>
      <c r="B128" s="222"/>
      <c r="C128" s="260" t="s">
        <v>351</v>
      </c>
      <c r="D128" s="248"/>
      <c r="E128" s="249">
        <v>340.17450000000002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222</v>
      </c>
      <c r="AH128" s="214">
        <v>5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60" t="s">
        <v>352</v>
      </c>
      <c r="D129" s="248"/>
      <c r="E129" s="249">
        <v>-77.819999999999993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222</v>
      </c>
      <c r="AH129" s="214">
        <v>5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3">
        <v>30</v>
      </c>
      <c r="B130" s="234" t="s">
        <v>353</v>
      </c>
      <c r="C130" s="243" t="s">
        <v>354</v>
      </c>
      <c r="D130" s="235" t="s">
        <v>237</v>
      </c>
      <c r="E130" s="236">
        <v>37.725000000000001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4.0000000000000003E-5</v>
      </c>
      <c r="O130" s="236">
        <f>ROUND(E130*N130,2)</f>
        <v>0</v>
      </c>
      <c r="P130" s="236">
        <v>0</v>
      </c>
      <c r="Q130" s="236">
        <f>ROUND(E130*P130,2)</f>
        <v>0</v>
      </c>
      <c r="R130" s="238" t="s">
        <v>238</v>
      </c>
      <c r="S130" s="238" t="s">
        <v>190</v>
      </c>
      <c r="T130" s="239" t="s">
        <v>190</v>
      </c>
      <c r="U130" s="224">
        <v>7.8E-2</v>
      </c>
      <c r="V130" s="224">
        <f>ROUND(E130*U130,2)</f>
        <v>2.94</v>
      </c>
      <c r="W130" s="224"/>
      <c r="X130" s="224" t="s">
        <v>217</v>
      </c>
      <c r="Y130" s="224" t="s">
        <v>192</v>
      </c>
      <c r="Z130" s="214"/>
      <c r="AA130" s="214"/>
      <c r="AB130" s="214"/>
      <c r="AC130" s="214"/>
      <c r="AD130" s="214"/>
      <c r="AE130" s="214"/>
      <c r="AF130" s="214"/>
      <c r="AG130" s="214" t="s">
        <v>218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2.5" outlineLevel="2" x14ac:dyDescent="0.2">
      <c r="A131" s="221"/>
      <c r="B131" s="222"/>
      <c r="C131" s="259" t="s">
        <v>355</v>
      </c>
      <c r="D131" s="250"/>
      <c r="E131" s="250"/>
      <c r="F131" s="250"/>
      <c r="G131" s="250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220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41" t="str">
        <f>C131</f>
        <v>které se zřizují před úpravami povrchu, a obalení osazených dveřních zárubní před znečištěním při úpravách povrchu nástřikem plastických maltovin včetně pozdějšího odkrytí,</v>
      </c>
      <c r="BB131" s="214"/>
      <c r="BC131" s="214"/>
      <c r="BD131" s="214"/>
      <c r="BE131" s="214"/>
      <c r="BF131" s="214"/>
      <c r="BG131" s="214"/>
      <c r="BH131" s="214"/>
    </row>
    <row r="132" spans="1:60" outlineLevel="2" x14ac:dyDescent="0.2">
      <c r="A132" s="221"/>
      <c r="B132" s="222"/>
      <c r="C132" s="260" t="s">
        <v>356</v>
      </c>
      <c r="D132" s="248"/>
      <c r="E132" s="249">
        <v>11.4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222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2">
      <c r="A133" s="221"/>
      <c r="B133" s="222"/>
      <c r="C133" s="260" t="s">
        <v>357</v>
      </c>
      <c r="D133" s="248"/>
      <c r="E133" s="249">
        <v>2.7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222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2">
      <c r="A134" s="221"/>
      <c r="B134" s="222"/>
      <c r="C134" s="260" t="s">
        <v>358</v>
      </c>
      <c r="D134" s="248"/>
      <c r="E134" s="249">
        <v>20.925000000000001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222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2">
      <c r="A135" s="221"/>
      <c r="B135" s="222"/>
      <c r="C135" s="260" t="s">
        <v>359</v>
      </c>
      <c r="D135" s="248"/>
      <c r="E135" s="249">
        <v>2.7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222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3">
        <v>31</v>
      </c>
      <c r="B136" s="234" t="s">
        <v>360</v>
      </c>
      <c r="C136" s="243" t="s">
        <v>361</v>
      </c>
      <c r="D136" s="235" t="s">
        <v>362</v>
      </c>
      <c r="E136" s="236">
        <v>346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6">
        <v>6.1799999999999997E-3</v>
      </c>
      <c r="O136" s="236">
        <f>ROUND(E136*N136,2)</f>
        <v>2.14</v>
      </c>
      <c r="P136" s="236">
        <v>0</v>
      </c>
      <c r="Q136" s="236">
        <f>ROUND(E136*P136,2)</f>
        <v>0</v>
      </c>
      <c r="R136" s="238" t="s">
        <v>216</v>
      </c>
      <c r="S136" s="238" t="s">
        <v>190</v>
      </c>
      <c r="T136" s="239" t="s">
        <v>190</v>
      </c>
      <c r="U136" s="224">
        <v>0.253</v>
      </c>
      <c r="V136" s="224">
        <f>ROUND(E136*U136,2)</f>
        <v>87.54</v>
      </c>
      <c r="W136" s="224"/>
      <c r="X136" s="224" t="s">
        <v>217</v>
      </c>
      <c r="Y136" s="224" t="s">
        <v>192</v>
      </c>
      <c r="Z136" s="214"/>
      <c r="AA136" s="214"/>
      <c r="AB136" s="214"/>
      <c r="AC136" s="214"/>
      <c r="AD136" s="214"/>
      <c r="AE136" s="214"/>
      <c r="AF136" s="214"/>
      <c r="AG136" s="214" t="s">
        <v>218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21"/>
      <c r="B137" s="222"/>
      <c r="C137" s="259" t="s">
        <v>363</v>
      </c>
      <c r="D137" s="250"/>
      <c r="E137" s="250"/>
      <c r="F137" s="250"/>
      <c r="G137" s="250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220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 x14ac:dyDescent="0.2">
      <c r="A138" s="221"/>
      <c r="B138" s="222"/>
      <c r="C138" s="260" t="s">
        <v>364</v>
      </c>
      <c r="D138" s="248"/>
      <c r="E138" s="249">
        <v>346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222</v>
      </c>
      <c r="AH138" s="214">
        <v>5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3">
        <v>32</v>
      </c>
      <c r="B139" s="234" t="s">
        <v>365</v>
      </c>
      <c r="C139" s="243" t="s">
        <v>366</v>
      </c>
      <c r="D139" s="235" t="s">
        <v>362</v>
      </c>
      <c r="E139" s="236">
        <v>200.54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2.3800000000000002E-3</v>
      </c>
      <c r="O139" s="236">
        <f>ROUND(E139*N139,2)</f>
        <v>0.48</v>
      </c>
      <c r="P139" s="236">
        <v>0</v>
      </c>
      <c r="Q139" s="236">
        <f>ROUND(E139*P139,2)</f>
        <v>0</v>
      </c>
      <c r="R139" s="238" t="s">
        <v>216</v>
      </c>
      <c r="S139" s="238" t="s">
        <v>190</v>
      </c>
      <c r="T139" s="239" t="s">
        <v>190</v>
      </c>
      <c r="U139" s="224">
        <v>0.18232999999999999</v>
      </c>
      <c r="V139" s="224">
        <f>ROUND(E139*U139,2)</f>
        <v>36.56</v>
      </c>
      <c r="W139" s="224"/>
      <c r="X139" s="224" t="s">
        <v>217</v>
      </c>
      <c r="Y139" s="224" t="s">
        <v>192</v>
      </c>
      <c r="Z139" s="214"/>
      <c r="AA139" s="214"/>
      <c r="AB139" s="214"/>
      <c r="AC139" s="214"/>
      <c r="AD139" s="214"/>
      <c r="AE139" s="214"/>
      <c r="AF139" s="214"/>
      <c r="AG139" s="214" t="s">
        <v>218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 x14ac:dyDescent="0.2">
      <c r="A140" s="221"/>
      <c r="B140" s="222"/>
      <c r="C140" s="260" t="s">
        <v>367</v>
      </c>
      <c r="D140" s="248"/>
      <c r="E140" s="249">
        <v>24.6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222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2">
      <c r="A141" s="221"/>
      <c r="B141" s="222"/>
      <c r="C141" s="260" t="s">
        <v>368</v>
      </c>
      <c r="D141" s="248"/>
      <c r="E141" s="249">
        <v>7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222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2">
      <c r="A142" s="221"/>
      <c r="B142" s="222"/>
      <c r="C142" s="260" t="s">
        <v>369</v>
      </c>
      <c r="D142" s="248"/>
      <c r="E142" s="249">
        <v>11.4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222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2">
      <c r="A143" s="221"/>
      <c r="B143" s="222"/>
      <c r="C143" s="260" t="s">
        <v>370</v>
      </c>
      <c r="D143" s="248"/>
      <c r="E143" s="249">
        <v>7.8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222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2">
      <c r="A144" s="221"/>
      <c r="B144" s="222"/>
      <c r="C144" s="260" t="s">
        <v>371</v>
      </c>
      <c r="D144" s="248"/>
      <c r="E144" s="249">
        <v>9.74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222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2">
      <c r="A145" s="221"/>
      <c r="B145" s="222"/>
      <c r="C145" s="260" t="s">
        <v>372</v>
      </c>
      <c r="D145" s="248"/>
      <c r="E145" s="249">
        <v>140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222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3">
        <v>33</v>
      </c>
      <c r="B146" s="234" t="s">
        <v>373</v>
      </c>
      <c r="C146" s="243" t="s">
        <v>374</v>
      </c>
      <c r="D146" s="235" t="s">
        <v>237</v>
      </c>
      <c r="E146" s="236">
        <v>340.17450000000002</v>
      </c>
      <c r="F146" s="237"/>
      <c r="G146" s="238">
        <f>ROUND(E146*F146,2)</f>
        <v>0</v>
      </c>
      <c r="H146" s="237"/>
      <c r="I146" s="238">
        <f>ROUND(E146*H146,2)</f>
        <v>0</v>
      </c>
      <c r="J146" s="237"/>
      <c r="K146" s="238">
        <f>ROUND(E146*J146,2)</f>
        <v>0</v>
      </c>
      <c r="L146" s="238">
        <v>21</v>
      </c>
      <c r="M146" s="238">
        <f>G146*(1+L146/100)</f>
        <v>0</v>
      </c>
      <c r="N146" s="236">
        <v>4.4139999999999999E-2</v>
      </c>
      <c r="O146" s="236">
        <f>ROUND(E146*N146,2)</f>
        <v>15.02</v>
      </c>
      <c r="P146" s="236">
        <v>0</v>
      </c>
      <c r="Q146" s="236">
        <f>ROUND(E146*P146,2)</f>
        <v>0</v>
      </c>
      <c r="R146" s="238" t="s">
        <v>238</v>
      </c>
      <c r="S146" s="238" t="s">
        <v>190</v>
      </c>
      <c r="T146" s="239" t="s">
        <v>190</v>
      </c>
      <c r="U146" s="224">
        <v>0.6</v>
      </c>
      <c r="V146" s="224">
        <f>ROUND(E146*U146,2)</f>
        <v>204.1</v>
      </c>
      <c r="W146" s="224"/>
      <c r="X146" s="224" t="s">
        <v>217</v>
      </c>
      <c r="Y146" s="224" t="s">
        <v>192</v>
      </c>
      <c r="Z146" s="214"/>
      <c r="AA146" s="214"/>
      <c r="AB146" s="214"/>
      <c r="AC146" s="214"/>
      <c r="AD146" s="214"/>
      <c r="AE146" s="214"/>
      <c r="AF146" s="214"/>
      <c r="AG146" s="214" t="s">
        <v>218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">
      <c r="A147" s="221"/>
      <c r="B147" s="222"/>
      <c r="C147" s="260" t="s">
        <v>375</v>
      </c>
      <c r="D147" s="248"/>
      <c r="E147" s="249">
        <v>340.17450000000002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222</v>
      </c>
      <c r="AH147" s="214">
        <v>5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3">
        <v>34</v>
      </c>
      <c r="B148" s="234" t="s">
        <v>376</v>
      </c>
      <c r="C148" s="243" t="s">
        <v>377</v>
      </c>
      <c r="D148" s="235" t="s">
        <v>237</v>
      </c>
      <c r="E148" s="236">
        <v>21.770800000000001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3.4909999999999997E-2</v>
      </c>
      <c r="O148" s="236">
        <f>ROUND(E148*N148,2)</f>
        <v>0.76</v>
      </c>
      <c r="P148" s="236">
        <v>0</v>
      </c>
      <c r="Q148" s="236">
        <f>ROUND(E148*P148,2)</f>
        <v>0</v>
      </c>
      <c r="R148" s="238" t="s">
        <v>216</v>
      </c>
      <c r="S148" s="238" t="s">
        <v>190</v>
      </c>
      <c r="T148" s="239" t="s">
        <v>190</v>
      </c>
      <c r="U148" s="224">
        <v>1.1841699999999999</v>
      </c>
      <c r="V148" s="224">
        <f>ROUND(E148*U148,2)</f>
        <v>25.78</v>
      </c>
      <c r="W148" s="224"/>
      <c r="X148" s="224" t="s">
        <v>217</v>
      </c>
      <c r="Y148" s="224" t="s">
        <v>192</v>
      </c>
      <c r="Z148" s="214"/>
      <c r="AA148" s="214"/>
      <c r="AB148" s="214"/>
      <c r="AC148" s="214"/>
      <c r="AD148" s="214"/>
      <c r="AE148" s="214"/>
      <c r="AF148" s="214"/>
      <c r="AG148" s="214" t="s">
        <v>218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2" x14ac:dyDescent="0.2">
      <c r="A149" s="221"/>
      <c r="B149" s="222"/>
      <c r="C149" s="259" t="s">
        <v>378</v>
      </c>
      <c r="D149" s="250"/>
      <c r="E149" s="250"/>
      <c r="F149" s="250"/>
      <c r="G149" s="250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220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41" t="str">
        <f>C149</f>
        <v>okenního nebo dveřního, z pomocného pracovního lešení o výšce podlahy do 1900 mm a pro zatížení do 1,5 kPa,</v>
      </c>
      <c r="BB149" s="214"/>
      <c r="BC149" s="214"/>
      <c r="BD149" s="214"/>
      <c r="BE149" s="214"/>
      <c r="BF149" s="214"/>
      <c r="BG149" s="214"/>
      <c r="BH149" s="214"/>
    </row>
    <row r="150" spans="1:60" outlineLevel="2" x14ac:dyDescent="0.2">
      <c r="A150" s="221"/>
      <c r="B150" s="222"/>
      <c r="C150" s="260" t="s">
        <v>379</v>
      </c>
      <c r="D150" s="248"/>
      <c r="E150" s="249">
        <v>18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222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2">
      <c r="A151" s="221"/>
      <c r="B151" s="222"/>
      <c r="C151" s="260" t="s">
        <v>380</v>
      </c>
      <c r="D151" s="248"/>
      <c r="E151" s="249">
        <v>1.8480000000000001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222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2">
      <c r="A152" s="221"/>
      <c r="B152" s="222"/>
      <c r="C152" s="260" t="s">
        <v>381</v>
      </c>
      <c r="D152" s="248"/>
      <c r="E152" s="249">
        <v>1.9228000000000001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222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3">
        <v>35</v>
      </c>
      <c r="B153" s="234" t="s">
        <v>382</v>
      </c>
      <c r="C153" s="243" t="s">
        <v>383</v>
      </c>
      <c r="D153" s="235" t="s">
        <v>237</v>
      </c>
      <c r="E153" s="236">
        <v>5.6520000000000001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3.3050000000000003E-2</v>
      </c>
      <c r="O153" s="236">
        <f>ROUND(E153*N153,2)</f>
        <v>0.19</v>
      </c>
      <c r="P153" s="236">
        <v>0</v>
      </c>
      <c r="Q153" s="236">
        <f>ROUND(E153*P153,2)</f>
        <v>0</v>
      </c>
      <c r="R153" s="238" t="s">
        <v>238</v>
      </c>
      <c r="S153" s="238" t="s">
        <v>190</v>
      </c>
      <c r="T153" s="239" t="s">
        <v>190</v>
      </c>
      <c r="U153" s="224">
        <v>0.83636999999999995</v>
      </c>
      <c r="V153" s="224">
        <f>ROUND(E153*U153,2)</f>
        <v>4.7300000000000004</v>
      </c>
      <c r="W153" s="224"/>
      <c r="X153" s="224" t="s">
        <v>217</v>
      </c>
      <c r="Y153" s="224" t="s">
        <v>192</v>
      </c>
      <c r="Z153" s="214"/>
      <c r="AA153" s="214"/>
      <c r="AB153" s="214"/>
      <c r="AC153" s="214"/>
      <c r="AD153" s="214"/>
      <c r="AE153" s="214"/>
      <c r="AF153" s="214"/>
      <c r="AG153" s="214" t="s">
        <v>218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2" x14ac:dyDescent="0.2">
      <c r="A154" s="221"/>
      <c r="B154" s="222"/>
      <c r="C154" s="260" t="s">
        <v>384</v>
      </c>
      <c r="D154" s="248"/>
      <c r="E154" s="249">
        <v>5.6520000000000001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222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2">
      <c r="A155" s="226" t="s">
        <v>185</v>
      </c>
      <c r="B155" s="227" t="s">
        <v>95</v>
      </c>
      <c r="C155" s="242" t="s">
        <v>96</v>
      </c>
      <c r="D155" s="228"/>
      <c r="E155" s="229"/>
      <c r="F155" s="230"/>
      <c r="G155" s="230">
        <f>SUMIF(AG156:AG160,"&lt;&gt;NOR",G156:G160)</f>
        <v>0</v>
      </c>
      <c r="H155" s="230"/>
      <c r="I155" s="230">
        <f>SUM(I156:I160)</f>
        <v>0</v>
      </c>
      <c r="J155" s="230"/>
      <c r="K155" s="230">
        <f>SUM(K156:K160)</f>
        <v>0</v>
      </c>
      <c r="L155" s="230"/>
      <c r="M155" s="230">
        <f>SUM(M156:M160)</f>
        <v>0</v>
      </c>
      <c r="N155" s="229"/>
      <c r="O155" s="229">
        <f>SUM(O156:O160)</f>
        <v>0</v>
      </c>
      <c r="P155" s="229"/>
      <c r="Q155" s="229">
        <f>SUM(Q156:Q160)</f>
        <v>0</v>
      </c>
      <c r="R155" s="230"/>
      <c r="S155" s="230"/>
      <c r="T155" s="231"/>
      <c r="U155" s="225"/>
      <c r="V155" s="225">
        <f>SUM(V156:V160)</f>
        <v>9.99</v>
      </c>
      <c r="W155" s="225"/>
      <c r="X155" s="225"/>
      <c r="Y155" s="225"/>
      <c r="AG155" t="s">
        <v>186</v>
      </c>
    </row>
    <row r="156" spans="1:60" outlineLevel="1" x14ac:dyDescent="0.2">
      <c r="A156" s="233">
        <v>36</v>
      </c>
      <c r="B156" s="234" t="s">
        <v>385</v>
      </c>
      <c r="C156" s="243" t="s">
        <v>386</v>
      </c>
      <c r="D156" s="235" t="s">
        <v>237</v>
      </c>
      <c r="E156" s="236">
        <v>37.725000000000001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6">
        <v>4.0000000000000003E-5</v>
      </c>
      <c r="O156" s="236">
        <f>ROUND(E156*N156,2)</f>
        <v>0</v>
      </c>
      <c r="P156" s="236">
        <v>0</v>
      </c>
      <c r="Q156" s="236">
        <f>ROUND(E156*P156,2)</f>
        <v>0</v>
      </c>
      <c r="R156" s="238" t="s">
        <v>238</v>
      </c>
      <c r="S156" s="238" t="s">
        <v>190</v>
      </c>
      <c r="T156" s="239" t="s">
        <v>190</v>
      </c>
      <c r="U156" s="224">
        <v>7.8E-2</v>
      </c>
      <c r="V156" s="224">
        <f>ROUND(E156*U156,2)</f>
        <v>2.94</v>
      </c>
      <c r="W156" s="224"/>
      <c r="X156" s="224" t="s">
        <v>217</v>
      </c>
      <c r="Y156" s="224" t="s">
        <v>192</v>
      </c>
      <c r="Z156" s="214"/>
      <c r="AA156" s="214"/>
      <c r="AB156" s="214"/>
      <c r="AC156" s="214"/>
      <c r="AD156" s="214"/>
      <c r="AE156" s="214"/>
      <c r="AF156" s="214"/>
      <c r="AG156" s="214" t="s">
        <v>218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2.5" outlineLevel="2" x14ac:dyDescent="0.2">
      <c r="A157" s="221"/>
      <c r="B157" s="222"/>
      <c r="C157" s="259" t="s">
        <v>387</v>
      </c>
      <c r="D157" s="250"/>
      <c r="E157" s="250"/>
      <c r="F157" s="250"/>
      <c r="G157" s="250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220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41" t="str">
        <f>C157</f>
        <v>s rámy a zárubněmi, zábradlí, předmětů oplechování apod., které se zřizují ještě před úpravami povrchu, před jejich znečištěním při úpravách povrchu nástřikem plastických (lepivých) maltovin</v>
      </c>
      <c r="BB157" s="214"/>
      <c r="BC157" s="214"/>
      <c r="BD157" s="214"/>
      <c r="BE157" s="214"/>
      <c r="BF157" s="214"/>
      <c r="BG157" s="214"/>
      <c r="BH157" s="214"/>
    </row>
    <row r="158" spans="1:60" outlineLevel="2" x14ac:dyDescent="0.2">
      <c r="A158" s="221"/>
      <c r="B158" s="222"/>
      <c r="C158" s="260" t="s">
        <v>388</v>
      </c>
      <c r="D158" s="248"/>
      <c r="E158" s="249">
        <v>37.725000000000001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222</v>
      </c>
      <c r="AH158" s="214">
        <v>5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3">
        <v>37</v>
      </c>
      <c r="B159" s="234" t="s">
        <v>389</v>
      </c>
      <c r="C159" s="243" t="s">
        <v>390</v>
      </c>
      <c r="D159" s="235" t="s">
        <v>237</v>
      </c>
      <c r="E159" s="236">
        <v>64.05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2.0000000000000002E-5</v>
      </c>
      <c r="O159" s="236">
        <f>ROUND(E159*N159,2)</f>
        <v>0</v>
      </c>
      <c r="P159" s="236">
        <v>0</v>
      </c>
      <c r="Q159" s="236">
        <f>ROUND(E159*P159,2)</f>
        <v>0</v>
      </c>
      <c r="R159" s="238" t="s">
        <v>238</v>
      </c>
      <c r="S159" s="238" t="s">
        <v>190</v>
      </c>
      <c r="T159" s="239" t="s">
        <v>190</v>
      </c>
      <c r="U159" s="224">
        <v>0.11</v>
      </c>
      <c r="V159" s="224">
        <f>ROUND(E159*U159,2)</f>
        <v>7.05</v>
      </c>
      <c r="W159" s="224"/>
      <c r="X159" s="224" t="s">
        <v>217</v>
      </c>
      <c r="Y159" s="224" t="s">
        <v>192</v>
      </c>
      <c r="Z159" s="214"/>
      <c r="AA159" s="214"/>
      <c r="AB159" s="214"/>
      <c r="AC159" s="214"/>
      <c r="AD159" s="214"/>
      <c r="AE159" s="214"/>
      <c r="AF159" s="214"/>
      <c r="AG159" s="214" t="s">
        <v>218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2">
      <c r="A160" s="221"/>
      <c r="B160" s="222"/>
      <c r="C160" s="260" t="s">
        <v>391</v>
      </c>
      <c r="D160" s="248"/>
      <c r="E160" s="249">
        <v>64.05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222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x14ac:dyDescent="0.2">
      <c r="A161" s="226" t="s">
        <v>185</v>
      </c>
      <c r="B161" s="227" t="s">
        <v>97</v>
      </c>
      <c r="C161" s="242" t="s">
        <v>98</v>
      </c>
      <c r="D161" s="228"/>
      <c r="E161" s="229"/>
      <c r="F161" s="230"/>
      <c r="G161" s="230">
        <f>SUMIF(AG162:AG176,"&lt;&gt;NOR",G162:G176)</f>
        <v>0</v>
      </c>
      <c r="H161" s="230"/>
      <c r="I161" s="230">
        <f>SUM(I162:I176)</f>
        <v>0</v>
      </c>
      <c r="J161" s="230"/>
      <c r="K161" s="230">
        <f>SUM(K162:K176)</f>
        <v>0</v>
      </c>
      <c r="L161" s="230"/>
      <c r="M161" s="230">
        <f>SUM(M162:M176)</f>
        <v>0</v>
      </c>
      <c r="N161" s="229"/>
      <c r="O161" s="229">
        <f>SUM(O162:O176)</f>
        <v>22</v>
      </c>
      <c r="P161" s="229"/>
      <c r="Q161" s="229">
        <f>SUM(Q162:Q176)</f>
        <v>0</v>
      </c>
      <c r="R161" s="230"/>
      <c r="S161" s="230"/>
      <c r="T161" s="231"/>
      <c r="U161" s="225"/>
      <c r="V161" s="225">
        <f>SUM(V162:V176)</f>
        <v>89.97</v>
      </c>
      <c r="W161" s="225"/>
      <c r="X161" s="225"/>
      <c r="Y161" s="225"/>
      <c r="AG161" t="s">
        <v>186</v>
      </c>
    </row>
    <row r="162" spans="1:60" outlineLevel="1" x14ac:dyDescent="0.2">
      <c r="A162" s="233">
        <v>38</v>
      </c>
      <c r="B162" s="234" t="s">
        <v>392</v>
      </c>
      <c r="C162" s="243" t="s">
        <v>393</v>
      </c>
      <c r="D162" s="235" t="s">
        <v>307</v>
      </c>
      <c r="E162" s="236">
        <v>2.27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2.5698099999999999</v>
      </c>
      <c r="O162" s="236">
        <f>ROUND(E162*N162,2)</f>
        <v>5.83</v>
      </c>
      <c r="P162" s="236">
        <v>0</v>
      </c>
      <c r="Q162" s="236">
        <f>ROUND(E162*P162,2)</f>
        <v>0</v>
      </c>
      <c r="R162" s="238" t="s">
        <v>394</v>
      </c>
      <c r="S162" s="238" t="s">
        <v>190</v>
      </c>
      <c r="T162" s="239" t="s">
        <v>190</v>
      </c>
      <c r="U162" s="224">
        <v>3.9289999999999998</v>
      </c>
      <c r="V162" s="224">
        <f>ROUND(E162*U162,2)</f>
        <v>8.92</v>
      </c>
      <c r="W162" s="224"/>
      <c r="X162" s="224" t="s">
        <v>217</v>
      </c>
      <c r="Y162" s="224" t="s">
        <v>192</v>
      </c>
      <c r="Z162" s="214"/>
      <c r="AA162" s="214"/>
      <c r="AB162" s="214"/>
      <c r="AC162" s="214"/>
      <c r="AD162" s="214"/>
      <c r="AE162" s="214"/>
      <c r="AF162" s="214"/>
      <c r="AG162" s="214" t="s">
        <v>218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21"/>
      <c r="B163" s="222"/>
      <c r="C163" s="259" t="s">
        <v>395</v>
      </c>
      <c r="D163" s="250"/>
      <c r="E163" s="250"/>
      <c r="F163" s="250"/>
      <c r="G163" s="250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220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2" x14ac:dyDescent="0.2">
      <c r="A164" s="221"/>
      <c r="B164" s="222"/>
      <c r="C164" s="260" t="s">
        <v>396</v>
      </c>
      <c r="D164" s="248"/>
      <c r="E164" s="249">
        <v>1.1499999999999999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222</v>
      </c>
      <c r="AH164" s="214">
        <v>5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2">
      <c r="A165" s="221"/>
      <c r="B165" s="222"/>
      <c r="C165" s="260" t="s">
        <v>397</v>
      </c>
      <c r="D165" s="248"/>
      <c r="E165" s="249">
        <v>1.1200000000000001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222</v>
      </c>
      <c r="AH165" s="214">
        <v>5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3">
        <v>39</v>
      </c>
      <c r="B166" s="234" t="s">
        <v>398</v>
      </c>
      <c r="C166" s="243" t="s">
        <v>399</v>
      </c>
      <c r="D166" s="235" t="s">
        <v>362</v>
      </c>
      <c r="E166" s="236">
        <v>0.8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0</v>
      </c>
      <c r="O166" s="236">
        <f>ROUND(E166*N166,2)</f>
        <v>0</v>
      </c>
      <c r="P166" s="236">
        <v>0</v>
      </c>
      <c r="Q166" s="236">
        <f>ROUND(E166*P166,2)</f>
        <v>0</v>
      </c>
      <c r="R166" s="238" t="s">
        <v>238</v>
      </c>
      <c r="S166" s="238" t="s">
        <v>190</v>
      </c>
      <c r="T166" s="239" t="s">
        <v>190</v>
      </c>
      <c r="U166" s="224">
        <v>0.46500000000000002</v>
      </c>
      <c r="V166" s="224">
        <f>ROUND(E166*U166,2)</f>
        <v>0.37</v>
      </c>
      <c r="W166" s="224"/>
      <c r="X166" s="224" t="s">
        <v>217</v>
      </c>
      <c r="Y166" s="224" t="s">
        <v>192</v>
      </c>
      <c r="Z166" s="214"/>
      <c r="AA166" s="214"/>
      <c r="AB166" s="214"/>
      <c r="AC166" s="214"/>
      <c r="AD166" s="214"/>
      <c r="AE166" s="214"/>
      <c r="AF166" s="214"/>
      <c r="AG166" s="214" t="s">
        <v>218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2" x14ac:dyDescent="0.2">
      <c r="A167" s="221"/>
      <c r="B167" s="222"/>
      <c r="C167" s="259" t="s">
        <v>400</v>
      </c>
      <c r="D167" s="250"/>
      <c r="E167" s="250"/>
      <c r="F167" s="250"/>
      <c r="G167" s="250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220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33">
        <v>40</v>
      </c>
      <c r="B168" s="234" t="s">
        <v>401</v>
      </c>
      <c r="C168" s="243" t="s">
        <v>402</v>
      </c>
      <c r="D168" s="235" t="s">
        <v>403</v>
      </c>
      <c r="E168" s="236">
        <v>2.664E-2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1.0662499999999999</v>
      </c>
      <c r="O168" s="236">
        <f>ROUND(E168*N168,2)</f>
        <v>0.03</v>
      </c>
      <c r="P168" s="236">
        <v>0</v>
      </c>
      <c r="Q168" s="236">
        <f>ROUND(E168*P168,2)</f>
        <v>0</v>
      </c>
      <c r="R168" s="238" t="s">
        <v>238</v>
      </c>
      <c r="S168" s="238" t="s">
        <v>190</v>
      </c>
      <c r="T168" s="239" t="s">
        <v>190</v>
      </c>
      <c r="U168" s="224">
        <v>15.231</v>
      </c>
      <c r="V168" s="224">
        <f>ROUND(E168*U168,2)</f>
        <v>0.41</v>
      </c>
      <c r="W168" s="224"/>
      <c r="X168" s="224" t="s">
        <v>217</v>
      </c>
      <c r="Y168" s="224" t="s">
        <v>192</v>
      </c>
      <c r="Z168" s="214"/>
      <c r="AA168" s="214"/>
      <c r="AB168" s="214"/>
      <c r="AC168" s="214"/>
      <c r="AD168" s="214"/>
      <c r="AE168" s="214"/>
      <c r="AF168" s="214"/>
      <c r="AG168" s="214" t="s">
        <v>218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21"/>
      <c r="B169" s="222"/>
      <c r="C169" s="259" t="s">
        <v>404</v>
      </c>
      <c r="D169" s="250"/>
      <c r="E169" s="250"/>
      <c r="F169" s="250"/>
      <c r="G169" s="250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220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2" x14ac:dyDescent="0.2">
      <c r="A170" s="221"/>
      <c r="B170" s="222"/>
      <c r="C170" s="260" t="s">
        <v>405</v>
      </c>
      <c r="D170" s="248"/>
      <c r="E170" s="249">
        <v>2.664E-2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222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3">
        <v>41</v>
      </c>
      <c r="B171" s="234" t="s">
        <v>406</v>
      </c>
      <c r="C171" s="243" t="s">
        <v>407</v>
      </c>
      <c r="D171" s="235" t="s">
        <v>237</v>
      </c>
      <c r="E171" s="236">
        <v>6.2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5.67E-2</v>
      </c>
      <c r="O171" s="236">
        <f>ROUND(E171*N171,2)</f>
        <v>0.35</v>
      </c>
      <c r="P171" s="236">
        <v>0</v>
      </c>
      <c r="Q171" s="236">
        <f>ROUND(E171*P171,2)</f>
        <v>0</v>
      </c>
      <c r="R171" s="238" t="s">
        <v>238</v>
      </c>
      <c r="S171" s="238" t="s">
        <v>190</v>
      </c>
      <c r="T171" s="239" t="s">
        <v>190</v>
      </c>
      <c r="U171" s="224">
        <v>0.34399999999999997</v>
      </c>
      <c r="V171" s="224">
        <f>ROUND(E171*U171,2)</f>
        <v>2.13</v>
      </c>
      <c r="W171" s="224"/>
      <c r="X171" s="224" t="s">
        <v>217</v>
      </c>
      <c r="Y171" s="224" t="s">
        <v>192</v>
      </c>
      <c r="Z171" s="214"/>
      <c r="AA171" s="214"/>
      <c r="AB171" s="214"/>
      <c r="AC171" s="214"/>
      <c r="AD171" s="214"/>
      <c r="AE171" s="214"/>
      <c r="AF171" s="214"/>
      <c r="AG171" s="214" t="s">
        <v>218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2" x14ac:dyDescent="0.2">
      <c r="A172" s="221"/>
      <c r="B172" s="222"/>
      <c r="C172" s="259" t="s">
        <v>408</v>
      </c>
      <c r="D172" s="250"/>
      <c r="E172" s="250"/>
      <c r="F172" s="250"/>
      <c r="G172" s="25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220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2">
      <c r="A173" s="221"/>
      <c r="B173" s="222"/>
      <c r="C173" s="260" t="s">
        <v>324</v>
      </c>
      <c r="D173" s="248"/>
      <c r="E173" s="249">
        <v>6.2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222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3">
        <v>42</v>
      </c>
      <c r="B174" s="234" t="s">
        <v>409</v>
      </c>
      <c r="C174" s="243" t="s">
        <v>410</v>
      </c>
      <c r="D174" s="235" t="s">
        <v>237</v>
      </c>
      <c r="E174" s="236">
        <v>166.245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9.5000000000000001E-2</v>
      </c>
      <c r="O174" s="236">
        <f>ROUND(E174*N174,2)</f>
        <v>15.79</v>
      </c>
      <c r="P174" s="236">
        <v>0</v>
      </c>
      <c r="Q174" s="236">
        <f>ROUND(E174*P174,2)</f>
        <v>0</v>
      </c>
      <c r="R174" s="238" t="s">
        <v>238</v>
      </c>
      <c r="S174" s="238" t="s">
        <v>190</v>
      </c>
      <c r="T174" s="239" t="s">
        <v>190</v>
      </c>
      <c r="U174" s="224">
        <v>0.47</v>
      </c>
      <c r="V174" s="224">
        <f>ROUND(E174*U174,2)</f>
        <v>78.14</v>
      </c>
      <c r="W174" s="224"/>
      <c r="X174" s="224" t="s">
        <v>217</v>
      </c>
      <c r="Y174" s="224" t="s">
        <v>192</v>
      </c>
      <c r="Z174" s="214"/>
      <c r="AA174" s="214"/>
      <c r="AB174" s="214"/>
      <c r="AC174" s="214"/>
      <c r="AD174" s="214"/>
      <c r="AE174" s="214"/>
      <c r="AF174" s="214"/>
      <c r="AG174" s="214" t="s">
        <v>218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 x14ac:dyDescent="0.2">
      <c r="A175" s="221"/>
      <c r="B175" s="222"/>
      <c r="C175" s="259" t="s">
        <v>408</v>
      </c>
      <c r="D175" s="250"/>
      <c r="E175" s="250"/>
      <c r="F175" s="250"/>
      <c r="G175" s="250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220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2" x14ac:dyDescent="0.2">
      <c r="A176" s="221"/>
      <c r="B176" s="222"/>
      <c r="C176" s="260" t="s">
        <v>411</v>
      </c>
      <c r="D176" s="248"/>
      <c r="E176" s="249">
        <v>166.245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4"/>
      <c r="AA176" s="214"/>
      <c r="AB176" s="214"/>
      <c r="AC176" s="214"/>
      <c r="AD176" s="214"/>
      <c r="AE176" s="214"/>
      <c r="AF176" s="214"/>
      <c r="AG176" s="214" t="s">
        <v>222</v>
      </c>
      <c r="AH176" s="214">
        <v>5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2">
      <c r="A177" s="226" t="s">
        <v>185</v>
      </c>
      <c r="B177" s="227" t="s">
        <v>99</v>
      </c>
      <c r="C177" s="242" t="s">
        <v>100</v>
      </c>
      <c r="D177" s="228"/>
      <c r="E177" s="229"/>
      <c r="F177" s="230"/>
      <c r="G177" s="230">
        <f>SUMIF(AG178:AG213,"&lt;&gt;NOR",G178:G213)</f>
        <v>0</v>
      </c>
      <c r="H177" s="230"/>
      <c r="I177" s="230">
        <f>SUM(I178:I213)</f>
        <v>0</v>
      </c>
      <c r="J177" s="230"/>
      <c r="K177" s="230">
        <f>SUM(K178:K213)</f>
        <v>0</v>
      </c>
      <c r="L177" s="230"/>
      <c r="M177" s="230">
        <f>SUM(M178:M213)</f>
        <v>0</v>
      </c>
      <c r="N177" s="229"/>
      <c r="O177" s="229">
        <f>SUM(O178:O213)</f>
        <v>0.53</v>
      </c>
      <c r="P177" s="229"/>
      <c r="Q177" s="229">
        <f>SUM(Q178:Q213)</f>
        <v>0</v>
      </c>
      <c r="R177" s="230"/>
      <c r="S177" s="230"/>
      <c r="T177" s="231"/>
      <c r="U177" s="225"/>
      <c r="V177" s="225">
        <f>SUM(V178:V213)</f>
        <v>24.53</v>
      </c>
      <c r="W177" s="225"/>
      <c r="X177" s="225"/>
      <c r="Y177" s="225"/>
      <c r="AG177" t="s">
        <v>186</v>
      </c>
    </row>
    <row r="178" spans="1:60" outlineLevel="1" x14ac:dyDescent="0.2">
      <c r="A178" s="233">
        <v>43</v>
      </c>
      <c r="B178" s="234" t="s">
        <v>412</v>
      </c>
      <c r="C178" s="243" t="s">
        <v>413</v>
      </c>
      <c r="D178" s="235" t="s">
        <v>215</v>
      </c>
      <c r="E178" s="236">
        <v>5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36">
        <v>5.4109999999999998E-2</v>
      </c>
      <c r="O178" s="236">
        <f>ROUND(E178*N178,2)</f>
        <v>0.27</v>
      </c>
      <c r="P178" s="236">
        <v>0</v>
      </c>
      <c r="Q178" s="236">
        <f>ROUND(E178*P178,2)</f>
        <v>0</v>
      </c>
      <c r="R178" s="238" t="s">
        <v>216</v>
      </c>
      <c r="S178" s="238" t="s">
        <v>190</v>
      </c>
      <c r="T178" s="239" t="s">
        <v>190</v>
      </c>
      <c r="U178" s="224">
        <v>2.097</v>
      </c>
      <c r="V178" s="224">
        <f>ROUND(E178*U178,2)</f>
        <v>10.49</v>
      </c>
      <c r="W178" s="224"/>
      <c r="X178" s="224" t="s">
        <v>217</v>
      </c>
      <c r="Y178" s="224" t="s">
        <v>192</v>
      </c>
      <c r="Z178" s="214"/>
      <c r="AA178" s="214"/>
      <c r="AB178" s="214"/>
      <c r="AC178" s="214"/>
      <c r="AD178" s="214"/>
      <c r="AE178" s="214"/>
      <c r="AF178" s="214"/>
      <c r="AG178" s="214" t="s">
        <v>218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 x14ac:dyDescent="0.2">
      <c r="A179" s="221"/>
      <c r="B179" s="222"/>
      <c r="C179" s="259" t="s">
        <v>414</v>
      </c>
      <c r="D179" s="250"/>
      <c r="E179" s="250"/>
      <c r="F179" s="250"/>
      <c r="G179" s="250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220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2" x14ac:dyDescent="0.2">
      <c r="A180" s="221"/>
      <c r="B180" s="222"/>
      <c r="C180" s="261" t="s">
        <v>415</v>
      </c>
      <c r="D180" s="251"/>
      <c r="E180" s="251"/>
      <c r="F180" s="251"/>
      <c r="G180" s="251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195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2" x14ac:dyDescent="0.2">
      <c r="A181" s="221"/>
      <c r="B181" s="222"/>
      <c r="C181" s="260" t="s">
        <v>416</v>
      </c>
      <c r="D181" s="248"/>
      <c r="E181" s="249">
        <v>2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222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2">
      <c r="A182" s="221"/>
      <c r="B182" s="222"/>
      <c r="C182" s="260" t="s">
        <v>417</v>
      </c>
      <c r="D182" s="248"/>
      <c r="E182" s="249">
        <v>1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222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 x14ac:dyDescent="0.2">
      <c r="A183" s="221"/>
      <c r="B183" s="222"/>
      <c r="C183" s="260" t="s">
        <v>418</v>
      </c>
      <c r="D183" s="248"/>
      <c r="E183" s="249">
        <v>2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222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 x14ac:dyDescent="0.2">
      <c r="A184" s="233">
        <v>44</v>
      </c>
      <c r="B184" s="234" t="s">
        <v>419</v>
      </c>
      <c r="C184" s="243" t="s">
        <v>420</v>
      </c>
      <c r="D184" s="235" t="s">
        <v>215</v>
      </c>
      <c r="E184" s="236">
        <v>8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8" t="s">
        <v>238</v>
      </c>
      <c r="S184" s="238" t="s">
        <v>190</v>
      </c>
      <c r="T184" s="239" t="s">
        <v>190</v>
      </c>
      <c r="U184" s="224">
        <v>0.95</v>
      </c>
      <c r="V184" s="224">
        <f>ROUND(E184*U184,2)</f>
        <v>7.6</v>
      </c>
      <c r="W184" s="224"/>
      <c r="X184" s="224" t="s">
        <v>217</v>
      </c>
      <c r="Y184" s="224" t="s">
        <v>192</v>
      </c>
      <c r="Z184" s="214"/>
      <c r="AA184" s="214"/>
      <c r="AB184" s="214"/>
      <c r="AC184" s="214"/>
      <c r="AD184" s="214"/>
      <c r="AE184" s="214"/>
      <c r="AF184" s="214"/>
      <c r="AG184" s="214" t="s">
        <v>218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2.5" outlineLevel="2" x14ac:dyDescent="0.2">
      <c r="A185" s="221"/>
      <c r="B185" s="222"/>
      <c r="C185" s="244" t="s">
        <v>421</v>
      </c>
      <c r="D185" s="240"/>
      <c r="E185" s="240"/>
      <c r="F185" s="240"/>
      <c r="G185" s="240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195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41" t="str">
        <f>C185</f>
        <v>Včetně kotvení rámů do zdiva a platí pro jakýkoliv způsob provádění (např. bodovým přivařením k obnažené výztuži, uklínováním, zalitím pracen apod.).</v>
      </c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2">
      <c r="A186" s="221"/>
      <c r="B186" s="222"/>
      <c r="C186" s="260" t="s">
        <v>422</v>
      </c>
      <c r="D186" s="248"/>
      <c r="E186" s="249">
        <v>5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222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2">
      <c r="A187" s="221"/>
      <c r="B187" s="222"/>
      <c r="C187" s="260" t="s">
        <v>423</v>
      </c>
      <c r="D187" s="248"/>
      <c r="E187" s="249">
        <v>1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222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2">
      <c r="A188" s="221"/>
      <c r="B188" s="222"/>
      <c r="C188" s="260" t="s">
        <v>424</v>
      </c>
      <c r="D188" s="248"/>
      <c r="E188" s="249">
        <v>1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222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2">
      <c r="A189" s="221"/>
      <c r="B189" s="222"/>
      <c r="C189" s="260" t="s">
        <v>425</v>
      </c>
      <c r="D189" s="248"/>
      <c r="E189" s="249">
        <v>1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222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3">
        <v>45</v>
      </c>
      <c r="B190" s="234" t="s">
        <v>426</v>
      </c>
      <c r="C190" s="243" t="s">
        <v>427</v>
      </c>
      <c r="D190" s="235" t="s">
        <v>362</v>
      </c>
      <c r="E190" s="236">
        <v>15.15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2.2200000000000002E-3</v>
      </c>
      <c r="O190" s="236">
        <f>ROUND(E190*N190,2)</f>
        <v>0.03</v>
      </c>
      <c r="P190" s="236">
        <v>0</v>
      </c>
      <c r="Q190" s="236">
        <f>ROUND(E190*P190,2)</f>
        <v>0</v>
      </c>
      <c r="R190" s="238" t="s">
        <v>238</v>
      </c>
      <c r="S190" s="238" t="s">
        <v>190</v>
      </c>
      <c r="T190" s="239" t="s">
        <v>190</v>
      </c>
      <c r="U190" s="224">
        <v>0.42499999999999999</v>
      </c>
      <c r="V190" s="224">
        <f>ROUND(E190*U190,2)</f>
        <v>6.44</v>
      </c>
      <c r="W190" s="224"/>
      <c r="X190" s="224" t="s">
        <v>217</v>
      </c>
      <c r="Y190" s="224" t="s">
        <v>192</v>
      </c>
      <c r="Z190" s="214"/>
      <c r="AA190" s="214"/>
      <c r="AB190" s="214"/>
      <c r="AC190" s="214"/>
      <c r="AD190" s="214"/>
      <c r="AE190" s="214"/>
      <c r="AF190" s="214"/>
      <c r="AG190" s="214" t="s">
        <v>218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2.5" outlineLevel="2" x14ac:dyDescent="0.2">
      <c r="A191" s="221"/>
      <c r="B191" s="222"/>
      <c r="C191" s="259" t="s">
        <v>428</v>
      </c>
      <c r="D191" s="250"/>
      <c r="E191" s="250"/>
      <c r="F191" s="250"/>
      <c r="G191" s="250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220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41" t="str">
        <f>C191</f>
        <v>a poloplastických hmot na montážní pěnu, zapravení omítky pod parapetem, těsnění spáry mezi parapetem a rámem okna, dodávka silikonu.</v>
      </c>
      <c r="BB191" s="214"/>
      <c r="BC191" s="214"/>
      <c r="BD191" s="214"/>
      <c r="BE191" s="214"/>
      <c r="BF191" s="214"/>
      <c r="BG191" s="214"/>
      <c r="BH191" s="214"/>
    </row>
    <row r="192" spans="1:60" outlineLevel="2" x14ac:dyDescent="0.2">
      <c r="A192" s="221"/>
      <c r="B192" s="222"/>
      <c r="C192" s="260" t="s">
        <v>429</v>
      </c>
      <c r="D192" s="248"/>
      <c r="E192" s="249">
        <v>7.6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4"/>
      <c r="AA192" s="214"/>
      <c r="AB192" s="214"/>
      <c r="AC192" s="214"/>
      <c r="AD192" s="214"/>
      <c r="AE192" s="214"/>
      <c r="AF192" s="214"/>
      <c r="AG192" s="214" t="s">
        <v>222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 x14ac:dyDescent="0.2">
      <c r="A193" s="221"/>
      <c r="B193" s="222"/>
      <c r="C193" s="260" t="s">
        <v>311</v>
      </c>
      <c r="D193" s="248"/>
      <c r="E193" s="249"/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222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 x14ac:dyDescent="0.2">
      <c r="A194" s="221"/>
      <c r="B194" s="222"/>
      <c r="C194" s="260" t="s">
        <v>430</v>
      </c>
      <c r="D194" s="248"/>
      <c r="E194" s="249">
        <v>5.75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222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 x14ac:dyDescent="0.2">
      <c r="A195" s="221"/>
      <c r="B195" s="222"/>
      <c r="C195" s="260" t="s">
        <v>431</v>
      </c>
      <c r="D195" s="248"/>
      <c r="E195" s="249">
        <v>1.8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222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2.5" outlineLevel="1" x14ac:dyDescent="0.2">
      <c r="A196" s="233">
        <v>46</v>
      </c>
      <c r="B196" s="234" t="s">
        <v>432</v>
      </c>
      <c r="C196" s="243" t="s">
        <v>433</v>
      </c>
      <c r="D196" s="235" t="s">
        <v>215</v>
      </c>
      <c r="E196" s="236">
        <v>3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1.508E-2</v>
      </c>
      <c r="O196" s="236">
        <f>ROUND(E196*N196,2)</f>
        <v>0.05</v>
      </c>
      <c r="P196" s="236">
        <v>0</v>
      </c>
      <c r="Q196" s="236">
        <f>ROUND(E196*P196,2)</f>
        <v>0</v>
      </c>
      <c r="R196" s="238" t="s">
        <v>256</v>
      </c>
      <c r="S196" s="238" t="s">
        <v>190</v>
      </c>
      <c r="T196" s="239" t="s">
        <v>190</v>
      </c>
      <c r="U196" s="224">
        <v>0</v>
      </c>
      <c r="V196" s="224">
        <f>ROUND(E196*U196,2)</f>
        <v>0</v>
      </c>
      <c r="W196" s="224"/>
      <c r="X196" s="224" t="s">
        <v>257</v>
      </c>
      <c r="Y196" s="224" t="s">
        <v>192</v>
      </c>
      <c r="Z196" s="214"/>
      <c r="AA196" s="214"/>
      <c r="AB196" s="214"/>
      <c r="AC196" s="214"/>
      <c r="AD196" s="214"/>
      <c r="AE196" s="214"/>
      <c r="AF196" s="214"/>
      <c r="AG196" s="214" t="s">
        <v>258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2" x14ac:dyDescent="0.2">
      <c r="A197" s="221"/>
      <c r="B197" s="222"/>
      <c r="C197" s="260" t="s">
        <v>417</v>
      </c>
      <c r="D197" s="248"/>
      <c r="E197" s="249">
        <v>1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222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2">
      <c r="A198" s="221"/>
      <c r="B198" s="222"/>
      <c r="C198" s="260" t="s">
        <v>434</v>
      </c>
      <c r="D198" s="248"/>
      <c r="E198" s="249">
        <v>1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222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 x14ac:dyDescent="0.2">
      <c r="A199" s="221"/>
      <c r="B199" s="222"/>
      <c r="C199" s="260" t="s">
        <v>435</v>
      </c>
      <c r="D199" s="248"/>
      <c r="E199" s="249">
        <v>1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222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2.5" outlineLevel="1" x14ac:dyDescent="0.2">
      <c r="A200" s="233">
        <v>47</v>
      </c>
      <c r="B200" s="234" t="s">
        <v>436</v>
      </c>
      <c r="C200" s="243" t="s">
        <v>433</v>
      </c>
      <c r="D200" s="235" t="s">
        <v>215</v>
      </c>
      <c r="E200" s="236">
        <v>2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1.508E-2</v>
      </c>
      <c r="O200" s="236">
        <f>ROUND(E200*N200,2)</f>
        <v>0.03</v>
      </c>
      <c r="P200" s="236">
        <v>0</v>
      </c>
      <c r="Q200" s="236">
        <f>ROUND(E200*P200,2)</f>
        <v>0</v>
      </c>
      <c r="R200" s="238" t="s">
        <v>256</v>
      </c>
      <c r="S200" s="238" t="s">
        <v>190</v>
      </c>
      <c r="T200" s="239" t="s">
        <v>190</v>
      </c>
      <c r="U200" s="224">
        <v>0</v>
      </c>
      <c r="V200" s="224">
        <f>ROUND(E200*U200,2)</f>
        <v>0</v>
      </c>
      <c r="W200" s="224"/>
      <c r="X200" s="224" t="s">
        <v>257</v>
      </c>
      <c r="Y200" s="224" t="s">
        <v>192</v>
      </c>
      <c r="Z200" s="214"/>
      <c r="AA200" s="214"/>
      <c r="AB200" s="214"/>
      <c r="AC200" s="214"/>
      <c r="AD200" s="214"/>
      <c r="AE200" s="214"/>
      <c r="AF200" s="214"/>
      <c r="AG200" s="214" t="s">
        <v>258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2">
      <c r="A201" s="221"/>
      <c r="B201" s="222"/>
      <c r="C201" s="260" t="s">
        <v>418</v>
      </c>
      <c r="D201" s="248"/>
      <c r="E201" s="249">
        <v>2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222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2.5" outlineLevel="1" x14ac:dyDescent="0.2">
      <c r="A202" s="233">
        <v>48</v>
      </c>
      <c r="B202" s="234" t="s">
        <v>437</v>
      </c>
      <c r="C202" s="243" t="s">
        <v>438</v>
      </c>
      <c r="D202" s="235" t="s">
        <v>215</v>
      </c>
      <c r="E202" s="236">
        <v>5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1.4030000000000001E-2</v>
      </c>
      <c r="O202" s="236">
        <f>ROUND(E202*N202,2)</f>
        <v>7.0000000000000007E-2</v>
      </c>
      <c r="P202" s="236">
        <v>0</v>
      </c>
      <c r="Q202" s="236">
        <f>ROUND(E202*P202,2)</f>
        <v>0</v>
      </c>
      <c r="R202" s="238" t="s">
        <v>256</v>
      </c>
      <c r="S202" s="238" t="s">
        <v>190</v>
      </c>
      <c r="T202" s="239" t="s">
        <v>190</v>
      </c>
      <c r="U202" s="224">
        <v>0</v>
      </c>
      <c r="V202" s="224">
        <f>ROUND(E202*U202,2)</f>
        <v>0</v>
      </c>
      <c r="W202" s="224"/>
      <c r="X202" s="224" t="s">
        <v>257</v>
      </c>
      <c r="Y202" s="224" t="s">
        <v>192</v>
      </c>
      <c r="Z202" s="214"/>
      <c r="AA202" s="214"/>
      <c r="AB202" s="214"/>
      <c r="AC202" s="214"/>
      <c r="AD202" s="214"/>
      <c r="AE202" s="214"/>
      <c r="AF202" s="214"/>
      <c r="AG202" s="214" t="s">
        <v>258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 x14ac:dyDescent="0.2">
      <c r="A203" s="221"/>
      <c r="B203" s="222"/>
      <c r="C203" s="260" t="s">
        <v>422</v>
      </c>
      <c r="D203" s="248"/>
      <c r="E203" s="249">
        <v>5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222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2.5" outlineLevel="1" x14ac:dyDescent="0.2">
      <c r="A204" s="233">
        <v>49</v>
      </c>
      <c r="B204" s="234" t="s">
        <v>439</v>
      </c>
      <c r="C204" s="243" t="s">
        <v>438</v>
      </c>
      <c r="D204" s="235" t="s">
        <v>215</v>
      </c>
      <c r="E204" s="236">
        <v>1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6">
        <v>1.4030000000000001E-2</v>
      </c>
      <c r="O204" s="236">
        <f>ROUND(E204*N204,2)</f>
        <v>0.01</v>
      </c>
      <c r="P204" s="236">
        <v>0</v>
      </c>
      <c r="Q204" s="236">
        <f>ROUND(E204*P204,2)</f>
        <v>0</v>
      </c>
      <c r="R204" s="238" t="s">
        <v>256</v>
      </c>
      <c r="S204" s="238" t="s">
        <v>190</v>
      </c>
      <c r="T204" s="239" t="s">
        <v>190</v>
      </c>
      <c r="U204" s="224">
        <v>0</v>
      </c>
      <c r="V204" s="224">
        <f>ROUND(E204*U204,2)</f>
        <v>0</v>
      </c>
      <c r="W204" s="224"/>
      <c r="X204" s="224" t="s">
        <v>257</v>
      </c>
      <c r="Y204" s="224" t="s">
        <v>192</v>
      </c>
      <c r="Z204" s="214"/>
      <c r="AA204" s="214"/>
      <c r="AB204" s="214"/>
      <c r="AC204" s="214"/>
      <c r="AD204" s="214"/>
      <c r="AE204" s="214"/>
      <c r="AF204" s="214"/>
      <c r="AG204" s="214" t="s">
        <v>258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 x14ac:dyDescent="0.2">
      <c r="A205" s="221"/>
      <c r="B205" s="222"/>
      <c r="C205" s="260" t="s">
        <v>423</v>
      </c>
      <c r="D205" s="248"/>
      <c r="E205" s="249">
        <v>1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222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2.5" outlineLevel="1" x14ac:dyDescent="0.2">
      <c r="A206" s="233">
        <v>50</v>
      </c>
      <c r="B206" s="234" t="s">
        <v>440</v>
      </c>
      <c r="C206" s="243" t="s">
        <v>441</v>
      </c>
      <c r="D206" s="235" t="s">
        <v>215</v>
      </c>
      <c r="E206" s="236">
        <v>1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1.477E-2</v>
      </c>
      <c r="O206" s="236">
        <f>ROUND(E206*N206,2)</f>
        <v>0.01</v>
      </c>
      <c r="P206" s="236">
        <v>0</v>
      </c>
      <c r="Q206" s="236">
        <f>ROUND(E206*P206,2)</f>
        <v>0</v>
      </c>
      <c r="R206" s="238" t="s">
        <v>256</v>
      </c>
      <c r="S206" s="238" t="s">
        <v>190</v>
      </c>
      <c r="T206" s="239" t="s">
        <v>190</v>
      </c>
      <c r="U206" s="224">
        <v>0</v>
      </c>
      <c r="V206" s="224">
        <f>ROUND(E206*U206,2)</f>
        <v>0</v>
      </c>
      <c r="W206" s="224"/>
      <c r="X206" s="224" t="s">
        <v>257</v>
      </c>
      <c r="Y206" s="224" t="s">
        <v>192</v>
      </c>
      <c r="Z206" s="214"/>
      <c r="AA206" s="214"/>
      <c r="AB206" s="214"/>
      <c r="AC206" s="214"/>
      <c r="AD206" s="214"/>
      <c r="AE206" s="214"/>
      <c r="AF206" s="214"/>
      <c r="AG206" s="214" t="s">
        <v>258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 x14ac:dyDescent="0.2">
      <c r="A207" s="221"/>
      <c r="B207" s="222"/>
      <c r="C207" s="260" t="s">
        <v>425</v>
      </c>
      <c r="D207" s="248"/>
      <c r="E207" s="249">
        <v>1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222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22.5" outlineLevel="1" x14ac:dyDescent="0.2">
      <c r="A208" s="233">
        <v>51</v>
      </c>
      <c r="B208" s="234" t="s">
        <v>442</v>
      </c>
      <c r="C208" s="243" t="s">
        <v>441</v>
      </c>
      <c r="D208" s="235" t="s">
        <v>215</v>
      </c>
      <c r="E208" s="236">
        <v>1</v>
      </c>
      <c r="F208" s="237"/>
      <c r="G208" s="238">
        <f>ROUND(E208*F208,2)</f>
        <v>0</v>
      </c>
      <c r="H208" s="237"/>
      <c r="I208" s="238">
        <f>ROUND(E208*H208,2)</f>
        <v>0</v>
      </c>
      <c r="J208" s="237"/>
      <c r="K208" s="238">
        <f>ROUND(E208*J208,2)</f>
        <v>0</v>
      </c>
      <c r="L208" s="238">
        <v>21</v>
      </c>
      <c r="M208" s="238">
        <f>G208*(1+L208/100)</f>
        <v>0</v>
      </c>
      <c r="N208" s="236">
        <v>1.477E-2</v>
      </c>
      <c r="O208" s="236">
        <f>ROUND(E208*N208,2)</f>
        <v>0.01</v>
      </c>
      <c r="P208" s="236">
        <v>0</v>
      </c>
      <c r="Q208" s="236">
        <f>ROUND(E208*P208,2)</f>
        <v>0</v>
      </c>
      <c r="R208" s="238" t="s">
        <v>256</v>
      </c>
      <c r="S208" s="238" t="s">
        <v>190</v>
      </c>
      <c r="T208" s="239" t="s">
        <v>190</v>
      </c>
      <c r="U208" s="224">
        <v>0</v>
      </c>
      <c r="V208" s="224">
        <f>ROUND(E208*U208,2)</f>
        <v>0</v>
      </c>
      <c r="W208" s="224"/>
      <c r="X208" s="224" t="s">
        <v>257</v>
      </c>
      <c r="Y208" s="224" t="s">
        <v>192</v>
      </c>
      <c r="Z208" s="214"/>
      <c r="AA208" s="214"/>
      <c r="AB208" s="214"/>
      <c r="AC208" s="214"/>
      <c r="AD208" s="214"/>
      <c r="AE208" s="214"/>
      <c r="AF208" s="214"/>
      <c r="AG208" s="214" t="s">
        <v>258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2" x14ac:dyDescent="0.2">
      <c r="A209" s="221"/>
      <c r="B209" s="222"/>
      <c r="C209" s="260" t="s">
        <v>424</v>
      </c>
      <c r="D209" s="248"/>
      <c r="E209" s="249">
        <v>1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222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1" x14ac:dyDescent="0.2">
      <c r="A210" s="233">
        <v>52</v>
      </c>
      <c r="B210" s="234" t="s">
        <v>443</v>
      </c>
      <c r="C210" s="243" t="s">
        <v>444</v>
      </c>
      <c r="D210" s="235" t="s">
        <v>362</v>
      </c>
      <c r="E210" s="236">
        <v>16.664999999999999</v>
      </c>
      <c r="F210" s="237"/>
      <c r="G210" s="238">
        <f>ROUND(E210*F210,2)</f>
        <v>0</v>
      </c>
      <c r="H210" s="237"/>
      <c r="I210" s="238">
        <f>ROUND(E210*H210,2)</f>
        <v>0</v>
      </c>
      <c r="J210" s="237"/>
      <c r="K210" s="238">
        <f>ROUND(E210*J210,2)</f>
        <v>0</v>
      </c>
      <c r="L210" s="238">
        <v>21</v>
      </c>
      <c r="M210" s="238">
        <f>G210*(1+L210/100)</f>
        <v>0</v>
      </c>
      <c r="N210" s="236">
        <v>3.2499999999999999E-3</v>
      </c>
      <c r="O210" s="236">
        <f>ROUND(E210*N210,2)</f>
        <v>0.05</v>
      </c>
      <c r="P210" s="236">
        <v>0</v>
      </c>
      <c r="Q210" s="236">
        <f>ROUND(E210*P210,2)</f>
        <v>0</v>
      </c>
      <c r="R210" s="238" t="s">
        <v>256</v>
      </c>
      <c r="S210" s="238" t="s">
        <v>190</v>
      </c>
      <c r="T210" s="239" t="s">
        <v>190</v>
      </c>
      <c r="U210" s="224">
        <v>0</v>
      </c>
      <c r="V210" s="224">
        <f>ROUND(E210*U210,2)</f>
        <v>0</v>
      </c>
      <c r="W210" s="224"/>
      <c r="X210" s="224" t="s">
        <v>257</v>
      </c>
      <c r="Y210" s="224" t="s">
        <v>192</v>
      </c>
      <c r="Z210" s="214"/>
      <c r="AA210" s="214"/>
      <c r="AB210" s="214"/>
      <c r="AC210" s="214"/>
      <c r="AD210" s="214"/>
      <c r="AE210" s="214"/>
      <c r="AF210" s="214"/>
      <c r="AG210" s="214" t="s">
        <v>258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2" x14ac:dyDescent="0.2">
      <c r="A211" s="221"/>
      <c r="B211" s="222"/>
      <c r="C211" s="260" t="s">
        <v>445</v>
      </c>
      <c r="D211" s="248"/>
      <c r="E211" s="249">
        <v>16.664999999999999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222</v>
      </c>
      <c r="AH211" s="214">
        <v>5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3">
        <v>53</v>
      </c>
      <c r="B212" s="234" t="s">
        <v>446</v>
      </c>
      <c r="C212" s="243" t="s">
        <v>447</v>
      </c>
      <c r="D212" s="235" t="s">
        <v>215</v>
      </c>
      <c r="E212" s="236">
        <v>22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6">
        <v>2.0000000000000002E-5</v>
      </c>
      <c r="O212" s="236">
        <f>ROUND(E212*N212,2)</f>
        <v>0</v>
      </c>
      <c r="P212" s="236">
        <v>0</v>
      </c>
      <c r="Q212" s="236">
        <f>ROUND(E212*P212,2)</f>
        <v>0</v>
      </c>
      <c r="R212" s="238" t="s">
        <v>256</v>
      </c>
      <c r="S212" s="238" t="s">
        <v>190</v>
      </c>
      <c r="T212" s="239" t="s">
        <v>190</v>
      </c>
      <c r="U212" s="224">
        <v>0</v>
      </c>
      <c r="V212" s="224">
        <f>ROUND(E212*U212,2)</f>
        <v>0</v>
      </c>
      <c r="W212" s="224"/>
      <c r="X212" s="224" t="s">
        <v>257</v>
      </c>
      <c r="Y212" s="224" t="s">
        <v>192</v>
      </c>
      <c r="Z212" s="214"/>
      <c r="AA212" s="214"/>
      <c r="AB212" s="214"/>
      <c r="AC212" s="214"/>
      <c r="AD212" s="214"/>
      <c r="AE212" s="214"/>
      <c r="AF212" s="214"/>
      <c r="AG212" s="214" t="s">
        <v>258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 x14ac:dyDescent="0.2">
      <c r="A213" s="221"/>
      <c r="B213" s="222"/>
      <c r="C213" s="260" t="s">
        <v>448</v>
      </c>
      <c r="D213" s="248"/>
      <c r="E213" s="249">
        <v>22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222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x14ac:dyDescent="0.2">
      <c r="A214" s="226" t="s">
        <v>185</v>
      </c>
      <c r="B214" s="227" t="s">
        <v>101</v>
      </c>
      <c r="C214" s="242" t="s">
        <v>102</v>
      </c>
      <c r="D214" s="228"/>
      <c r="E214" s="229"/>
      <c r="F214" s="230"/>
      <c r="G214" s="230">
        <f>SUMIF(AG215:AG219,"&lt;&gt;NOR",G215:G219)</f>
        <v>0</v>
      </c>
      <c r="H214" s="230"/>
      <c r="I214" s="230">
        <f>SUM(I215:I219)</f>
        <v>0</v>
      </c>
      <c r="J214" s="230"/>
      <c r="K214" s="230">
        <f>SUM(K215:K219)</f>
        <v>0</v>
      </c>
      <c r="L214" s="230"/>
      <c r="M214" s="230">
        <f>SUM(M215:M219)</f>
        <v>0</v>
      </c>
      <c r="N214" s="229"/>
      <c r="O214" s="229">
        <f>SUM(O215:O219)</f>
        <v>0</v>
      </c>
      <c r="P214" s="229"/>
      <c r="Q214" s="229">
        <f>SUM(Q215:Q219)</f>
        <v>0</v>
      </c>
      <c r="R214" s="230"/>
      <c r="S214" s="230"/>
      <c r="T214" s="231"/>
      <c r="U214" s="225"/>
      <c r="V214" s="225">
        <f>SUM(V215:V219)</f>
        <v>1.36</v>
      </c>
      <c r="W214" s="225"/>
      <c r="X214" s="225"/>
      <c r="Y214" s="225"/>
      <c r="AG214" t="s">
        <v>186</v>
      </c>
    </row>
    <row r="215" spans="1:60" outlineLevel="1" x14ac:dyDescent="0.2">
      <c r="A215" s="233">
        <v>54</v>
      </c>
      <c r="B215" s="234" t="s">
        <v>449</v>
      </c>
      <c r="C215" s="243" t="s">
        <v>450</v>
      </c>
      <c r="D215" s="235" t="s">
        <v>237</v>
      </c>
      <c r="E215" s="236">
        <v>85.057500000000005</v>
      </c>
      <c r="F215" s="237"/>
      <c r="G215" s="238">
        <f>ROUND(E215*F215,2)</f>
        <v>0</v>
      </c>
      <c r="H215" s="237"/>
      <c r="I215" s="238">
        <f>ROUND(E215*H215,2)</f>
        <v>0</v>
      </c>
      <c r="J215" s="237"/>
      <c r="K215" s="238">
        <f>ROUND(E215*J215,2)</f>
        <v>0</v>
      </c>
      <c r="L215" s="238">
        <v>21</v>
      </c>
      <c r="M215" s="238">
        <f>G215*(1+L215/100)</f>
        <v>0</v>
      </c>
      <c r="N215" s="236">
        <v>1.0000000000000001E-5</v>
      </c>
      <c r="O215" s="236">
        <f>ROUND(E215*N215,2)</f>
        <v>0</v>
      </c>
      <c r="P215" s="236">
        <v>0</v>
      </c>
      <c r="Q215" s="236">
        <f>ROUND(E215*P215,2)</f>
        <v>0</v>
      </c>
      <c r="R215" s="238" t="s">
        <v>451</v>
      </c>
      <c r="S215" s="238" t="s">
        <v>190</v>
      </c>
      <c r="T215" s="239" t="s">
        <v>190</v>
      </c>
      <c r="U215" s="224">
        <v>1.6E-2</v>
      </c>
      <c r="V215" s="224">
        <f>ROUND(E215*U215,2)</f>
        <v>1.36</v>
      </c>
      <c r="W215" s="224"/>
      <c r="X215" s="224" t="s">
        <v>217</v>
      </c>
      <c r="Y215" s="224" t="s">
        <v>192</v>
      </c>
      <c r="Z215" s="214"/>
      <c r="AA215" s="214"/>
      <c r="AB215" s="214"/>
      <c r="AC215" s="214"/>
      <c r="AD215" s="214"/>
      <c r="AE215" s="214"/>
      <c r="AF215" s="214"/>
      <c r="AG215" s="214" t="s">
        <v>218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2" x14ac:dyDescent="0.2">
      <c r="A216" s="221"/>
      <c r="B216" s="222"/>
      <c r="C216" s="259" t="s">
        <v>452</v>
      </c>
      <c r="D216" s="250"/>
      <c r="E216" s="250"/>
      <c r="F216" s="250"/>
      <c r="G216" s="250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4"/>
      <c r="AA216" s="214"/>
      <c r="AB216" s="214"/>
      <c r="AC216" s="214"/>
      <c r="AD216" s="214"/>
      <c r="AE216" s="214"/>
      <c r="AF216" s="214"/>
      <c r="AG216" s="214" t="s">
        <v>220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2" x14ac:dyDescent="0.2">
      <c r="A217" s="221"/>
      <c r="B217" s="222"/>
      <c r="C217" s="260" t="s">
        <v>453</v>
      </c>
      <c r="D217" s="248"/>
      <c r="E217" s="249">
        <v>37.725000000000001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4"/>
      <c r="AA217" s="214"/>
      <c r="AB217" s="214"/>
      <c r="AC217" s="214"/>
      <c r="AD217" s="214"/>
      <c r="AE217" s="214"/>
      <c r="AF217" s="214"/>
      <c r="AG217" s="214" t="s">
        <v>222</v>
      </c>
      <c r="AH217" s="214">
        <v>5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3" x14ac:dyDescent="0.2">
      <c r="A218" s="221"/>
      <c r="B218" s="222"/>
      <c r="C218" s="260" t="s">
        <v>388</v>
      </c>
      <c r="D218" s="248"/>
      <c r="E218" s="249">
        <v>37.725000000000001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4"/>
      <c r="AA218" s="214"/>
      <c r="AB218" s="214"/>
      <c r="AC218" s="214"/>
      <c r="AD218" s="214"/>
      <c r="AE218" s="214"/>
      <c r="AF218" s="214"/>
      <c r="AG218" s="214" t="s">
        <v>222</v>
      </c>
      <c r="AH218" s="214">
        <v>5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3" x14ac:dyDescent="0.2">
      <c r="A219" s="221"/>
      <c r="B219" s="222"/>
      <c r="C219" s="260" t="s">
        <v>454</v>
      </c>
      <c r="D219" s="248"/>
      <c r="E219" s="249">
        <v>9.6074999999999999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222</v>
      </c>
      <c r="AH219" s="214">
        <v>5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x14ac:dyDescent="0.2">
      <c r="A220" s="226" t="s">
        <v>185</v>
      </c>
      <c r="B220" s="227" t="s">
        <v>103</v>
      </c>
      <c r="C220" s="242" t="s">
        <v>104</v>
      </c>
      <c r="D220" s="228"/>
      <c r="E220" s="229"/>
      <c r="F220" s="230"/>
      <c r="G220" s="230">
        <f>SUMIF(AG221:AG222,"&lt;&gt;NOR",G221:G222)</f>
        <v>0</v>
      </c>
      <c r="H220" s="230"/>
      <c r="I220" s="230">
        <f>SUM(I221:I222)</f>
        <v>0</v>
      </c>
      <c r="J220" s="230"/>
      <c r="K220" s="230">
        <f>SUM(K221:K222)</f>
        <v>0</v>
      </c>
      <c r="L220" s="230"/>
      <c r="M220" s="230">
        <f>SUM(M221:M222)</f>
        <v>0</v>
      </c>
      <c r="N220" s="229"/>
      <c r="O220" s="229">
        <f>SUM(O221:O222)</f>
        <v>0.26</v>
      </c>
      <c r="P220" s="229"/>
      <c r="Q220" s="229">
        <f>SUM(Q221:Q222)</f>
        <v>0</v>
      </c>
      <c r="R220" s="230"/>
      <c r="S220" s="230"/>
      <c r="T220" s="231"/>
      <c r="U220" s="225"/>
      <c r="V220" s="225">
        <f>SUM(V221:V222)</f>
        <v>34.78</v>
      </c>
      <c r="W220" s="225"/>
      <c r="X220" s="225"/>
      <c r="Y220" s="225"/>
      <c r="AG220" t="s">
        <v>186</v>
      </c>
    </row>
    <row r="221" spans="1:60" outlineLevel="1" x14ac:dyDescent="0.2">
      <c r="A221" s="233">
        <v>55</v>
      </c>
      <c r="B221" s="234" t="s">
        <v>455</v>
      </c>
      <c r="C221" s="243" t="s">
        <v>456</v>
      </c>
      <c r="D221" s="235" t="s">
        <v>237</v>
      </c>
      <c r="E221" s="236">
        <v>162.5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1.58E-3</v>
      </c>
      <c r="O221" s="236">
        <f>ROUND(E221*N221,2)</f>
        <v>0.26</v>
      </c>
      <c r="P221" s="236">
        <v>0</v>
      </c>
      <c r="Q221" s="236">
        <f>ROUND(E221*P221,2)</f>
        <v>0</v>
      </c>
      <c r="R221" s="238" t="s">
        <v>457</v>
      </c>
      <c r="S221" s="238" t="s">
        <v>190</v>
      </c>
      <c r="T221" s="239" t="s">
        <v>190</v>
      </c>
      <c r="U221" s="224">
        <v>0.214</v>
      </c>
      <c r="V221" s="224">
        <f>ROUND(E221*U221,2)</f>
        <v>34.78</v>
      </c>
      <c r="W221" s="224"/>
      <c r="X221" s="224" t="s">
        <v>217</v>
      </c>
      <c r="Y221" s="224" t="s">
        <v>192</v>
      </c>
      <c r="Z221" s="214"/>
      <c r="AA221" s="214"/>
      <c r="AB221" s="214"/>
      <c r="AC221" s="214"/>
      <c r="AD221" s="214"/>
      <c r="AE221" s="214"/>
      <c r="AF221" s="214"/>
      <c r="AG221" s="214" t="s">
        <v>218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2" x14ac:dyDescent="0.2">
      <c r="A222" s="221"/>
      <c r="B222" s="222"/>
      <c r="C222" s="260" t="s">
        <v>458</v>
      </c>
      <c r="D222" s="248"/>
      <c r="E222" s="249">
        <v>162.5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4"/>
      <c r="AA222" s="214"/>
      <c r="AB222" s="214"/>
      <c r="AC222" s="214"/>
      <c r="AD222" s="214"/>
      <c r="AE222" s="214"/>
      <c r="AF222" s="214"/>
      <c r="AG222" s="214" t="s">
        <v>222</v>
      </c>
      <c r="AH222" s="214">
        <v>5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">
      <c r="A223" s="226" t="s">
        <v>185</v>
      </c>
      <c r="B223" s="227" t="s">
        <v>105</v>
      </c>
      <c r="C223" s="242" t="s">
        <v>106</v>
      </c>
      <c r="D223" s="228"/>
      <c r="E223" s="229"/>
      <c r="F223" s="230"/>
      <c r="G223" s="230">
        <f>SUMIF(AG224:AG267,"&lt;&gt;NOR",G224:G267)</f>
        <v>0</v>
      </c>
      <c r="H223" s="230"/>
      <c r="I223" s="230">
        <f>SUM(I224:I267)</f>
        <v>0</v>
      </c>
      <c r="J223" s="230"/>
      <c r="K223" s="230">
        <f>SUM(K224:K267)</f>
        <v>0</v>
      </c>
      <c r="L223" s="230"/>
      <c r="M223" s="230">
        <f>SUM(M224:M267)</f>
        <v>0</v>
      </c>
      <c r="N223" s="229"/>
      <c r="O223" s="229">
        <f>SUM(O224:O267)</f>
        <v>0.33000000000000007</v>
      </c>
      <c r="P223" s="229"/>
      <c r="Q223" s="229">
        <f>SUM(Q224:Q267)</f>
        <v>0</v>
      </c>
      <c r="R223" s="230"/>
      <c r="S223" s="230"/>
      <c r="T223" s="231"/>
      <c r="U223" s="225"/>
      <c r="V223" s="225">
        <f>SUM(V224:V267)</f>
        <v>82.66</v>
      </c>
      <c r="W223" s="225"/>
      <c r="X223" s="225"/>
      <c r="Y223" s="225"/>
      <c r="AG223" t="s">
        <v>186</v>
      </c>
    </row>
    <row r="224" spans="1:60" ht="56.25" outlineLevel="1" x14ac:dyDescent="0.2">
      <c r="A224" s="233">
        <v>56</v>
      </c>
      <c r="B224" s="234" t="s">
        <v>459</v>
      </c>
      <c r="C224" s="243" t="s">
        <v>460</v>
      </c>
      <c r="D224" s="235" t="s">
        <v>237</v>
      </c>
      <c r="E224" s="236">
        <v>162.5</v>
      </c>
      <c r="F224" s="237"/>
      <c r="G224" s="238">
        <f>ROUND(E224*F224,2)</f>
        <v>0</v>
      </c>
      <c r="H224" s="237"/>
      <c r="I224" s="238">
        <f>ROUND(E224*H224,2)</f>
        <v>0</v>
      </c>
      <c r="J224" s="237"/>
      <c r="K224" s="238">
        <f>ROUND(E224*J224,2)</f>
        <v>0</v>
      </c>
      <c r="L224" s="238">
        <v>21</v>
      </c>
      <c r="M224" s="238">
        <f>G224*(1+L224/100)</f>
        <v>0</v>
      </c>
      <c r="N224" s="236">
        <v>4.0000000000000003E-5</v>
      </c>
      <c r="O224" s="236">
        <f>ROUND(E224*N224,2)</f>
        <v>0.01</v>
      </c>
      <c r="P224" s="236">
        <v>0</v>
      </c>
      <c r="Q224" s="236">
        <f>ROUND(E224*P224,2)</f>
        <v>0</v>
      </c>
      <c r="R224" s="238" t="s">
        <v>238</v>
      </c>
      <c r="S224" s="238" t="s">
        <v>190</v>
      </c>
      <c r="T224" s="239" t="s">
        <v>190</v>
      </c>
      <c r="U224" s="224">
        <v>0.308</v>
      </c>
      <c r="V224" s="224">
        <f>ROUND(E224*U224,2)</f>
        <v>50.05</v>
      </c>
      <c r="W224" s="224"/>
      <c r="X224" s="224" t="s">
        <v>217</v>
      </c>
      <c r="Y224" s="224" t="s">
        <v>192</v>
      </c>
      <c r="Z224" s="214"/>
      <c r="AA224" s="214"/>
      <c r="AB224" s="214"/>
      <c r="AC224" s="214"/>
      <c r="AD224" s="214"/>
      <c r="AE224" s="214"/>
      <c r="AF224" s="214"/>
      <c r="AG224" s="214" t="s">
        <v>218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2" x14ac:dyDescent="0.2">
      <c r="A225" s="221"/>
      <c r="B225" s="222"/>
      <c r="C225" s="260" t="s">
        <v>461</v>
      </c>
      <c r="D225" s="248"/>
      <c r="E225" s="249">
        <v>29.1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222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2">
      <c r="A226" s="221"/>
      <c r="B226" s="222"/>
      <c r="C226" s="260" t="s">
        <v>462</v>
      </c>
      <c r="D226" s="248"/>
      <c r="E226" s="249">
        <v>33.9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222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 x14ac:dyDescent="0.2">
      <c r="A227" s="221"/>
      <c r="B227" s="222"/>
      <c r="C227" s="260" t="s">
        <v>321</v>
      </c>
      <c r="D227" s="248"/>
      <c r="E227" s="249">
        <v>10.1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4"/>
      <c r="AA227" s="214"/>
      <c r="AB227" s="214"/>
      <c r="AC227" s="214"/>
      <c r="AD227" s="214"/>
      <c r="AE227" s="214"/>
      <c r="AF227" s="214"/>
      <c r="AG227" s="214" t="s">
        <v>222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3" x14ac:dyDescent="0.2">
      <c r="A228" s="221"/>
      <c r="B228" s="222"/>
      <c r="C228" s="260" t="s">
        <v>322</v>
      </c>
      <c r="D228" s="248"/>
      <c r="E228" s="249">
        <v>2.5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4"/>
      <c r="AA228" s="214"/>
      <c r="AB228" s="214"/>
      <c r="AC228" s="214"/>
      <c r="AD228" s="214"/>
      <c r="AE228" s="214"/>
      <c r="AF228" s="214"/>
      <c r="AG228" s="214" t="s">
        <v>222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 x14ac:dyDescent="0.2">
      <c r="A229" s="221"/>
      <c r="B229" s="222"/>
      <c r="C229" s="260" t="s">
        <v>323</v>
      </c>
      <c r="D229" s="248"/>
      <c r="E229" s="249">
        <v>1.6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222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2">
      <c r="A230" s="221"/>
      <c r="B230" s="222"/>
      <c r="C230" s="260" t="s">
        <v>324</v>
      </c>
      <c r="D230" s="248"/>
      <c r="E230" s="249">
        <v>6.2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222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2">
      <c r="A231" s="221"/>
      <c r="B231" s="222"/>
      <c r="C231" s="260" t="s">
        <v>463</v>
      </c>
      <c r="D231" s="248"/>
      <c r="E231" s="249">
        <v>28.1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4"/>
      <c r="AA231" s="214"/>
      <c r="AB231" s="214"/>
      <c r="AC231" s="214"/>
      <c r="AD231" s="214"/>
      <c r="AE231" s="214"/>
      <c r="AF231" s="214"/>
      <c r="AG231" s="214" t="s">
        <v>222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 x14ac:dyDescent="0.2">
      <c r="A232" s="221"/>
      <c r="B232" s="222"/>
      <c r="C232" s="260" t="s">
        <v>464</v>
      </c>
      <c r="D232" s="248"/>
      <c r="E232" s="249">
        <v>22.6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4"/>
      <c r="AA232" s="214"/>
      <c r="AB232" s="214"/>
      <c r="AC232" s="214"/>
      <c r="AD232" s="214"/>
      <c r="AE232" s="214"/>
      <c r="AF232" s="214"/>
      <c r="AG232" s="214" t="s">
        <v>222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 x14ac:dyDescent="0.2">
      <c r="A233" s="221"/>
      <c r="B233" s="222"/>
      <c r="C233" s="260" t="s">
        <v>325</v>
      </c>
      <c r="D233" s="248"/>
      <c r="E233" s="249">
        <v>2.9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4"/>
      <c r="AA233" s="214"/>
      <c r="AB233" s="214"/>
      <c r="AC233" s="214"/>
      <c r="AD233" s="214"/>
      <c r="AE233" s="214"/>
      <c r="AF233" s="214"/>
      <c r="AG233" s="214" t="s">
        <v>222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 x14ac:dyDescent="0.2">
      <c r="A234" s="221"/>
      <c r="B234" s="222"/>
      <c r="C234" s="260" t="s">
        <v>326</v>
      </c>
      <c r="D234" s="248"/>
      <c r="E234" s="249">
        <v>1.6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4"/>
      <c r="AA234" s="214"/>
      <c r="AB234" s="214"/>
      <c r="AC234" s="214"/>
      <c r="AD234" s="214"/>
      <c r="AE234" s="214"/>
      <c r="AF234" s="214"/>
      <c r="AG234" s="214" t="s">
        <v>222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 x14ac:dyDescent="0.2">
      <c r="A235" s="221"/>
      <c r="B235" s="222"/>
      <c r="C235" s="260" t="s">
        <v>337</v>
      </c>
      <c r="D235" s="248"/>
      <c r="E235" s="249">
        <v>3.1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4"/>
      <c r="AA235" s="214"/>
      <c r="AB235" s="214"/>
      <c r="AC235" s="214"/>
      <c r="AD235" s="214"/>
      <c r="AE235" s="214"/>
      <c r="AF235" s="214"/>
      <c r="AG235" s="214" t="s">
        <v>222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 x14ac:dyDescent="0.2">
      <c r="A236" s="221"/>
      <c r="B236" s="222"/>
      <c r="C236" s="260" t="s">
        <v>327</v>
      </c>
      <c r="D236" s="248"/>
      <c r="E236" s="249">
        <v>4.8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222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 x14ac:dyDescent="0.2">
      <c r="A237" s="221"/>
      <c r="B237" s="222"/>
      <c r="C237" s="260" t="s">
        <v>328</v>
      </c>
      <c r="D237" s="248"/>
      <c r="E237" s="249">
        <v>13.2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4"/>
      <c r="AA237" s="214"/>
      <c r="AB237" s="214"/>
      <c r="AC237" s="214"/>
      <c r="AD237" s="214"/>
      <c r="AE237" s="214"/>
      <c r="AF237" s="214"/>
      <c r="AG237" s="214" t="s">
        <v>222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 x14ac:dyDescent="0.2">
      <c r="A238" s="221"/>
      <c r="B238" s="222"/>
      <c r="C238" s="260" t="s">
        <v>465</v>
      </c>
      <c r="D238" s="248"/>
      <c r="E238" s="249">
        <v>2.8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4"/>
      <c r="AA238" s="214"/>
      <c r="AB238" s="214"/>
      <c r="AC238" s="214"/>
      <c r="AD238" s="214"/>
      <c r="AE238" s="214"/>
      <c r="AF238" s="214"/>
      <c r="AG238" s="214" t="s">
        <v>222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ht="33.75" outlineLevel="1" x14ac:dyDescent="0.2">
      <c r="A239" s="233">
        <v>57</v>
      </c>
      <c r="B239" s="234" t="s">
        <v>466</v>
      </c>
      <c r="C239" s="243" t="s">
        <v>467</v>
      </c>
      <c r="D239" s="235" t="s">
        <v>237</v>
      </c>
      <c r="E239" s="236">
        <v>166.245</v>
      </c>
      <c r="F239" s="237"/>
      <c r="G239" s="238">
        <f>ROUND(E239*F239,2)</f>
        <v>0</v>
      </c>
      <c r="H239" s="237"/>
      <c r="I239" s="238">
        <f>ROUND(E239*H239,2)</f>
        <v>0</v>
      </c>
      <c r="J239" s="237"/>
      <c r="K239" s="238">
        <f>ROUND(E239*J239,2)</f>
        <v>0</v>
      </c>
      <c r="L239" s="238">
        <v>21</v>
      </c>
      <c r="M239" s="238">
        <f>G239*(1+L239/100)</f>
        <v>0</v>
      </c>
      <c r="N239" s="236">
        <v>0</v>
      </c>
      <c r="O239" s="236">
        <f>ROUND(E239*N239,2)</f>
        <v>0</v>
      </c>
      <c r="P239" s="236">
        <v>0</v>
      </c>
      <c r="Q239" s="236">
        <f>ROUND(E239*P239,2)</f>
        <v>0</v>
      </c>
      <c r="R239" s="238" t="s">
        <v>238</v>
      </c>
      <c r="S239" s="238" t="s">
        <v>190</v>
      </c>
      <c r="T239" s="239" t="s">
        <v>190</v>
      </c>
      <c r="U239" s="224">
        <v>0.13900000000000001</v>
      </c>
      <c r="V239" s="224">
        <f>ROUND(E239*U239,2)</f>
        <v>23.11</v>
      </c>
      <c r="W239" s="224"/>
      <c r="X239" s="224" t="s">
        <v>217</v>
      </c>
      <c r="Y239" s="224" t="s">
        <v>192</v>
      </c>
      <c r="Z239" s="214"/>
      <c r="AA239" s="214"/>
      <c r="AB239" s="214"/>
      <c r="AC239" s="214"/>
      <c r="AD239" s="214"/>
      <c r="AE239" s="214"/>
      <c r="AF239" s="214"/>
      <c r="AG239" s="214" t="s">
        <v>218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2" x14ac:dyDescent="0.2">
      <c r="A240" s="221"/>
      <c r="B240" s="222"/>
      <c r="C240" s="260" t="s">
        <v>468</v>
      </c>
      <c r="D240" s="248"/>
      <c r="E240" s="249"/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222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 x14ac:dyDescent="0.2">
      <c r="A241" s="221"/>
      <c r="B241" s="222"/>
      <c r="C241" s="260" t="s">
        <v>469</v>
      </c>
      <c r="D241" s="248"/>
      <c r="E241" s="249">
        <v>16.274999999999999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4"/>
      <c r="AA241" s="214"/>
      <c r="AB241" s="214"/>
      <c r="AC241" s="214"/>
      <c r="AD241" s="214"/>
      <c r="AE241" s="214"/>
      <c r="AF241" s="214"/>
      <c r="AG241" s="214" t="s">
        <v>222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 x14ac:dyDescent="0.2">
      <c r="A242" s="221"/>
      <c r="B242" s="222"/>
      <c r="C242" s="260" t="s">
        <v>470</v>
      </c>
      <c r="D242" s="248"/>
      <c r="E242" s="249">
        <v>37.049999999999997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4"/>
      <c r="AA242" s="214"/>
      <c r="AB242" s="214"/>
      <c r="AC242" s="214"/>
      <c r="AD242" s="214"/>
      <c r="AE242" s="214"/>
      <c r="AF242" s="214"/>
      <c r="AG242" s="214" t="s">
        <v>222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 x14ac:dyDescent="0.2">
      <c r="A243" s="221"/>
      <c r="B243" s="222"/>
      <c r="C243" s="260" t="s">
        <v>471</v>
      </c>
      <c r="D243" s="248"/>
      <c r="E243" s="249">
        <v>65.55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4"/>
      <c r="AA243" s="214"/>
      <c r="AB243" s="214"/>
      <c r="AC243" s="214"/>
      <c r="AD243" s="214"/>
      <c r="AE243" s="214"/>
      <c r="AF243" s="214"/>
      <c r="AG243" s="214" t="s">
        <v>222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 x14ac:dyDescent="0.2">
      <c r="A244" s="221"/>
      <c r="B244" s="222"/>
      <c r="C244" s="260" t="s">
        <v>472</v>
      </c>
      <c r="D244" s="248"/>
      <c r="E244" s="249">
        <v>32.506500000000003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4"/>
      <c r="AA244" s="214"/>
      <c r="AB244" s="214"/>
      <c r="AC244" s="214"/>
      <c r="AD244" s="214"/>
      <c r="AE244" s="214"/>
      <c r="AF244" s="214"/>
      <c r="AG244" s="214" t="s">
        <v>222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2">
      <c r="A245" s="221"/>
      <c r="B245" s="222"/>
      <c r="C245" s="260" t="s">
        <v>473</v>
      </c>
      <c r="D245" s="248"/>
      <c r="E245" s="249">
        <v>14.8635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222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3">
        <v>58</v>
      </c>
      <c r="B246" s="234" t="s">
        <v>474</v>
      </c>
      <c r="C246" s="243" t="s">
        <v>475</v>
      </c>
      <c r="D246" s="235" t="s">
        <v>237</v>
      </c>
      <c r="E246" s="236">
        <v>214.815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6">
        <v>0</v>
      </c>
      <c r="O246" s="236">
        <f>ROUND(E246*N246,2)</f>
        <v>0</v>
      </c>
      <c r="P246" s="236">
        <v>0</v>
      </c>
      <c r="Q246" s="236">
        <f>ROUND(E246*P246,2)</f>
        <v>0</v>
      </c>
      <c r="R246" s="238" t="s">
        <v>216</v>
      </c>
      <c r="S246" s="238" t="s">
        <v>190</v>
      </c>
      <c r="T246" s="239" t="s">
        <v>190</v>
      </c>
      <c r="U246" s="224">
        <v>1.4999999999999999E-2</v>
      </c>
      <c r="V246" s="224">
        <f>ROUND(E246*U246,2)</f>
        <v>3.22</v>
      </c>
      <c r="W246" s="224"/>
      <c r="X246" s="224" t="s">
        <v>217</v>
      </c>
      <c r="Y246" s="224" t="s">
        <v>192</v>
      </c>
      <c r="Z246" s="214"/>
      <c r="AA246" s="214"/>
      <c r="AB246" s="214"/>
      <c r="AC246" s="214"/>
      <c r="AD246" s="214"/>
      <c r="AE246" s="214"/>
      <c r="AF246" s="214"/>
      <c r="AG246" s="214" t="s">
        <v>218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2" x14ac:dyDescent="0.2">
      <c r="A247" s="221"/>
      <c r="B247" s="222"/>
      <c r="C247" s="260" t="s">
        <v>476</v>
      </c>
      <c r="D247" s="248"/>
      <c r="E247" s="249">
        <v>166.245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4"/>
      <c r="AA247" s="214"/>
      <c r="AB247" s="214"/>
      <c r="AC247" s="214"/>
      <c r="AD247" s="214"/>
      <c r="AE247" s="214"/>
      <c r="AF247" s="214"/>
      <c r="AG247" s="214" t="s">
        <v>222</v>
      </c>
      <c r="AH247" s="214">
        <v>5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 x14ac:dyDescent="0.2">
      <c r="A248" s="221"/>
      <c r="B248" s="222"/>
      <c r="C248" s="260" t="s">
        <v>477</v>
      </c>
      <c r="D248" s="248"/>
      <c r="E248" s="249">
        <v>48.57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222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3">
        <v>59</v>
      </c>
      <c r="B249" s="234" t="s">
        <v>478</v>
      </c>
      <c r="C249" s="243" t="s">
        <v>479</v>
      </c>
      <c r="D249" s="235" t="s">
        <v>215</v>
      </c>
      <c r="E249" s="236">
        <v>2</v>
      </c>
      <c r="F249" s="237"/>
      <c r="G249" s="238">
        <f>ROUND(E249*F249,2)</f>
        <v>0</v>
      </c>
      <c r="H249" s="237"/>
      <c r="I249" s="238">
        <f>ROUND(E249*H249,2)</f>
        <v>0</v>
      </c>
      <c r="J249" s="237"/>
      <c r="K249" s="238">
        <f>ROUND(E249*J249,2)</f>
        <v>0</v>
      </c>
      <c r="L249" s="238">
        <v>21</v>
      </c>
      <c r="M249" s="238">
        <f>G249*(1+L249/100)</f>
        <v>0</v>
      </c>
      <c r="N249" s="236">
        <v>4.8669999999999998E-2</v>
      </c>
      <c r="O249" s="236">
        <f>ROUND(E249*N249,2)</f>
        <v>0.1</v>
      </c>
      <c r="P249" s="236">
        <v>0</v>
      </c>
      <c r="Q249" s="236">
        <f>ROUND(E249*P249,2)</f>
        <v>0</v>
      </c>
      <c r="R249" s="238" t="s">
        <v>216</v>
      </c>
      <c r="S249" s="238" t="s">
        <v>190</v>
      </c>
      <c r="T249" s="239" t="s">
        <v>190</v>
      </c>
      <c r="U249" s="224">
        <v>1.07</v>
      </c>
      <c r="V249" s="224">
        <f>ROUND(E249*U249,2)</f>
        <v>2.14</v>
      </c>
      <c r="W249" s="224"/>
      <c r="X249" s="224" t="s">
        <v>217</v>
      </c>
      <c r="Y249" s="224" t="s">
        <v>192</v>
      </c>
      <c r="Z249" s="214"/>
      <c r="AA249" s="214"/>
      <c r="AB249" s="214"/>
      <c r="AC249" s="214"/>
      <c r="AD249" s="214"/>
      <c r="AE249" s="214"/>
      <c r="AF249" s="214"/>
      <c r="AG249" s="214" t="s">
        <v>218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2" x14ac:dyDescent="0.2">
      <c r="A250" s="221"/>
      <c r="B250" s="222"/>
      <c r="C250" s="259" t="s">
        <v>480</v>
      </c>
      <c r="D250" s="250"/>
      <c r="E250" s="250"/>
      <c r="F250" s="250"/>
      <c r="G250" s="250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4"/>
      <c r="AA250" s="214"/>
      <c r="AB250" s="214"/>
      <c r="AC250" s="214"/>
      <c r="AD250" s="214"/>
      <c r="AE250" s="214"/>
      <c r="AF250" s="214"/>
      <c r="AG250" s="214" t="s">
        <v>220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41" t="str">
        <f>C250</f>
        <v>bez jejich dodání, ale s vysekáním kapes pro upevňovací prvky a s jejich zazděním, zabetonováním nebo zalitím,</v>
      </c>
      <c r="BB250" s="214"/>
      <c r="BC250" s="214"/>
      <c r="BD250" s="214"/>
      <c r="BE250" s="214"/>
      <c r="BF250" s="214"/>
      <c r="BG250" s="214"/>
      <c r="BH250" s="214"/>
    </row>
    <row r="251" spans="1:60" outlineLevel="2" x14ac:dyDescent="0.2">
      <c r="A251" s="221"/>
      <c r="B251" s="222"/>
      <c r="C251" s="260" t="s">
        <v>481</v>
      </c>
      <c r="D251" s="248"/>
      <c r="E251" s="249">
        <v>1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4"/>
      <c r="AA251" s="214"/>
      <c r="AB251" s="214"/>
      <c r="AC251" s="214"/>
      <c r="AD251" s="214"/>
      <c r="AE251" s="214"/>
      <c r="AF251" s="214"/>
      <c r="AG251" s="214" t="s">
        <v>222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2">
      <c r="A252" s="221"/>
      <c r="B252" s="222"/>
      <c r="C252" s="260" t="s">
        <v>482</v>
      </c>
      <c r="D252" s="248"/>
      <c r="E252" s="249">
        <v>1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222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3">
        <v>60</v>
      </c>
      <c r="B253" s="234" t="s">
        <v>483</v>
      </c>
      <c r="C253" s="243" t="s">
        <v>484</v>
      </c>
      <c r="D253" s="235" t="s">
        <v>215</v>
      </c>
      <c r="E253" s="236">
        <v>2</v>
      </c>
      <c r="F253" s="237"/>
      <c r="G253" s="238">
        <f>ROUND(E253*F253,2)</f>
        <v>0</v>
      </c>
      <c r="H253" s="237"/>
      <c r="I253" s="238">
        <f>ROUND(E253*H253,2)</f>
        <v>0</v>
      </c>
      <c r="J253" s="237"/>
      <c r="K253" s="238">
        <f>ROUND(E253*J253,2)</f>
        <v>0</v>
      </c>
      <c r="L253" s="238">
        <v>21</v>
      </c>
      <c r="M253" s="238">
        <f>G253*(1+L253/100)</f>
        <v>0</v>
      </c>
      <c r="N253" s="236">
        <v>4.9140000000000003E-2</v>
      </c>
      <c r="O253" s="236">
        <f>ROUND(E253*N253,2)</f>
        <v>0.1</v>
      </c>
      <c r="P253" s="236">
        <v>0</v>
      </c>
      <c r="Q253" s="236">
        <f>ROUND(E253*P253,2)</f>
        <v>0</v>
      </c>
      <c r="R253" s="238" t="s">
        <v>216</v>
      </c>
      <c r="S253" s="238" t="s">
        <v>190</v>
      </c>
      <c r="T253" s="239" t="s">
        <v>190</v>
      </c>
      <c r="U253" s="224">
        <v>2.0699999999999998</v>
      </c>
      <c r="V253" s="224">
        <f>ROUND(E253*U253,2)</f>
        <v>4.1399999999999997</v>
      </c>
      <c r="W253" s="224"/>
      <c r="X253" s="224" t="s">
        <v>217</v>
      </c>
      <c r="Y253" s="224" t="s">
        <v>192</v>
      </c>
      <c r="Z253" s="214"/>
      <c r="AA253" s="214"/>
      <c r="AB253" s="214"/>
      <c r="AC253" s="214"/>
      <c r="AD253" s="214"/>
      <c r="AE253" s="214"/>
      <c r="AF253" s="214"/>
      <c r="AG253" s="214" t="s">
        <v>218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 x14ac:dyDescent="0.2">
      <c r="A254" s="221"/>
      <c r="B254" s="222"/>
      <c r="C254" s="259" t="s">
        <v>480</v>
      </c>
      <c r="D254" s="250"/>
      <c r="E254" s="250"/>
      <c r="F254" s="250"/>
      <c r="G254" s="250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220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41" t="str">
        <f>C254</f>
        <v>bez jejich dodání, ale s vysekáním kapes pro upevňovací prvky a s jejich zazděním, zabetonováním nebo zalitím,</v>
      </c>
      <c r="BB254" s="214"/>
      <c r="BC254" s="214"/>
      <c r="BD254" s="214"/>
      <c r="BE254" s="214"/>
      <c r="BF254" s="214"/>
      <c r="BG254" s="214"/>
      <c r="BH254" s="214"/>
    </row>
    <row r="255" spans="1:60" outlineLevel="2" x14ac:dyDescent="0.2">
      <c r="A255" s="221"/>
      <c r="B255" s="222"/>
      <c r="C255" s="260" t="s">
        <v>485</v>
      </c>
      <c r="D255" s="248"/>
      <c r="E255" s="249">
        <v>1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4"/>
      <c r="AA255" s="214"/>
      <c r="AB255" s="214"/>
      <c r="AC255" s="214"/>
      <c r="AD255" s="214"/>
      <c r="AE255" s="214"/>
      <c r="AF255" s="214"/>
      <c r="AG255" s="214" t="s">
        <v>222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 x14ac:dyDescent="0.2">
      <c r="A256" s="221"/>
      <c r="B256" s="222"/>
      <c r="C256" s="260" t="s">
        <v>486</v>
      </c>
      <c r="D256" s="248"/>
      <c r="E256" s="249">
        <v>1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4"/>
      <c r="AA256" s="214"/>
      <c r="AB256" s="214"/>
      <c r="AC256" s="214"/>
      <c r="AD256" s="214"/>
      <c r="AE256" s="214"/>
      <c r="AF256" s="214"/>
      <c r="AG256" s="214" t="s">
        <v>222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3">
        <v>61</v>
      </c>
      <c r="B257" s="234" t="s">
        <v>487</v>
      </c>
      <c r="C257" s="243" t="s">
        <v>488</v>
      </c>
      <c r="D257" s="235" t="s">
        <v>237</v>
      </c>
      <c r="E257" s="236">
        <v>11.9</v>
      </c>
      <c r="F257" s="237"/>
      <c r="G257" s="238">
        <f>ROUND(E257*F257,2)</f>
        <v>0</v>
      </c>
      <c r="H257" s="237"/>
      <c r="I257" s="238">
        <f>ROUND(E257*H257,2)</f>
        <v>0</v>
      </c>
      <c r="J257" s="237"/>
      <c r="K257" s="238">
        <f>ROUND(E257*J257,2)</f>
        <v>0</v>
      </c>
      <c r="L257" s="238">
        <v>21</v>
      </c>
      <c r="M257" s="238">
        <f>G257*(1+L257/100)</f>
        <v>0</v>
      </c>
      <c r="N257" s="236">
        <v>0</v>
      </c>
      <c r="O257" s="236">
        <f>ROUND(E257*N257,2)</f>
        <v>0</v>
      </c>
      <c r="P257" s="236">
        <v>0</v>
      </c>
      <c r="Q257" s="236">
        <f>ROUND(E257*P257,2)</f>
        <v>0</v>
      </c>
      <c r="R257" s="238"/>
      <c r="S257" s="238" t="s">
        <v>294</v>
      </c>
      <c r="T257" s="239" t="s">
        <v>191</v>
      </c>
      <c r="U257" s="224">
        <v>0</v>
      </c>
      <c r="V257" s="224">
        <f>ROUND(E257*U257,2)</f>
        <v>0</v>
      </c>
      <c r="W257" s="224"/>
      <c r="X257" s="224" t="s">
        <v>217</v>
      </c>
      <c r="Y257" s="224" t="s">
        <v>192</v>
      </c>
      <c r="Z257" s="214"/>
      <c r="AA257" s="214"/>
      <c r="AB257" s="214"/>
      <c r="AC257" s="214"/>
      <c r="AD257" s="214"/>
      <c r="AE257" s="214"/>
      <c r="AF257" s="214"/>
      <c r="AG257" s="214" t="s">
        <v>218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2" x14ac:dyDescent="0.2">
      <c r="A258" s="221"/>
      <c r="B258" s="222"/>
      <c r="C258" s="260" t="s">
        <v>489</v>
      </c>
      <c r="D258" s="248"/>
      <c r="E258" s="249">
        <v>2.25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222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0" t="s">
        <v>490</v>
      </c>
      <c r="D259" s="248"/>
      <c r="E259" s="249">
        <v>1.95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4"/>
      <c r="AA259" s="214"/>
      <c r="AB259" s="214"/>
      <c r="AC259" s="214"/>
      <c r="AD259" s="214"/>
      <c r="AE259" s="214"/>
      <c r="AF259" s="214"/>
      <c r="AG259" s="214" t="s">
        <v>222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0" t="s">
        <v>491</v>
      </c>
      <c r="D260" s="248"/>
      <c r="E260" s="249">
        <v>3.15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222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2">
      <c r="A261" s="221"/>
      <c r="B261" s="222"/>
      <c r="C261" s="260" t="s">
        <v>492</v>
      </c>
      <c r="D261" s="248"/>
      <c r="E261" s="249">
        <v>2.25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4"/>
      <c r="AA261" s="214"/>
      <c r="AB261" s="214"/>
      <c r="AC261" s="214"/>
      <c r="AD261" s="214"/>
      <c r="AE261" s="214"/>
      <c r="AF261" s="214"/>
      <c r="AG261" s="214" t="s">
        <v>222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2">
      <c r="A262" s="221"/>
      <c r="B262" s="222"/>
      <c r="C262" s="260" t="s">
        <v>493</v>
      </c>
      <c r="D262" s="248"/>
      <c r="E262" s="249">
        <v>2.2999999999999998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222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52">
        <v>62</v>
      </c>
      <c r="B263" s="253" t="s">
        <v>494</v>
      </c>
      <c r="C263" s="262" t="s">
        <v>495</v>
      </c>
      <c r="D263" s="254" t="s">
        <v>215</v>
      </c>
      <c r="E263" s="255">
        <v>1</v>
      </c>
      <c r="F263" s="256"/>
      <c r="G263" s="257">
        <f>ROUND(E263*F263,2)</f>
        <v>0</v>
      </c>
      <c r="H263" s="256"/>
      <c r="I263" s="257">
        <f>ROUND(E263*H263,2)</f>
        <v>0</v>
      </c>
      <c r="J263" s="256"/>
      <c r="K263" s="257">
        <f>ROUND(E263*J263,2)</f>
        <v>0</v>
      </c>
      <c r="L263" s="257">
        <v>21</v>
      </c>
      <c r="M263" s="257">
        <f>G263*(1+L263/100)</f>
        <v>0</v>
      </c>
      <c r="N263" s="255">
        <v>3.2000000000000001E-2</v>
      </c>
      <c r="O263" s="255">
        <f>ROUND(E263*N263,2)</f>
        <v>0.03</v>
      </c>
      <c r="P263" s="255">
        <v>0</v>
      </c>
      <c r="Q263" s="255">
        <f>ROUND(E263*P263,2)</f>
        <v>0</v>
      </c>
      <c r="R263" s="257"/>
      <c r="S263" s="257" t="s">
        <v>294</v>
      </c>
      <c r="T263" s="258" t="s">
        <v>190</v>
      </c>
      <c r="U263" s="224">
        <v>0</v>
      </c>
      <c r="V263" s="224">
        <f>ROUND(E263*U263,2)</f>
        <v>0</v>
      </c>
      <c r="W263" s="224"/>
      <c r="X263" s="224" t="s">
        <v>257</v>
      </c>
      <c r="Y263" s="224" t="s">
        <v>192</v>
      </c>
      <c r="Z263" s="214"/>
      <c r="AA263" s="214"/>
      <c r="AB263" s="214"/>
      <c r="AC263" s="214"/>
      <c r="AD263" s="214"/>
      <c r="AE263" s="214"/>
      <c r="AF263" s="214"/>
      <c r="AG263" s="214" t="s">
        <v>258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52">
        <v>63</v>
      </c>
      <c r="B264" s="253" t="s">
        <v>496</v>
      </c>
      <c r="C264" s="262" t="s">
        <v>497</v>
      </c>
      <c r="D264" s="254" t="s">
        <v>215</v>
      </c>
      <c r="E264" s="255">
        <v>1</v>
      </c>
      <c r="F264" s="256"/>
      <c r="G264" s="257">
        <f>ROUND(E264*F264,2)</f>
        <v>0</v>
      </c>
      <c r="H264" s="256"/>
      <c r="I264" s="257">
        <f>ROUND(E264*H264,2)</f>
        <v>0</v>
      </c>
      <c r="J264" s="256"/>
      <c r="K264" s="257">
        <f>ROUND(E264*J264,2)</f>
        <v>0</v>
      </c>
      <c r="L264" s="257">
        <v>21</v>
      </c>
      <c r="M264" s="257">
        <f>G264*(1+L264/100)</f>
        <v>0</v>
      </c>
      <c r="N264" s="255">
        <v>7.0999999999999994E-2</v>
      </c>
      <c r="O264" s="255">
        <f>ROUND(E264*N264,2)</f>
        <v>7.0000000000000007E-2</v>
      </c>
      <c r="P264" s="255">
        <v>0</v>
      </c>
      <c r="Q264" s="255">
        <f>ROUND(E264*P264,2)</f>
        <v>0</v>
      </c>
      <c r="R264" s="257"/>
      <c r="S264" s="257" t="s">
        <v>294</v>
      </c>
      <c r="T264" s="258" t="s">
        <v>190</v>
      </c>
      <c r="U264" s="224">
        <v>0</v>
      </c>
      <c r="V264" s="224">
        <f>ROUND(E264*U264,2)</f>
        <v>0</v>
      </c>
      <c r="W264" s="224"/>
      <c r="X264" s="224" t="s">
        <v>257</v>
      </c>
      <c r="Y264" s="224" t="s">
        <v>192</v>
      </c>
      <c r="Z264" s="214"/>
      <c r="AA264" s="214"/>
      <c r="AB264" s="214"/>
      <c r="AC264" s="214"/>
      <c r="AD264" s="214"/>
      <c r="AE264" s="214"/>
      <c r="AF264" s="214"/>
      <c r="AG264" s="214" t="s">
        <v>258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3">
        <v>64</v>
      </c>
      <c r="B265" s="234" t="s">
        <v>498</v>
      </c>
      <c r="C265" s="243" t="s">
        <v>499</v>
      </c>
      <c r="D265" s="235" t="s">
        <v>237</v>
      </c>
      <c r="E265" s="236">
        <v>1.8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6">
        <v>0.01</v>
      </c>
      <c r="O265" s="236">
        <f>ROUND(E265*N265,2)</f>
        <v>0.02</v>
      </c>
      <c r="P265" s="236">
        <v>0</v>
      </c>
      <c r="Q265" s="236">
        <f>ROUND(E265*P265,2)</f>
        <v>0</v>
      </c>
      <c r="R265" s="238" t="s">
        <v>256</v>
      </c>
      <c r="S265" s="238" t="s">
        <v>190</v>
      </c>
      <c r="T265" s="239" t="s">
        <v>190</v>
      </c>
      <c r="U265" s="224">
        <v>0</v>
      </c>
      <c r="V265" s="224">
        <f>ROUND(E265*U265,2)</f>
        <v>0</v>
      </c>
      <c r="W265" s="224"/>
      <c r="X265" s="224" t="s">
        <v>257</v>
      </c>
      <c r="Y265" s="224" t="s">
        <v>192</v>
      </c>
      <c r="Z265" s="214"/>
      <c r="AA265" s="214"/>
      <c r="AB265" s="214"/>
      <c r="AC265" s="214"/>
      <c r="AD265" s="214"/>
      <c r="AE265" s="214"/>
      <c r="AF265" s="214"/>
      <c r="AG265" s="214" t="s">
        <v>258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2" x14ac:dyDescent="0.2">
      <c r="A266" s="221"/>
      <c r="B266" s="222"/>
      <c r="C266" s="260" t="s">
        <v>500</v>
      </c>
      <c r="D266" s="248"/>
      <c r="E266" s="249">
        <v>0.72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4"/>
      <c r="AA266" s="214"/>
      <c r="AB266" s="214"/>
      <c r="AC266" s="214"/>
      <c r="AD266" s="214"/>
      <c r="AE266" s="214"/>
      <c r="AF266" s="214"/>
      <c r="AG266" s="214" t="s">
        <v>222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2">
      <c r="A267" s="221"/>
      <c r="B267" s="222"/>
      <c r="C267" s="260" t="s">
        <v>501</v>
      </c>
      <c r="D267" s="248"/>
      <c r="E267" s="249">
        <v>1.08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4"/>
      <c r="AA267" s="214"/>
      <c r="AB267" s="214"/>
      <c r="AC267" s="214"/>
      <c r="AD267" s="214"/>
      <c r="AE267" s="214"/>
      <c r="AF267" s="214"/>
      <c r="AG267" s="214" t="s">
        <v>222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x14ac:dyDescent="0.2">
      <c r="A268" s="226" t="s">
        <v>185</v>
      </c>
      <c r="B268" s="227" t="s">
        <v>107</v>
      </c>
      <c r="C268" s="242" t="s">
        <v>108</v>
      </c>
      <c r="D268" s="228"/>
      <c r="E268" s="229"/>
      <c r="F268" s="230"/>
      <c r="G268" s="230">
        <f>SUMIF(AG269:AG332,"&lt;&gt;NOR",G269:G332)</f>
        <v>0</v>
      </c>
      <c r="H268" s="230"/>
      <c r="I268" s="230">
        <f>SUM(I269:I332)</f>
        <v>0</v>
      </c>
      <c r="J268" s="230"/>
      <c r="K268" s="230">
        <f>SUM(K269:K332)</f>
        <v>0</v>
      </c>
      <c r="L268" s="230"/>
      <c r="M268" s="230">
        <f>SUM(M269:M332)</f>
        <v>0</v>
      </c>
      <c r="N268" s="229"/>
      <c r="O268" s="229">
        <f>SUM(O269:O332)</f>
        <v>0.18000000000000002</v>
      </c>
      <c r="P268" s="229"/>
      <c r="Q268" s="229">
        <f>SUM(Q269:Q332)</f>
        <v>13.76</v>
      </c>
      <c r="R268" s="230"/>
      <c r="S268" s="230"/>
      <c r="T268" s="231"/>
      <c r="U268" s="225"/>
      <c r="V268" s="225">
        <f>SUM(V269:V332)</f>
        <v>227.20999999999998</v>
      </c>
      <c r="W268" s="225"/>
      <c r="X268" s="225"/>
      <c r="Y268" s="225"/>
      <c r="AG268" t="s">
        <v>186</v>
      </c>
    </row>
    <row r="269" spans="1:60" outlineLevel="1" x14ac:dyDescent="0.2">
      <c r="A269" s="233">
        <v>65</v>
      </c>
      <c r="B269" s="234" t="s">
        <v>502</v>
      </c>
      <c r="C269" s="243" t="s">
        <v>503</v>
      </c>
      <c r="D269" s="235" t="s">
        <v>307</v>
      </c>
      <c r="E269" s="236">
        <v>0.1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0</v>
      </c>
      <c r="O269" s="236">
        <f>ROUND(E269*N269,2)</f>
        <v>0</v>
      </c>
      <c r="P269" s="236">
        <v>2.85</v>
      </c>
      <c r="Q269" s="236">
        <f>ROUND(E269*P269,2)</f>
        <v>0.28999999999999998</v>
      </c>
      <c r="R269" s="238" t="s">
        <v>504</v>
      </c>
      <c r="S269" s="238" t="s">
        <v>190</v>
      </c>
      <c r="T269" s="239" t="s">
        <v>190</v>
      </c>
      <c r="U269" s="224">
        <v>17.606999999999999</v>
      </c>
      <c r="V269" s="224">
        <f>ROUND(E269*U269,2)</f>
        <v>1.76</v>
      </c>
      <c r="W269" s="224"/>
      <c r="X269" s="224" t="s">
        <v>217</v>
      </c>
      <c r="Y269" s="224" t="s">
        <v>192</v>
      </c>
      <c r="Z269" s="214"/>
      <c r="AA269" s="214"/>
      <c r="AB269" s="214"/>
      <c r="AC269" s="214"/>
      <c r="AD269" s="214"/>
      <c r="AE269" s="214"/>
      <c r="AF269" s="214"/>
      <c r="AG269" s="214" t="s">
        <v>218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2" x14ac:dyDescent="0.2">
      <c r="A270" s="221"/>
      <c r="B270" s="222"/>
      <c r="C270" s="259" t="s">
        <v>505</v>
      </c>
      <c r="D270" s="250"/>
      <c r="E270" s="250"/>
      <c r="F270" s="250"/>
      <c r="G270" s="250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4"/>
      <c r="AA270" s="214"/>
      <c r="AB270" s="214"/>
      <c r="AC270" s="214"/>
      <c r="AD270" s="214"/>
      <c r="AE270" s="214"/>
      <c r="AF270" s="214"/>
      <c r="AG270" s="214" t="s">
        <v>220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41" t="str">
        <f>C270</f>
        <v>s naložením vybouraných hmot a suti na dopravní prostředek nebo s odklizením na hromady do vzdálenosti 20 m</v>
      </c>
      <c r="BB270" s="214"/>
      <c r="BC270" s="214"/>
      <c r="BD270" s="214"/>
      <c r="BE270" s="214"/>
      <c r="BF270" s="214"/>
      <c r="BG270" s="214"/>
      <c r="BH270" s="214"/>
    </row>
    <row r="271" spans="1:60" outlineLevel="2" x14ac:dyDescent="0.2">
      <c r="A271" s="221"/>
      <c r="B271" s="222"/>
      <c r="C271" s="261" t="s">
        <v>506</v>
      </c>
      <c r="D271" s="251"/>
      <c r="E271" s="251"/>
      <c r="F271" s="251"/>
      <c r="G271" s="251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195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41" t="str">
        <f>C271</f>
        <v>Včetně bourání geotextilií, výplně otvorů tvárnic, drenáží, trubek a dilatačních prvků apod. zabudovaných v bouraných konstrukcích.</v>
      </c>
      <c r="BB271" s="214"/>
      <c r="BC271" s="214"/>
      <c r="BD271" s="214"/>
      <c r="BE271" s="214"/>
      <c r="BF271" s="214"/>
      <c r="BG271" s="214"/>
      <c r="BH271" s="214"/>
    </row>
    <row r="272" spans="1:60" outlineLevel="2" x14ac:dyDescent="0.2">
      <c r="A272" s="221"/>
      <c r="B272" s="222"/>
      <c r="C272" s="260" t="s">
        <v>507</v>
      </c>
      <c r="D272" s="248"/>
      <c r="E272" s="249">
        <v>0.1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4"/>
      <c r="AA272" s="214"/>
      <c r="AB272" s="214"/>
      <c r="AC272" s="214"/>
      <c r="AD272" s="214"/>
      <c r="AE272" s="214"/>
      <c r="AF272" s="214"/>
      <c r="AG272" s="214" t="s">
        <v>222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ht="22.5" outlineLevel="1" x14ac:dyDescent="0.2">
      <c r="A273" s="233">
        <v>66</v>
      </c>
      <c r="B273" s="234" t="s">
        <v>508</v>
      </c>
      <c r="C273" s="243" t="s">
        <v>509</v>
      </c>
      <c r="D273" s="235" t="s">
        <v>307</v>
      </c>
      <c r="E273" s="236">
        <v>2.6579999999999999</v>
      </c>
      <c r="F273" s="237"/>
      <c r="G273" s="238">
        <f>ROUND(E273*F273,2)</f>
        <v>0</v>
      </c>
      <c r="H273" s="237"/>
      <c r="I273" s="238">
        <f>ROUND(E273*H273,2)</f>
        <v>0</v>
      </c>
      <c r="J273" s="237"/>
      <c r="K273" s="238">
        <f>ROUND(E273*J273,2)</f>
        <v>0</v>
      </c>
      <c r="L273" s="238">
        <v>21</v>
      </c>
      <c r="M273" s="238">
        <f>G273*(1+L273/100)</f>
        <v>0</v>
      </c>
      <c r="N273" s="236">
        <v>1.1000000000000001E-3</v>
      </c>
      <c r="O273" s="236">
        <f>ROUND(E273*N273,2)</f>
        <v>0</v>
      </c>
      <c r="P273" s="236">
        <v>1.175</v>
      </c>
      <c r="Q273" s="236">
        <f>ROUND(E273*P273,2)</f>
        <v>3.12</v>
      </c>
      <c r="R273" s="238" t="s">
        <v>510</v>
      </c>
      <c r="S273" s="238" t="s">
        <v>190</v>
      </c>
      <c r="T273" s="239" t="s">
        <v>190</v>
      </c>
      <c r="U273" s="224">
        <v>1.2829999999999999</v>
      </c>
      <c r="V273" s="224">
        <f>ROUND(E273*U273,2)</f>
        <v>3.41</v>
      </c>
      <c r="W273" s="224"/>
      <c r="X273" s="224" t="s">
        <v>217</v>
      </c>
      <c r="Y273" s="224" t="s">
        <v>192</v>
      </c>
      <c r="Z273" s="214"/>
      <c r="AA273" s="214"/>
      <c r="AB273" s="214"/>
      <c r="AC273" s="214"/>
      <c r="AD273" s="214"/>
      <c r="AE273" s="214"/>
      <c r="AF273" s="214"/>
      <c r="AG273" s="214" t="s">
        <v>218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ht="22.5" outlineLevel="2" x14ac:dyDescent="0.2">
      <c r="A274" s="221"/>
      <c r="B274" s="222"/>
      <c r="C274" s="259" t="s">
        <v>511</v>
      </c>
      <c r="D274" s="250"/>
      <c r="E274" s="250"/>
      <c r="F274" s="250"/>
      <c r="G274" s="250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4"/>
      <c r="AA274" s="214"/>
      <c r="AB274" s="214"/>
      <c r="AC274" s="214"/>
      <c r="AD274" s="214"/>
      <c r="AE274" s="214"/>
      <c r="AF274" s="214"/>
      <c r="AG274" s="214" t="s">
        <v>220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41" t="str">
        <f>C274</f>
        <v>nebo vybourání otvorů průřezové plochy přes 4 m2 ve zdivu nadzákladovém, včetně pomocného lešení o výšce podlahy do 1900 mm a pro zatížení do 1,5 kPa  (150 kg/m2)</v>
      </c>
      <c r="BB274" s="214"/>
      <c r="BC274" s="214"/>
      <c r="BD274" s="214"/>
      <c r="BE274" s="214"/>
      <c r="BF274" s="214"/>
      <c r="BG274" s="214"/>
      <c r="BH274" s="214"/>
    </row>
    <row r="275" spans="1:60" outlineLevel="2" x14ac:dyDescent="0.2">
      <c r="A275" s="221"/>
      <c r="B275" s="222"/>
      <c r="C275" s="260" t="s">
        <v>512</v>
      </c>
      <c r="D275" s="248"/>
      <c r="E275" s="249">
        <v>1.8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4"/>
      <c r="AA275" s="214"/>
      <c r="AB275" s="214"/>
      <c r="AC275" s="214"/>
      <c r="AD275" s="214"/>
      <c r="AE275" s="214"/>
      <c r="AF275" s="214"/>
      <c r="AG275" s="214" t="s">
        <v>222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 x14ac:dyDescent="0.2">
      <c r="A276" s="221"/>
      <c r="B276" s="222"/>
      <c r="C276" s="260" t="s">
        <v>513</v>
      </c>
      <c r="D276" s="248"/>
      <c r="E276" s="249">
        <v>0.36449999999999999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4"/>
      <c r="AA276" s="214"/>
      <c r="AB276" s="214"/>
      <c r="AC276" s="214"/>
      <c r="AD276" s="214"/>
      <c r="AE276" s="214"/>
      <c r="AF276" s="214"/>
      <c r="AG276" s="214" t="s">
        <v>222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 x14ac:dyDescent="0.2">
      <c r="A277" s="221"/>
      <c r="B277" s="222"/>
      <c r="C277" s="260" t="s">
        <v>514</v>
      </c>
      <c r="D277" s="248"/>
      <c r="E277" s="249">
        <v>0.3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4"/>
      <c r="AA277" s="214"/>
      <c r="AB277" s="214"/>
      <c r="AC277" s="214"/>
      <c r="AD277" s="214"/>
      <c r="AE277" s="214"/>
      <c r="AF277" s="214"/>
      <c r="AG277" s="214" t="s">
        <v>222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 x14ac:dyDescent="0.2">
      <c r="A278" s="221"/>
      <c r="B278" s="222"/>
      <c r="C278" s="260" t="s">
        <v>515</v>
      </c>
      <c r="D278" s="248"/>
      <c r="E278" s="249">
        <v>0.14399999999999999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222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 x14ac:dyDescent="0.2">
      <c r="A279" s="221"/>
      <c r="B279" s="222"/>
      <c r="C279" s="260" t="s">
        <v>516</v>
      </c>
      <c r="D279" s="248"/>
      <c r="E279" s="249">
        <v>4.9500000000000002E-2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4"/>
      <c r="AA279" s="214"/>
      <c r="AB279" s="214"/>
      <c r="AC279" s="214"/>
      <c r="AD279" s="214"/>
      <c r="AE279" s="214"/>
      <c r="AF279" s="214"/>
      <c r="AG279" s="214" t="s">
        <v>222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1" x14ac:dyDescent="0.2">
      <c r="A280" s="233">
        <v>67</v>
      </c>
      <c r="B280" s="234" t="s">
        <v>517</v>
      </c>
      <c r="C280" s="243" t="s">
        <v>518</v>
      </c>
      <c r="D280" s="235" t="s">
        <v>307</v>
      </c>
      <c r="E280" s="236">
        <v>0.18</v>
      </c>
      <c r="F280" s="237"/>
      <c r="G280" s="238">
        <f>ROUND(E280*F280,2)</f>
        <v>0</v>
      </c>
      <c r="H280" s="237"/>
      <c r="I280" s="238">
        <f>ROUND(E280*H280,2)</f>
        <v>0</v>
      </c>
      <c r="J280" s="237"/>
      <c r="K280" s="238">
        <f>ROUND(E280*J280,2)</f>
        <v>0</v>
      </c>
      <c r="L280" s="238">
        <v>21</v>
      </c>
      <c r="M280" s="238">
        <f>G280*(1+L280/100)</f>
        <v>0</v>
      </c>
      <c r="N280" s="236">
        <v>0</v>
      </c>
      <c r="O280" s="236">
        <f>ROUND(E280*N280,2)</f>
        <v>0</v>
      </c>
      <c r="P280" s="236">
        <v>2.2000000000000002</v>
      </c>
      <c r="Q280" s="236">
        <f>ROUND(E280*P280,2)</f>
        <v>0.4</v>
      </c>
      <c r="R280" s="238" t="s">
        <v>510</v>
      </c>
      <c r="S280" s="238" t="s">
        <v>190</v>
      </c>
      <c r="T280" s="239" t="s">
        <v>190</v>
      </c>
      <c r="U280" s="224">
        <v>12.56</v>
      </c>
      <c r="V280" s="224">
        <f>ROUND(E280*U280,2)</f>
        <v>2.2599999999999998</v>
      </c>
      <c r="W280" s="224"/>
      <c r="X280" s="224" t="s">
        <v>217</v>
      </c>
      <c r="Y280" s="224" t="s">
        <v>192</v>
      </c>
      <c r="Z280" s="214"/>
      <c r="AA280" s="214"/>
      <c r="AB280" s="214"/>
      <c r="AC280" s="214"/>
      <c r="AD280" s="214"/>
      <c r="AE280" s="214"/>
      <c r="AF280" s="214"/>
      <c r="AG280" s="214" t="s">
        <v>218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2" x14ac:dyDescent="0.2">
      <c r="A281" s="221"/>
      <c r="B281" s="222"/>
      <c r="C281" s="260" t="s">
        <v>519</v>
      </c>
      <c r="D281" s="248"/>
      <c r="E281" s="249">
        <v>7.1999999999999995E-2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4"/>
      <c r="AA281" s="214"/>
      <c r="AB281" s="214"/>
      <c r="AC281" s="214"/>
      <c r="AD281" s="214"/>
      <c r="AE281" s="214"/>
      <c r="AF281" s="214"/>
      <c r="AG281" s="214" t="s">
        <v>222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 x14ac:dyDescent="0.2">
      <c r="A282" s="221"/>
      <c r="B282" s="222"/>
      <c r="C282" s="260" t="s">
        <v>520</v>
      </c>
      <c r="D282" s="248"/>
      <c r="E282" s="249">
        <v>0.108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4"/>
      <c r="AA282" s="214"/>
      <c r="AB282" s="214"/>
      <c r="AC282" s="214"/>
      <c r="AD282" s="214"/>
      <c r="AE282" s="214"/>
      <c r="AF282" s="214"/>
      <c r="AG282" s="214" t="s">
        <v>222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1" x14ac:dyDescent="0.2">
      <c r="A283" s="233">
        <v>68</v>
      </c>
      <c r="B283" s="234" t="s">
        <v>521</v>
      </c>
      <c r="C283" s="243" t="s">
        <v>522</v>
      </c>
      <c r="D283" s="235" t="s">
        <v>307</v>
      </c>
      <c r="E283" s="236">
        <v>0.18</v>
      </c>
      <c r="F283" s="237"/>
      <c r="G283" s="238">
        <f>ROUND(E283*F283,2)</f>
        <v>0</v>
      </c>
      <c r="H283" s="237"/>
      <c r="I283" s="238">
        <f>ROUND(E283*H283,2)</f>
        <v>0</v>
      </c>
      <c r="J283" s="237"/>
      <c r="K283" s="238">
        <f>ROUND(E283*J283,2)</f>
        <v>0</v>
      </c>
      <c r="L283" s="238">
        <v>21</v>
      </c>
      <c r="M283" s="238">
        <f>G283*(1+L283/100)</f>
        <v>0</v>
      </c>
      <c r="N283" s="236">
        <v>0</v>
      </c>
      <c r="O283" s="236">
        <f>ROUND(E283*N283,2)</f>
        <v>0</v>
      </c>
      <c r="P283" s="236">
        <v>0</v>
      </c>
      <c r="Q283" s="236">
        <f>ROUND(E283*P283,2)</f>
        <v>0</v>
      </c>
      <c r="R283" s="238" t="s">
        <v>510</v>
      </c>
      <c r="S283" s="238" t="s">
        <v>190</v>
      </c>
      <c r="T283" s="239" t="s">
        <v>190</v>
      </c>
      <c r="U283" s="224">
        <v>4.8280000000000003</v>
      </c>
      <c r="V283" s="224">
        <f>ROUND(E283*U283,2)</f>
        <v>0.87</v>
      </c>
      <c r="W283" s="224"/>
      <c r="X283" s="224" t="s">
        <v>217</v>
      </c>
      <c r="Y283" s="224" t="s">
        <v>192</v>
      </c>
      <c r="Z283" s="214"/>
      <c r="AA283" s="214"/>
      <c r="AB283" s="214"/>
      <c r="AC283" s="214"/>
      <c r="AD283" s="214"/>
      <c r="AE283" s="214"/>
      <c r="AF283" s="214"/>
      <c r="AG283" s="214" t="s">
        <v>218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2" x14ac:dyDescent="0.2">
      <c r="A284" s="221"/>
      <c r="B284" s="222"/>
      <c r="C284" s="260" t="s">
        <v>523</v>
      </c>
      <c r="D284" s="248"/>
      <c r="E284" s="249">
        <v>0.18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4"/>
      <c r="AA284" s="214"/>
      <c r="AB284" s="214"/>
      <c r="AC284" s="214"/>
      <c r="AD284" s="214"/>
      <c r="AE284" s="214"/>
      <c r="AF284" s="214"/>
      <c r="AG284" s="214" t="s">
        <v>222</v>
      </c>
      <c r="AH284" s="214">
        <v>5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3">
        <v>69</v>
      </c>
      <c r="B285" s="234" t="s">
        <v>524</v>
      </c>
      <c r="C285" s="243" t="s">
        <v>525</v>
      </c>
      <c r="D285" s="235" t="s">
        <v>237</v>
      </c>
      <c r="E285" s="236">
        <v>0.72</v>
      </c>
      <c r="F285" s="237"/>
      <c r="G285" s="238">
        <f>ROUND(E285*F285,2)</f>
        <v>0</v>
      </c>
      <c r="H285" s="237"/>
      <c r="I285" s="238">
        <f>ROUND(E285*H285,2)</f>
        <v>0</v>
      </c>
      <c r="J285" s="237"/>
      <c r="K285" s="238">
        <f>ROUND(E285*J285,2)</f>
        <v>0</v>
      </c>
      <c r="L285" s="238">
        <v>21</v>
      </c>
      <c r="M285" s="238">
        <f>G285*(1+L285/100)</f>
        <v>0</v>
      </c>
      <c r="N285" s="236">
        <v>0</v>
      </c>
      <c r="O285" s="236">
        <f>ROUND(E285*N285,2)</f>
        <v>0</v>
      </c>
      <c r="P285" s="236">
        <v>0.02</v>
      </c>
      <c r="Q285" s="236">
        <f>ROUND(E285*P285,2)</f>
        <v>0.01</v>
      </c>
      <c r="R285" s="238" t="s">
        <v>510</v>
      </c>
      <c r="S285" s="238" t="s">
        <v>190</v>
      </c>
      <c r="T285" s="239" t="s">
        <v>190</v>
      </c>
      <c r="U285" s="224">
        <v>0.24</v>
      </c>
      <c r="V285" s="224">
        <f>ROUND(E285*U285,2)</f>
        <v>0.17</v>
      </c>
      <c r="W285" s="224"/>
      <c r="X285" s="224" t="s">
        <v>217</v>
      </c>
      <c r="Y285" s="224" t="s">
        <v>192</v>
      </c>
      <c r="Z285" s="214"/>
      <c r="AA285" s="214"/>
      <c r="AB285" s="214"/>
      <c r="AC285" s="214"/>
      <c r="AD285" s="214"/>
      <c r="AE285" s="214"/>
      <c r="AF285" s="214"/>
      <c r="AG285" s="214" t="s">
        <v>218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2" x14ac:dyDescent="0.2">
      <c r="A286" s="221"/>
      <c r="B286" s="222"/>
      <c r="C286" s="259" t="s">
        <v>526</v>
      </c>
      <c r="D286" s="250"/>
      <c r="E286" s="250"/>
      <c r="F286" s="250"/>
      <c r="G286" s="250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220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2" x14ac:dyDescent="0.2">
      <c r="A287" s="221"/>
      <c r="B287" s="222"/>
      <c r="C287" s="260" t="s">
        <v>527</v>
      </c>
      <c r="D287" s="248"/>
      <c r="E287" s="249">
        <v>0.72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4"/>
      <c r="AA287" s="214"/>
      <c r="AB287" s="214"/>
      <c r="AC287" s="214"/>
      <c r="AD287" s="214"/>
      <c r="AE287" s="214"/>
      <c r="AF287" s="214"/>
      <c r="AG287" s="214" t="s">
        <v>222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22.5" outlineLevel="1" x14ac:dyDescent="0.2">
      <c r="A288" s="233">
        <v>70</v>
      </c>
      <c r="B288" s="234" t="s">
        <v>528</v>
      </c>
      <c r="C288" s="243" t="s">
        <v>529</v>
      </c>
      <c r="D288" s="235" t="s">
        <v>237</v>
      </c>
      <c r="E288" s="236">
        <v>1.29</v>
      </c>
      <c r="F288" s="237"/>
      <c r="G288" s="238">
        <f>ROUND(E288*F288,2)</f>
        <v>0</v>
      </c>
      <c r="H288" s="237"/>
      <c r="I288" s="238">
        <f>ROUND(E288*H288,2)</f>
        <v>0</v>
      </c>
      <c r="J288" s="237"/>
      <c r="K288" s="238">
        <f>ROUND(E288*J288,2)</f>
        <v>0</v>
      </c>
      <c r="L288" s="238">
        <v>21</v>
      </c>
      <c r="M288" s="238">
        <f>G288*(1+L288/100)</f>
        <v>0</v>
      </c>
      <c r="N288" s="236">
        <v>3.4000000000000002E-4</v>
      </c>
      <c r="O288" s="236">
        <f>ROUND(E288*N288,2)</f>
        <v>0</v>
      </c>
      <c r="P288" s="236">
        <v>0.27500000000000002</v>
      </c>
      <c r="Q288" s="236">
        <f>ROUND(E288*P288,2)</f>
        <v>0.35</v>
      </c>
      <c r="R288" s="238" t="s">
        <v>510</v>
      </c>
      <c r="S288" s="238" t="s">
        <v>190</v>
      </c>
      <c r="T288" s="239" t="s">
        <v>190</v>
      </c>
      <c r="U288" s="224">
        <v>1.0529999999999999</v>
      </c>
      <c r="V288" s="224">
        <f>ROUND(E288*U288,2)</f>
        <v>1.36</v>
      </c>
      <c r="W288" s="224"/>
      <c r="X288" s="224" t="s">
        <v>217</v>
      </c>
      <c r="Y288" s="224" t="s">
        <v>192</v>
      </c>
      <c r="Z288" s="214"/>
      <c r="AA288" s="214"/>
      <c r="AB288" s="214"/>
      <c r="AC288" s="214"/>
      <c r="AD288" s="214"/>
      <c r="AE288" s="214"/>
      <c r="AF288" s="214"/>
      <c r="AG288" s="214" t="s">
        <v>218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2" x14ac:dyDescent="0.2">
      <c r="A289" s="221"/>
      <c r="B289" s="222"/>
      <c r="C289" s="259" t="s">
        <v>530</v>
      </c>
      <c r="D289" s="250"/>
      <c r="E289" s="250"/>
      <c r="F289" s="250"/>
      <c r="G289" s="250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4"/>
      <c r="AA289" s="214"/>
      <c r="AB289" s="214"/>
      <c r="AC289" s="214"/>
      <c r="AD289" s="214"/>
      <c r="AE289" s="214"/>
      <c r="AF289" s="214"/>
      <c r="AG289" s="214" t="s">
        <v>220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41" t="str">
        <f>C289</f>
        <v>z jakýchkoliv cihel pálených, včetně pomocného lešení o výšce podlahy do 1900 mm a pro zatížení do 1,5 kPa  (150 kg/m2),</v>
      </c>
      <c r="BB289" s="214"/>
      <c r="BC289" s="214"/>
      <c r="BD289" s="214"/>
      <c r="BE289" s="214"/>
      <c r="BF289" s="214"/>
      <c r="BG289" s="214"/>
      <c r="BH289" s="214"/>
    </row>
    <row r="290" spans="1:60" outlineLevel="2" x14ac:dyDescent="0.2">
      <c r="A290" s="221"/>
      <c r="B290" s="222"/>
      <c r="C290" s="260" t="s">
        <v>531</v>
      </c>
      <c r="D290" s="248"/>
      <c r="E290" s="249">
        <v>0.96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4"/>
      <c r="AA290" s="214"/>
      <c r="AB290" s="214"/>
      <c r="AC290" s="214"/>
      <c r="AD290" s="214"/>
      <c r="AE290" s="214"/>
      <c r="AF290" s="214"/>
      <c r="AG290" s="214" t="s">
        <v>222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3" x14ac:dyDescent="0.2">
      <c r="A291" s="221"/>
      <c r="B291" s="222"/>
      <c r="C291" s="260" t="s">
        <v>532</v>
      </c>
      <c r="D291" s="248"/>
      <c r="E291" s="249">
        <v>0.33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4"/>
      <c r="AA291" s="214"/>
      <c r="AB291" s="214"/>
      <c r="AC291" s="214"/>
      <c r="AD291" s="214"/>
      <c r="AE291" s="214"/>
      <c r="AF291" s="214"/>
      <c r="AG291" s="214" t="s">
        <v>222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ht="22.5" outlineLevel="1" x14ac:dyDescent="0.2">
      <c r="A292" s="233">
        <v>71</v>
      </c>
      <c r="B292" s="234" t="s">
        <v>533</v>
      </c>
      <c r="C292" s="243" t="s">
        <v>534</v>
      </c>
      <c r="D292" s="235" t="s">
        <v>237</v>
      </c>
      <c r="E292" s="236">
        <v>0.63</v>
      </c>
      <c r="F292" s="237"/>
      <c r="G292" s="238">
        <f>ROUND(E292*F292,2)</f>
        <v>0</v>
      </c>
      <c r="H292" s="237"/>
      <c r="I292" s="238">
        <f>ROUND(E292*H292,2)</f>
        <v>0</v>
      </c>
      <c r="J292" s="237"/>
      <c r="K292" s="238">
        <f>ROUND(E292*J292,2)</f>
        <v>0</v>
      </c>
      <c r="L292" s="238">
        <v>21</v>
      </c>
      <c r="M292" s="238">
        <f>G292*(1+L292/100)</f>
        <v>0</v>
      </c>
      <c r="N292" s="236">
        <v>3.4000000000000002E-4</v>
      </c>
      <c r="O292" s="236">
        <f>ROUND(E292*N292,2)</f>
        <v>0</v>
      </c>
      <c r="P292" s="236">
        <v>0.54500000000000004</v>
      </c>
      <c r="Q292" s="236">
        <f>ROUND(E292*P292,2)</f>
        <v>0.34</v>
      </c>
      <c r="R292" s="238" t="s">
        <v>510</v>
      </c>
      <c r="S292" s="238" t="s">
        <v>190</v>
      </c>
      <c r="T292" s="239" t="s">
        <v>190</v>
      </c>
      <c r="U292" s="224">
        <v>1.524</v>
      </c>
      <c r="V292" s="224">
        <f>ROUND(E292*U292,2)</f>
        <v>0.96</v>
      </c>
      <c r="W292" s="224"/>
      <c r="X292" s="224" t="s">
        <v>217</v>
      </c>
      <c r="Y292" s="224" t="s">
        <v>192</v>
      </c>
      <c r="Z292" s="214"/>
      <c r="AA292" s="214"/>
      <c r="AB292" s="214"/>
      <c r="AC292" s="214"/>
      <c r="AD292" s="214"/>
      <c r="AE292" s="214"/>
      <c r="AF292" s="214"/>
      <c r="AG292" s="214" t="s">
        <v>218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2" x14ac:dyDescent="0.2">
      <c r="A293" s="221"/>
      <c r="B293" s="222"/>
      <c r="C293" s="259" t="s">
        <v>530</v>
      </c>
      <c r="D293" s="250"/>
      <c r="E293" s="250"/>
      <c r="F293" s="250"/>
      <c r="G293" s="250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4"/>
      <c r="AA293" s="214"/>
      <c r="AB293" s="214"/>
      <c r="AC293" s="214"/>
      <c r="AD293" s="214"/>
      <c r="AE293" s="214"/>
      <c r="AF293" s="214"/>
      <c r="AG293" s="214" t="s">
        <v>220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41" t="str">
        <f>C293</f>
        <v>z jakýchkoliv cihel pálených, včetně pomocného lešení o výšce podlahy do 1900 mm a pro zatížení do 1,5 kPa  (150 kg/m2),</v>
      </c>
      <c r="BB293" s="214"/>
      <c r="BC293" s="214"/>
      <c r="BD293" s="214"/>
      <c r="BE293" s="214"/>
      <c r="BF293" s="214"/>
      <c r="BG293" s="214"/>
      <c r="BH293" s="214"/>
    </row>
    <row r="294" spans="1:60" outlineLevel="2" x14ac:dyDescent="0.2">
      <c r="A294" s="221"/>
      <c r="B294" s="222"/>
      <c r="C294" s="260" t="s">
        <v>535</v>
      </c>
      <c r="D294" s="248"/>
      <c r="E294" s="249">
        <v>0.54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222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2">
      <c r="A295" s="221"/>
      <c r="B295" s="222"/>
      <c r="C295" s="260" t="s">
        <v>536</v>
      </c>
      <c r="D295" s="248"/>
      <c r="E295" s="249">
        <v>0.09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4"/>
      <c r="AA295" s="214"/>
      <c r="AB295" s="214"/>
      <c r="AC295" s="214"/>
      <c r="AD295" s="214"/>
      <c r="AE295" s="214"/>
      <c r="AF295" s="214"/>
      <c r="AG295" s="214" t="s">
        <v>222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ht="33.75" outlineLevel="1" x14ac:dyDescent="0.2">
      <c r="A296" s="233">
        <v>72</v>
      </c>
      <c r="B296" s="234" t="s">
        <v>537</v>
      </c>
      <c r="C296" s="243" t="s">
        <v>538</v>
      </c>
      <c r="D296" s="235" t="s">
        <v>237</v>
      </c>
      <c r="E296" s="236">
        <v>1.4</v>
      </c>
      <c r="F296" s="237"/>
      <c r="G296" s="238">
        <f>ROUND(E296*F296,2)</f>
        <v>0</v>
      </c>
      <c r="H296" s="237"/>
      <c r="I296" s="238">
        <f>ROUND(E296*H296,2)</f>
        <v>0</v>
      </c>
      <c r="J296" s="237"/>
      <c r="K296" s="238">
        <f>ROUND(E296*J296,2)</f>
        <v>0</v>
      </c>
      <c r="L296" s="238">
        <v>21</v>
      </c>
      <c r="M296" s="238">
        <f>G296*(1+L296/100)</f>
        <v>0</v>
      </c>
      <c r="N296" s="236">
        <v>1.17E-3</v>
      </c>
      <c r="O296" s="236">
        <f>ROUND(E296*N296,2)</f>
        <v>0</v>
      </c>
      <c r="P296" s="236">
        <v>7.5999999999999998E-2</v>
      </c>
      <c r="Q296" s="236">
        <f>ROUND(E296*P296,2)</f>
        <v>0.11</v>
      </c>
      <c r="R296" s="238" t="s">
        <v>510</v>
      </c>
      <c r="S296" s="238" t="s">
        <v>190</v>
      </c>
      <c r="T296" s="239" t="s">
        <v>190</v>
      </c>
      <c r="U296" s="224">
        <v>0.93899999999999995</v>
      </c>
      <c r="V296" s="224">
        <f>ROUND(E296*U296,2)</f>
        <v>1.31</v>
      </c>
      <c r="W296" s="224"/>
      <c r="X296" s="224" t="s">
        <v>217</v>
      </c>
      <c r="Y296" s="224" t="s">
        <v>192</v>
      </c>
      <c r="Z296" s="214"/>
      <c r="AA296" s="214"/>
      <c r="AB296" s="214"/>
      <c r="AC296" s="214"/>
      <c r="AD296" s="214"/>
      <c r="AE296" s="214"/>
      <c r="AF296" s="214"/>
      <c r="AG296" s="214" t="s">
        <v>218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2" x14ac:dyDescent="0.2">
      <c r="A297" s="221"/>
      <c r="B297" s="222"/>
      <c r="C297" s="260" t="s">
        <v>539</v>
      </c>
      <c r="D297" s="248"/>
      <c r="E297" s="249">
        <v>1.4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4"/>
      <c r="AA297" s="214"/>
      <c r="AB297" s="214"/>
      <c r="AC297" s="214"/>
      <c r="AD297" s="214"/>
      <c r="AE297" s="214"/>
      <c r="AF297" s="214"/>
      <c r="AG297" s="214" t="s">
        <v>222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3">
        <v>73</v>
      </c>
      <c r="B298" s="234" t="s">
        <v>540</v>
      </c>
      <c r="C298" s="243" t="s">
        <v>541</v>
      </c>
      <c r="D298" s="235" t="s">
        <v>362</v>
      </c>
      <c r="E298" s="236">
        <v>2.4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3.6170000000000001E-2</v>
      </c>
      <c r="Q298" s="236">
        <f>ROUND(E298*P298,2)</f>
        <v>0.09</v>
      </c>
      <c r="R298" s="238" t="s">
        <v>510</v>
      </c>
      <c r="S298" s="238" t="s">
        <v>190</v>
      </c>
      <c r="T298" s="239" t="s">
        <v>190</v>
      </c>
      <c r="U298" s="224">
        <v>4</v>
      </c>
      <c r="V298" s="224">
        <f>ROUND(E298*U298,2)</f>
        <v>9.6</v>
      </c>
      <c r="W298" s="224"/>
      <c r="X298" s="224" t="s">
        <v>217</v>
      </c>
      <c r="Y298" s="224" t="s">
        <v>192</v>
      </c>
      <c r="Z298" s="214"/>
      <c r="AA298" s="214"/>
      <c r="AB298" s="214"/>
      <c r="AC298" s="214"/>
      <c r="AD298" s="214"/>
      <c r="AE298" s="214"/>
      <c r="AF298" s="214"/>
      <c r="AG298" s="214" t="s">
        <v>218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2" x14ac:dyDescent="0.2">
      <c r="A299" s="221"/>
      <c r="B299" s="222"/>
      <c r="C299" s="260" t="s">
        <v>542</v>
      </c>
      <c r="D299" s="248"/>
      <c r="E299" s="249">
        <v>2.4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4"/>
      <c r="AA299" s="214"/>
      <c r="AB299" s="214"/>
      <c r="AC299" s="214"/>
      <c r="AD299" s="214"/>
      <c r="AE299" s="214"/>
      <c r="AF299" s="214"/>
      <c r="AG299" s="214" t="s">
        <v>222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3">
        <v>74</v>
      </c>
      <c r="B300" s="234" t="s">
        <v>543</v>
      </c>
      <c r="C300" s="243" t="s">
        <v>544</v>
      </c>
      <c r="D300" s="235" t="s">
        <v>362</v>
      </c>
      <c r="E300" s="236">
        <v>0.6</v>
      </c>
      <c r="F300" s="237"/>
      <c r="G300" s="238">
        <f>ROUND(E300*F300,2)</f>
        <v>0</v>
      </c>
      <c r="H300" s="237"/>
      <c r="I300" s="238">
        <f>ROUND(E300*H300,2)</f>
        <v>0</v>
      </c>
      <c r="J300" s="237"/>
      <c r="K300" s="238">
        <f>ROUND(E300*J300,2)</f>
        <v>0</v>
      </c>
      <c r="L300" s="238">
        <v>21</v>
      </c>
      <c r="M300" s="238">
        <f>G300*(1+L300/100)</f>
        <v>0</v>
      </c>
      <c r="N300" s="236">
        <v>0</v>
      </c>
      <c r="O300" s="236">
        <f>ROUND(E300*N300,2)</f>
        <v>0</v>
      </c>
      <c r="P300" s="236">
        <v>7.5359999999999996E-2</v>
      </c>
      <c r="Q300" s="236">
        <f>ROUND(E300*P300,2)</f>
        <v>0.05</v>
      </c>
      <c r="R300" s="238" t="s">
        <v>510</v>
      </c>
      <c r="S300" s="238" t="s">
        <v>190</v>
      </c>
      <c r="T300" s="239" t="s">
        <v>190</v>
      </c>
      <c r="U300" s="224">
        <v>5.7</v>
      </c>
      <c r="V300" s="224">
        <f>ROUND(E300*U300,2)</f>
        <v>3.42</v>
      </c>
      <c r="W300" s="224"/>
      <c r="X300" s="224" t="s">
        <v>217</v>
      </c>
      <c r="Y300" s="224" t="s">
        <v>192</v>
      </c>
      <c r="Z300" s="214"/>
      <c r="AA300" s="214"/>
      <c r="AB300" s="214"/>
      <c r="AC300" s="214"/>
      <c r="AD300" s="214"/>
      <c r="AE300" s="214"/>
      <c r="AF300" s="214"/>
      <c r="AG300" s="214" t="s">
        <v>218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2" x14ac:dyDescent="0.2">
      <c r="A301" s="221"/>
      <c r="B301" s="222"/>
      <c r="C301" s="260" t="s">
        <v>545</v>
      </c>
      <c r="D301" s="248"/>
      <c r="E301" s="249">
        <v>0.6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4"/>
      <c r="AA301" s="214"/>
      <c r="AB301" s="214"/>
      <c r="AC301" s="214"/>
      <c r="AD301" s="214"/>
      <c r="AE301" s="214"/>
      <c r="AF301" s="214"/>
      <c r="AG301" s="214" t="s">
        <v>222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3">
        <v>75</v>
      </c>
      <c r="B302" s="234" t="s">
        <v>546</v>
      </c>
      <c r="C302" s="243" t="s">
        <v>547</v>
      </c>
      <c r="D302" s="235" t="s">
        <v>362</v>
      </c>
      <c r="E302" s="236">
        <v>7.8</v>
      </c>
      <c r="F302" s="237"/>
      <c r="G302" s="238">
        <f>ROUND(E302*F302,2)</f>
        <v>0</v>
      </c>
      <c r="H302" s="237"/>
      <c r="I302" s="238">
        <f>ROUND(E302*H302,2)</f>
        <v>0</v>
      </c>
      <c r="J302" s="237"/>
      <c r="K302" s="238">
        <f>ROUND(E302*J302,2)</f>
        <v>0</v>
      </c>
      <c r="L302" s="238">
        <v>21</v>
      </c>
      <c r="M302" s="238">
        <f>G302*(1+L302/100)</f>
        <v>0</v>
      </c>
      <c r="N302" s="236">
        <v>0</v>
      </c>
      <c r="O302" s="236">
        <f>ROUND(E302*N302,2)</f>
        <v>0</v>
      </c>
      <c r="P302" s="236">
        <v>4.6000000000000001E-4</v>
      </c>
      <c r="Q302" s="236">
        <f>ROUND(E302*P302,2)</f>
        <v>0</v>
      </c>
      <c r="R302" s="238" t="s">
        <v>510</v>
      </c>
      <c r="S302" s="238" t="s">
        <v>190</v>
      </c>
      <c r="T302" s="239" t="s">
        <v>190</v>
      </c>
      <c r="U302" s="224">
        <v>1</v>
      </c>
      <c r="V302" s="224">
        <f>ROUND(E302*U302,2)</f>
        <v>7.8</v>
      </c>
      <c r="W302" s="224"/>
      <c r="X302" s="224" t="s">
        <v>217</v>
      </c>
      <c r="Y302" s="224" t="s">
        <v>192</v>
      </c>
      <c r="Z302" s="214"/>
      <c r="AA302" s="214"/>
      <c r="AB302" s="214"/>
      <c r="AC302" s="214"/>
      <c r="AD302" s="214"/>
      <c r="AE302" s="214"/>
      <c r="AF302" s="214"/>
      <c r="AG302" s="214" t="s">
        <v>218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2" x14ac:dyDescent="0.2">
      <c r="A303" s="221"/>
      <c r="B303" s="222"/>
      <c r="C303" s="260" t="s">
        <v>548</v>
      </c>
      <c r="D303" s="248"/>
      <c r="E303" s="249">
        <v>3.6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4"/>
      <c r="AA303" s="214"/>
      <c r="AB303" s="214"/>
      <c r="AC303" s="214"/>
      <c r="AD303" s="214"/>
      <c r="AE303" s="214"/>
      <c r="AF303" s="214"/>
      <c r="AG303" s="214" t="s">
        <v>222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 x14ac:dyDescent="0.2">
      <c r="A304" s="221"/>
      <c r="B304" s="222"/>
      <c r="C304" s="260" t="s">
        <v>549</v>
      </c>
      <c r="D304" s="248"/>
      <c r="E304" s="249">
        <v>4.2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4"/>
      <c r="AA304" s="214"/>
      <c r="AB304" s="214"/>
      <c r="AC304" s="214"/>
      <c r="AD304" s="214"/>
      <c r="AE304" s="214"/>
      <c r="AF304" s="214"/>
      <c r="AG304" s="214" t="s">
        <v>222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ht="22.5" outlineLevel="1" x14ac:dyDescent="0.2">
      <c r="A305" s="233">
        <v>76</v>
      </c>
      <c r="B305" s="234" t="s">
        <v>550</v>
      </c>
      <c r="C305" s="243" t="s">
        <v>551</v>
      </c>
      <c r="D305" s="235" t="s">
        <v>215</v>
      </c>
      <c r="E305" s="236">
        <v>20</v>
      </c>
      <c r="F305" s="237"/>
      <c r="G305" s="238">
        <f>ROUND(E305*F305,2)</f>
        <v>0</v>
      </c>
      <c r="H305" s="237"/>
      <c r="I305" s="238">
        <f>ROUND(E305*H305,2)</f>
        <v>0</v>
      </c>
      <c r="J305" s="237"/>
      <c r="K305" s="238">
        <f>ROUND(E305*J305,2)</f>
        <v>0</v>
      </c>
      <c r="L305" s="238">
        <v>21</v>
      </c>
      <c r="M305" s="238">
        <f>G305*(1+L305/100)</f>
        <v>0</v>
      </c>
      <c r="N305" s="236">
        <v>0</v>
      </c>
      <c r="O305" s="236">
        <f>ROUND(E305*N305,2)</f>
        <v>0</v>
      </c>
      <c r="P305" s="236">
        <v>4.0000000000000002E-4</v>
      </c>
      <c r="Q305" s="236">
        <f>ROUND(E305*P305,2)</f>
        <v>0.01</v>
      </c>
      <c r="R305" s="238" t="s">
        <v>510</v>
      </c>
      <c r="S305" s="238" t="s">
        <v>190</v>
      </c>
      <c r="T305" s="239" t="s">
        <v>190</v>
      </c>
      <c r="U305" s="224">
        <v>0.11799999999999999</v>
      </c>
      <c r="V305" s="224">
        <f>ROUND(E305*U305,2)</f>
        <v>2.36</v>
      </c>
      <c r="W305" s="224"/>
      <c r="X305" s="224" t="s">
        <v>217</v>
      </c>
      <c r="Y305" s="224" t="s">
        <v>192</v>
      </c>
      <c r="Z305" s="214"/>
      <c r="AA305" s="214"/>
      <c r="AB305" s="214"/>
      <c r="AC305" s="214"/>
      <c r="AD305" s="214"/>
      <c r="AE305" s="214"/>
      <c r="AF305" s="214"/>
      <c r="AG305" s="214" t="s">
        <v>218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2" x14ac:dyDescent="0.2">
      <c r="A306" s="221"/>
      <c r="B306" s="222"/>
      <c r="C306" s="259" t="s">
        <v>552</v>
      </c>
      <c r="D306" s="250"/>
      <c r="E306" s="250"/>
      <c r="F306" s="250"/>
      <c r="G306" s="250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220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2" x14ac:dyDescent="0.2">
      <c r="A307" s="221"/>
      <c r="B307" s="222"/>
      <c r="C307" s="261" t="s">
        <v>553</v>
      </c>
      <c r="D307" s="251"/>
      <c r="E307" s="251"/>
      <c r="F307" s="251"/>
      <c r="G307" s="251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4"/>
      <c r="AA307" s="214"/>
      <c r="AB307" s="214"/>
      <c r="AC307" s="214"/>
      <c r="AD307" s="214"/>
      <c r="AE307" s="214"/>
      <c r="AF307" s="214"/>
      <c r="AG307" s="214" t="s">
        <v>195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2" x14ac:dyDescent="0.2">
      <c r="A308" s="221"/>
      <c r="B308" s="222"/>
      <c r="C308" s="260" t="s">
        <v>554</v>
      </c>
      <c r="D308" s="248"/>
      <c r="E308" s="249"/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4"/>
      <c r="AA308" s="214"/>
      <c r="AB308" s="214"/>
      <c r="AC308" s="214"/>
      <c r="AD308" s="214"/>
      <c r="AE308" s="214"/>
      <c r="AF308" s="214"/>
      <c r="AG308" s="214" t="s">
        <v>222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 x14ac:dyDescent="0.2">
      <c r="A309" s="221"/>
      <c r="B309" s="222"/>
      <c r="C309" s="260" t="s">
        <v>555</v>
      </c>
      <c r="D309" s="248"/>
      <c r="E309" s="249">
        <v>12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4"/>
      <c r="AA309" s="214"/>
      <c r="AB309" s="214"/>
      <c r="AC309" s="214"/>
      <c r="AD309" s="214"/>
      <c r="AE309" s="214"/>
      <c r="AF309" s="214"/>
      <c r="AG309" s="214" t="s">
        <v>222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2">
      <c r="A310" s="221"/>
      <c r="B310" s="222"/>
      <c r="C310" s="260" t="s">
        <v>556</v>
      </c>
      <c r="D310" s="248"/>
      <c r="E310" s="249">
        <v>8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4"/>
      <c r="AA310" s="214"/>
      <c r="AB310" s="214"/>
      <c r="AC310" s="214"/>
      <c r="AD310" s="214"/>
      <c r="AE310" s="214"/>
      <c r="AF310" s="214"/>
      <c r="AG310" s="214" t="s">
        <v>222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ht="22.5" outlineLevel="1" x14ac:dyDescent="0.2">
      <c r="A311" s="233">
        <v>77</v>
      </c>
      <c r="B311" s="234" t="s">
        <v>557</v>
      </c>
      <c r="C311" s="243" t="s">
        <v>558</v>
      </c>
      <c r="D311" s="235" t="s">
        <v>215</v>
      </c>
      <c r="E311" s="236">
        <v>1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3.4000000000000002E-4</v>
      </c>
      <c r="O311" s="236">
        <f>ROUND(E311*N311,2)</f>
        <v>0</v>
      </c>
      <c r="P311" s="236">
        <v>1.6E-2</v>
      </c>
      <c r="Q311" s="236">
        <f>ROUND(E311*P311,2)</f>
        <v>0.02</v>
      </c>
      <c r="R311" s="238" t="s">
        <v>510</v>
      </c>
      <c r="S311" s="238" t="s">
        <v>190</v>
      </c>
      <c r="T311" s="239" t="s">
        <v>190</v>
      </c>
      <c r="U311" s="224">
        <v>0.19700000000000001</v>
      </c>
      <c r="V311" s="224">
        <f>ROUND(E311*U311,2)</f>
        <v>0.2</v>
      </c>
      <c r="W311" s="224"/>
      <c r="X311" s="224" t="s">
        <v>217</v>
      </c>
      <c r="Y311" s="224" t="s">
        <v>192</v>
      </c>
      <c r="Z311" s="214"/>
      <c r="AA311" s="214"/>
      <c r="AB311" s="214"/>
      <c r="AC311" s="214"/>
      <c r="AD311" s="214"/>
      <c r="AE311" s="214"/>
      <c r="AF311" s="214"/>
      <c r="AG311" s="214" t="s">
        <v>218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2" x14ac:dyDescent="0.2">
      <c r="A312" s="221"/>
      <c r="B312" s="222"/>
      <c r="C312" s="259" t="s">
        <v>552</v>
      </c>
      <c r="D312" s="250"/>
      <c r="E312" s="250"/>
      <c r="F312" s="250"/>
      <c r="G312" s="250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4"/>
      <c r="AA312" s="214"/>
      <c r="AB312" s="214"/>
      <c r="AC312" s="214"/>
      <c r="AD312" s="214"/>
      <c r="AE312" s="214"/>
      <c r="AF312" s="214"/>
      <c r="AG312" s="214" t="s">
        <v>220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2" x14ac:dyDescent="0.2">
      <c r="A313" s="221"/>
      <c r="B313" s="222"/>
      <c r="C313" s="261" t="s">
        <v>553</v>
      </c>
      <c r="D313" s="251"/>
      <c r="E313" s="251"/>
      <c r="F313" s="251"/>
      <c r="G313" s="251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4"/>
      <c r="AA313" s="214"/>
      <c r="AB313" s="214"/>
      <c r="AC313" s="214"/>
      <c r="AD313" s="214"/>
      <c r="AE313" s="214"/>
      <c r="AF313" s="214"/>
      <c r="AG313" s="214" t="s">
        <v>195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2" x14ac:dyDescent="0.2">
      <c r="A314" s="221"/>
      <c r="B314" s="222"/>
      <c r="C314" s="260" t="s">
        <v>559</v>
      </c>
      <c r="D314" s="248"/>
      <c r="E314" s="249">
        <v>1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4"/>
      <c r="AA314" s="214"/>
      <c r="AB314" s="214"/>
      <c r="AC314" s="214"/>
      <c r="AD314" s="214"/>
      <c r="AE314" s="214"/>
      <c r="AF314" s="214"/>
      <c r="AG314" s="214" t="s">
        <v>222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3">
        <v>78</v>
      </c>
      <c r="B315" s="234" t="s">
        <v>560</v>
      </c>
      <c r="C315" s="243" t="s">
        <v>561</v>
      </c>
      <c r="D315" s="235" t="s">
        <v>215</v>
      </c>
      <c r="E315" s="236">
        <v>8</v>
      </c>
      <c r="F315" s="237"/>
      <c r="G315" s="238">
        <f>ROUND(E315*F315,2)</f>
        <v>0</v>
      </c>
      <c r="H315" s="237"/>
      <c r="I315" s="238">
        <f>ROUND(E315*H315,2)</f>
        <v>0</v>
      </c>
      <c r="J315" s="237"/>
      <c r="K315" s="238">
        <f>ROUND(E315*J315,2)</f>
        <v>0</v>
      </c>
      <c r="L315" s="238">
        <v>21</v>
      </c>
      <c r="M315" s="238">
        <f>G315*(1+L315/100)</f>
        <v>0</v>
      </c>
      <c r="N315" s="236">
        <v>0</v>
      </c>
      <c r="O315" s="236">
        <f>ROUND(E315*N315,2)</f>
        <v>0</v>
      </c>
      <c r="P315" s="236">
        <v>4.6000000000000001E-4</v>
      </c>
      <c r="Q315" s="236">
        <f>ROUND(E315*P315,2)</f>
        <v>0</v>
      </c>
      <c r="R315" s="238" t="s">
        <v>510</v>
      </c>
      <c r="S315" s="238" t="s">
        <v>190</v>
      </c>
      <c r="T315" s="239" t="s">
        <v>190</v>
      </c>
      <c r="U315" s="224">
        <v>0.312</v>
      </c>
      <c r="V315" s="224">
        <f>ROUND(E315*U315,2)</f>
        <v>2.5</v>
      </c>
      <c r="W315" s="224"/>
      <c r="X315" s="224" t="s">
        <v>217</v>
      </c>
      <c r="Y315" s="224" t="s">
        <v>192</v>
      </c>
      <c r="Z315" s="214"/>
      <c r="AA315" s="214"/>
      <c r="AB315" s="214"/>
      <c r="AC315" s="214"/>
      <c r="AD315" s="214"/>
      <c r="AE315" s="214"/>
      <c r="AF315" s="214"/>
      <c r="AG315" s="214" t="s">
        <v>218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2" x14ac:dyDescent="0.2">
      <c r="A316" s="221"/>
      <c r="B316" s="222"/>
      <c r="C316" s="259" t="s">
        <v>562</v>
      </c>
      <c r="D316" s="250"/>
      <c r="E316" s="250"/>
      <c r="F316" s="250"/>
      <c r="G316" s="250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4"/>
      <c r="AA316" s="214"/>
      <c r="AB316" s="214"/>
      <c r="AC316" s="214"/>
      <c r="AD316" s="214"/>
      <c r="AE316" s="214"/>
      <c r="AF316" s="214"/>
      <c r="AG316" s="214" t="s">
        <v>220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41" t="str">
        <f>C316</f>
        <v>základových nebo nadzákladových, včetně pomocného lešení o výšce podlahy do 1900 mm a pro zatížení do 1,5 kPa  (150 kg/m2),</v>
      </c>
      <c r="BB316" s="214"/>
      <c r="BC316" s="214"/>
      <c r="BD316" s="214"/>
      <c r="BE316" s="214"/>
      <c r="BF316" s="214"/>
      <c r="BG316" s="214"/>
      <c r="BH316" s="214"/>
    </row>
    <row r="317" spans="1:60" outlineLevel="2" x14ac:dyDescent="0.2">
      <c r="A317" s="221"/>
      <c r="B317" s="222"/>
      <c r="C317" s="260" t="s">
        <v>563</v>
      </c>
      <c r="D317" s="248"/>
      <c r="E317" s="249">
        <v>8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4"/>
      <c r="AA317" s="214"/>
      <c r="AB317" s="214"/>
      <c r="AC317" s="214"/>
      <c r="AD317" s="214"/>
      <c r="AE317" s="214"/>
      <c r="AF317" s="214"/>
      <c r="AG317" s="214" t="s">
        <v>222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ht="22.5" outlineLevel="1" x14ac:dyDescent="0.2">
      <c r="A318" s="233">
        <v>79</v>
      </c>
      <c r="B318" s="234" t="s">
        <v>564</v>
      </c>
      <c r="C318" s="243" t="s">
        <v>565</v>
      </c>
      <c r="D318" s="235" t="s">
        <v>215</v>
      </c>
      <c r="E318" s="236">
        <v>10</v>
      </c>
      <c r="F318" s="237"/>
      <c r="G318" s="238">
        <f>ROUND(E318*F318,2)</f>
        <v>0</v>
      </c>
      <c r="H318" s="237"/>
      <c r="I318" s="238">
        <f>ROUND(E318*H318,2)</f>
        <v>0</v>
      </c>
      <c r="J318" s="237"/>
      <c r="K318" s="238">
        <f>ROUND(E318*J318,2)</f>
        <v>0</v>
      </c>
      <c r="L318" s="238">
        <v>21</v>
      </c>
      <c r="M318" s="238">
        <f>G318*(1+L318/100)</f>
        <v>0</v>
      </c>
      <c r="N318" s="236">
        <v>9.1E-4</v>
      </c>
      <c r="O318" s="236">
        <f>ROUND(E318*N318,2)</f>
        <v>0.01</v>
      </c>
      <c r="P318" s="236">
        <v>2E-3</v>
      </c>
      <c r="Q318" s="236">
        <f>ROUND(E318*P318,2)</f>
        <v>0.02</v>
      </c>
      <c r="R318" s="238" t="s">
        <v>510</v>
      </c>
      <c r="S318" s="238" t="s">
        <v>190</v>
      </c>
      <c r="T318" s="239" t="s">
        <v>190</v>
      </c>
      <c r="U318" s="224">
        <v>0.246</v>
      </c>
      <c r="V318" s="224">
        <f>ROUND(E318*U318,2)</f>
        <v>2.46</v>
      </c>
      <c r="W318" s="224"/>
      <c r="X318" s="224" t="s">
        <v>217</v>
      </c>
      <c r="Y318" s="224" t="s">
        <v>192</v>
      </c>
      <c r="Z318" s="214"/>
      <c r="AA318" s="214"/>
      <c r="AB318" s="214"/>
      <c r="AC318" s="214"/>
      <c r="AD318" s="214"/>
      <c r="AE318" s="214"/>
      <c r="AF318" s="214"/>
      <c r="AG318" s="214" t="s">
        <v>218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2" x14ac:dyDescent="0.2">
      <c r="A319" s="221"/>
      <c r="B319" s="222"/>
      <c r="C319" s="244" t="s">
        <v>553</v>
      </c>
      <c r="D319" s="240"/>
      <c r="E319" s="240"/>
      <c r="F319" s="240"/>
      <c r="G319" s="240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4"/>
      <c r="AA319" s="214"/>
      <c r="AB319" s="214"/>
      <c r="AC319" s="214"/>
      <c r="AD319" s="214"/>
      <c r="AE319" s="214"/>
      <c r="AF319" s="214"/>
      <c r="AG319" s="214" t="s">
        <v>195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2" x14ac:dyDescent="0.2">
      <c r="A320" s="221"/>
      <c r="B320" s="222"/>
      <c r="C320" s="260" t="s">
        <v>566</v>
      </c>
      <c r="D320" s="248"/>
      <c r="E320" s="249">
        <v>10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4"/>
      <c r="AA320" s="214"/>
      <c r="AB320" s="214"/>
      <c r="AC320" s="214"/>
      <c r="AD320" s="214"/>
      <c r="AE320" s="214"/>
      <c r="AF320" s="214"/>
      <c r="AG320" s="214" t="s">
        <v>222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3">
        <v>80</v>
      </c>
      <c r="B321" s="234" t="s">
        <v>567</v>
      </c>
      <c r="C321" s="243" t="s">
        <v>568</v>
      </c>
      <c r="D321" s="235" t="s">
        <v>362</v>
      </c>
      <c r="E321" s="236">
        <v>346</v>
      </c>
      <c r="F321" s="237"/>
      <c r="G321" s="238">
        <f>ROUND(E321*F321,2)</f>
        <v>0</v>
      </c>
      <c r="H321" s="237"/>
      <c r="I321" s="238">
        <f>ROUND(E321*H321,2)</f>
        <v>0</v>
      </c>
      <c r="J321" s="237"/>
      <c r="K321" s="238">
        <f>ROUND(E321*J321,2)</f>
        <v>0</v>
      </c>
      <c r="L321" s="238">
        <v>21</v>
      </c>
      <c r="M321" s="238">
        <f>G321*(1+L321/100)</f>
        <v>0</v>
      </c>
      <c r="N321" s="236">
        <v>4.8999999999999998E-4</v>
      </c>
      <c r="O321" s="236">
        <f>ROUND(E321*N321,2)</f>
        <v>0.17</v>
      </c>
      <c r="P321" s="236">
        <v>1.7999999999999999E-2</v>
      </c>
      <c r="Q321" s="236">
        <f>ROUND(E321*P321,2)</f>
        <v>6.23</v>
      </c>
      <c r="R321" s="238" t="s">
        <v>510</v>
      </c>
      <c r="S321" s="238" t="s">
        <v>190</v>
      </c>
      <c r="T321" s="239" t="s">
        <v>190</v>
      </c>
      <c r="U321" s="224">
        <v>0.34200000000000003</v>
      </c>
      <c r="V321" s="224">
        <f>ROUND(E321*U321,2)</f>
        <v>118.33</v>
      </c>
      <c r="W321" s="224"/>
      <c r="X321" s="224" t="s">
        <v>217</v>
      </c>
      <c r="Y321" s="224" t="s">
        <v>192</v>
      </c>
      <c r="Z321" s="214"/>
      <c r="AA321" s="214"/>
      <c r="AB321" s="214"/>
      <c r="AC321" s="214"/>
      <c r="AD321" s="214"/>
      <c r="AE321" s="214"/>
      <c r="AF321" s="214"/>
      <c r="AG321" s="214" t="s">
        <v>218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2" x14ac:dyDescent="0.2">
      <c r="A322" s="221"/>
      <c r="B322" s="222"/>
      <c r="C322" s="244" t="s">
        <v>553</v>
      </c>
      <c r="D322" s="240"/>
      <c r="E322" s="240"/>
      <c r="F322" s="240"/>
      <c r="G322" s="240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4"/>
      <c r="AA322" s="214"/>
      <c r="AB322" s="214"/>
      <c r="AC322" s="214"/>
      <c r="AD322" s="214"/>
      <c r="AE322" s="214"/>
      <c r="AF322" s="214"/>
      <c r="AG322" s="214" t="s">
        <v>195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2" x14ac:dyDescent="0.2">
      <c r="A323" s="221"/>
      <c r="B323" s="222"/>
      <c r="C323" s="260" t="s">
        <v>569</v>
      </c>
      <c r="D323" s="248"/>
      <c r="E323" s="249">
        <v>200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222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2">
      <c r="A324" s="221"/>
      <c r="B324" s="222"/>
      <c r="C324" s="260" t="s">
        <v>570</v>
      </c>
      <c r="D324" s="248"/>
      <c r="E324" s="249">
        <v>60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222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3" x14ac:dyDescent="0.2">
      <c r="A325" s="221"/>
      <c r="B325" s="222"/>
      <c r="C325" s="260" t="s">
        <v>571</v>
      </c>
      <c r="D325" s="248"/>
      <c r="E325" s="249">
        <v>82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4"/>
      <c r="AA325" s="214"/>
      <c r="AB325" s="214"/>
      <c r="AC325" s="214"/>
      <c r="AD325" s="214"/>
      <c r="AE325" s="214"/>
      <c r="AF325" s="214"/>
      <c r="AG325" s="214" t="s">
        <v>222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 x14ac:dyDescent="0.2">
      <c r="A326" s="221"/>
      <c r="B326" s="222"/>
      <c r="C326" s="260" t="s">
        <v>572</v>
      </c>
      <c r="D326" s="248"/>
      <c r="E326" s="249">
        <v>4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222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3">
        <v>81</v>
      </c>
      <c r="B327" s="234" t="s">
        <v>573</v>
      </c>
      <c r="C327" s="243" t="s">
        <v>574</v>
      </c>
      <c r="D327" s="235" t="s">
        <v>362</v>
      </c>
      <c r="E327" s="236">
        <v>28</v>
      </c>
      <c r="F327" s="237"/>
      <c r="G327" s="238">
        <f>ROUND(E327*F327,2)</f>
        <v>0</v>
      </c>
      <c r="H327" s="237"/>
      <c r="I327" s="238">
        <f>ROUND(E327*H327,2)</f>
        <v>0</v>
      </c>
      <c r="J327" s="237"/>
      <c r="K327" s="238">
        <f>ROUND(E327*J327,2)</f>
        <v>0</v>
      </c>
      <c r="L327" s="238">
        <v>21</v>
      </c>
      <c r="M327" s="238">
        <f>G327*(1+L327/100)</f>
        <v>0</v>
      </c>
      <c r="N327" s="236">
        <v>0</v>
      </c>
      <c r="O327" s="236">
        <f>ROUND(E327*N327,2)</f>
        <v>0</v>
      </c>
      <c r="P327" s="236">
        <v>8.0000000000000002E-3</v>
      </c>
      <c r="Q327" s="236">
        <f>ROUND(E327*P327,2)</f>
        <v>0.22</v>
      </c>
      <c r="R327" s="238" t="s">
        <v>510</v>
      </c>
      <c r="S327" s="238" t="s">
        <v>190</v>
      </c>
      <c r="T327" s="239" t="s">
        <v>190</v>
      </c>
      <c r="U327" s="224">
        <v>0.47299999999999998</v>
      </c>
      <c r="V327" s="224">
        <f>ROUND(E327*U327,2)</f>
        <v>13.24</v>
      </c>
      <c r="W327" s="224"/>
      <c r="X327" s="224" t="s">
        <v>217</v>
      </c>
      <c r="Y327" s="224" t="s">
        <v>192</v>
      </c>
      <c r="Z327" s="214"/>
      <c r="AA327" s="214"/>
      <c r="AB327" s="214"/>
      <c r="AC327" s="214"/>
      <c r="AD327" s="214"/>
      <c r="AE327" s="214"/>
      <c r="AF327" s="214"/>
      <c r="AG327" s="214" t="s">
        <v>218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2" x14ac:dyDescent="0.2">
      <c r="A328" s="221"/>
      <c r="B328" s="222"/>
      <c r="C328" s="259" t="s">
        <v>575</v>
      </c>
      <c r="D328" s="250"/>
      <c r="E328" s="250"/>
      <c r="F328" s="250"/>
      <c r="G328" s="250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4"/>
      <c r="AA328" s="214"/>
      <c r="AB328" s="214"/>
      <c r="AC328" s="214"/>
      <c r="AD328" s="214"/>
      <c r="AE328" s="214"/>
      <c r="AF328" s="214"/>
      <c r="AG328" s="214" t="s">
        <v>220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2" x14ac:dyDescent="0.2">
      <c r="A329" s="221"/>
      <c r="B329" s="222"/>
      <c r="C329" s="260" t="s">
        <v>576</v>
      </c>
      <c r="D329" s="248"/>
      <c r="E329" s="249">
        <v>28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4"/>
      <c r="AA329" s="214"/>
      <c r="AB329" s="214"/>
      <c r="AC329" s="214"/>
      <c r="AD329" s="214"/>
      <c r="AE329" s="214"/>
      <c r="AF329" s="214"/>
      <c r="AG329" s="214" t="s">
        <v>222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3">
        <v>82</v>
      </c>
      <c r="B330" s="234" t="s">
        <v>577</v>
      </c>
      <c r="C330" s="243" t="s">
        <v>578</v>
      </c>
      <c r="D330" s="235" t="s">
        <v>362</v>
      </c>
      <c r="E330" s="236">
        <v>50</v>
      </c>
      <c r="F330" s="237"/>
      <c r="G330" s="238">
        <f>ROUND(E330*F330,2)</f>
        <v>0</v>
      </c>
      <c r="H330" s="237"/>
      <c r="I330" s="238">
        <f>ROUND(E330*H330,2)</f>
        <v>0</v>
      </c>
      <c r="J330" s="237"/>
      <c r="K330" s="238">
        <f>ROUND(E330*J330,2)</f>
        <v>0</v>
      </c>
      <c r="L330" s="238">
        <v>21</v>
      </c>
      <c r="M330" s="238">
        <f>G330*(1+L330/100)</f>
        <v>0</v>
      </c>
      <c r="N330" s="236">
        <v>0</v>
      </c>
      <c r="O330" s="236">
        <f>ROUND(E330*N330,2)</f>
        <v>0</v>
      </c>
      <c r="P330" s="236">
        <v>0.05</v>
      </c>
      <c r="Q330" s="236">
        <f>ROUND(E330*P330,2)</f>
        <v>2.5</v>
      </c>
      <c r="R330" s="238" t="s">
        <v>510</v>
      </c>
      <c r="S330" s="238" t="s">
        <v>190</v>
      </c>
      <c r="T330" s="239" t="s">
        <v>190</v>
      </c>
      <c r="U330" s="224">
        <v>1.1040000000000001</v>
      </c>
      <c r="V330" s="224">
        <f>ROUND(E330*U330,2)</f>
        <v>55.2</v>
      </c>
      <c r="W330" s="224"/>
      <c r="X330" s="224" t="s">
        <v>217</v>
      </c>
      <c r="Y330" s="224" t="s">
        <v>192</v>
      </c>
      <c r="Z330" s="214"/>
      <c r="AA330" s="214"/>
      <c r="AB330" s="214"/>
      <c r="AC330" s="214"/>
      <c r="AD330" s="214"/>
      <c r="AE330" s="214"/>
      <c r="AF330" s="214"/>
      <c r="AG330" s="214" t="s">
        <v>218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2" x14ac:dyDescent="0.2">
      <c r="A331" s="221"/>
      <c r="B331" s="222"/>
      <c r="C331" s="259" t="s">
        <v>575</v>
      </c>
      <c r="D331" s="250"/>
      <c r="E331" s="250"/>
      <c r="F331" s="250"/>
      <c r="G331" s="250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4"/>
      <c r="AA331" s="214"/>
      <c r="AB331" s="214"/>
      <c r="AC331" s="214"/>
      <c r="AD331" s="214"/>
      <c r="AE331" s="214"/>
      <c r="AF331" s="214"/>
      <c r="AG331" s="214" t="s">
        <v>220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2" x14ac:dyDescent="0.2">
      <c r="A332" s="221"/>
      <c r="B332" s="222"/>
      <c r="C332" s="260" t="s">
        <v>579</v>
      </c>
      <c r="D332" s="248"/>
      <c r="E332" s="249">
        <v>50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4"/>
      <c r="AA332" s="214"/>
      <c r="AB332" s="214"/>
      <c r="AC332" s="214"/>
      <c r="AD332" s="214"/>
      <c r="AE332" s="214"/>
      <c r="AF332" s="214"/>
      <c r="AG332" s="214" t="s">
        <v>222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x14ac:dyDescent="0.2">
      <c r="A333" s="226" t="s">
        <v>185</v>
      </c>
      <c r="B333" s="227" t="s">
        <v>109</v>
      </c>
      <c r="C333" s="242" t="s">
        <v>110</v>
      </c>
      <c r="D333" s="228"/>
      <c r="E333" s="229"/>
      <c r="F333" s="230"/>
      <c r="G333" s="230">
        <f>SUMIF(AG334:AG335,"&lt;&gt;NOR",G334:G335)</f>
        <v>0</v>
      </c>
      <c r="H333" s="230"/>
      <c r="I333" s="230">
        <f>SUM(I334:I335)</f>
        <v>0</v>
      </c>
      <c r="J333" s="230"/>
      <c r="K333" s="230">
        <f>SUM(K334:K335)</f>
        <v>0</v>
      </c>
      <c r="L333" s="230"/>
      <c r="M333" s="230">
        <f>SUM(M334:M335)</f>
        <v>0</v>
      </c>
      <c r="N333" s="229"/>
      <c r="O333" s="229">
        <f>SUM(O334:O335)</f>
        <v>0</v>
      </c>
      <c r="P333" s="229"/>
      <c r="Q333" s="229">
        <f>SUM(Q334:Q335)</f>
        <v>0</v>
      </c>
      <c r="R333" s="230"/>
      <c r="S333" s="230"/>
      <c r="T333" s="231"/>
      <c r="U333" s="225"/>
      <c r="V333" s="225">
        <f>SUM(V334:V335)</f>
        <v>110.77</v>
      </c>
      <c r="W333" s="225"/>
      <c r="X333" s="225"/>
      <c r="Y333" s="225"/>
      <c r="AG333" t="s">
        <v>186</v>
      </c>
    </row>
    <row r="334" spans="1:60" ht="22.5" outlineLevel="1" x14ac:dyDescent="0.2">
      <c r="A334" s="233">
        <v>83</v>
      </c>
      <c r="B334" s="234" t="s">
        <v>580</v>
      </c>
      <c r="C334" s="243" t="s">
        <v>581</v>
      </c>
      <c r="D334" s="235" t="s">
        <v>403</v>
      </c>
      <c r="E334" s="236">
        <v>52.747280000000003</v>
      </c>
      <c r="F334" s="237"/>
      <c r="G334" s="238">
        <f>ROUND(E334*F334,2)</f>
        <v>0</v>
      </c>
      <c r="H334" s="237"/>
      <c r="I334" s="238">
        <f>ROUND(E334*H334,2)</f>
        <v>0</v>
      </c>
      <c r="J334" s="237"/>
      <c r="K334" s="238">
        <f>ROUND(E334*J334,2)</f>
        <v>0</v>
      </c>
      <c r="L334" s="238">
        <v>21</v>
      </c>
      <c r="M334" s="238">
        <f>G334*(1+L334/100)</f>
        <v>0</v>
      </c>
      <c r="N334" s="236">
        <v>0</v>
      </c>
      <c r="O334" s="236">
        <f>ROUND(E334*N334,2)</f>
        <v>0</v>
      </c>
      <c r="P334" s="236">
        <v>0</v>
      </c>
      <c r="Q334" s="236">
        <f>ROUND(E334*P334,2)</f>
        <v>0</v>
      </c>
      <c r="R334" s="238" t="s">
        <v>216</v>
      </c>
      <c r="S334" s="238" t="s">
        <v>190</v>
      </c>
      <c r="T334" s="239" t="s">
        <v>190</v>
      </c>
      <c r="U334" s="224">
        <v>2.1</v>
      </c>
      <c r="V334" s="224">
        <f>ROUND(E334*U334,2)</f>
        <v>110.77</v>
      </c>
      <c r="W334" s="224"/>
      <c r="X334" s="224" t="s">
        <v>582</v>
      </c>
      <c r="Y334" s="224" t="s">
        <v>192</v>
      </c>
      <c r="Z334" s="214"/>
      <c r="AA334" s="214"/>
      <c r="AB334" s="214"/>
      <c r="AC334" s="214"/>
      <c r="AD334" s="214"/>
      <c r="AE334" s="214"/>
      <c r="AF334" s="214"/>
      <c r="AG334" s="214" t="s">
        <v>583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2" x14ac:dyDescent="0.2">
      <c r="A335" s="221"/>
      <c r="B335" s="222"/>
      <c r="C335" s="259" t="s">
        <v>584</v>
      </c>
      <c r="D335" s="250"/>
      <c r="E335" s="250"/>
      <c r="F335" s="250"/>
      <c r="G335" s="250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4"/>
      <c r="AA335" s="214"/>
      <c r="AB335" s="214"/>
      <c r="AC335" s="214"/>
      <c r="AD335" s="214"/>
      <c r="AE335" s="214"/>
      <c r="AF335" s="214"/>
      <c r="AG335" s="214" t="s">
        <v>220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x14ac:dyDescent="0.2">
      <c r="A336" s="226" t="s">
        <v>185</v>
      </c>
      <c r="B336" s="227" t="s">
        <v>111</v>
      </c>
      <c r="C336" s="242" t="s">
        <v>112</v>
      </c>
      <c r="D336" s="228"/>
      <c r="E336" s="229"/>
      <c r="F336" s="230"/>
      <c r="G336" s="230">
        <f>SUMIF(AG337:AG351,"&lt;&gt;NOR",G337:G351)</f>
        <v>0</v>
      </c>
      <c r="H336" s="230"/>
      <c r="I336" s="230">
        <f>SUM(I337:I351)</f>
        <v>0</v>
      </c>
      <c r="J336" s="230"/>
      <c r="K336" s="230">
        <f>SUM(K337:K351)</f>
        <v>0</v>
      </c>
      <c r="L336" s="230"/>
      <c r="M336" s="230">
        <f>SUM(M337:M351)</f>
        <v>0</v>
      </c>
      <c r="N336" s="229"/>
      <c r="O336" s="229">
        <f>SUM(O337:O351)</f>
        <v>0.62</v>
      </c>
      <c r="P336" s="229"/>
      <c r="Q336" s="229">
        <f>SUM(Q337:Q351)</f>
        <v>0</v>
      </c>
      <c r="R336" s="230"/>
      <c r="S336" s="230"/>
      <c r="T336" s="231"/>
      <c r="U336" s="225"/>
      <c r="V336" s="225">
        <f>SUM(V337:V351)</f>
        <v>68.39</v>
      </c>
      <c r="W336" s="225"/>
      <c r="X336" s="225"/>
      <c r="Y336" s="225"/>
      <c r="AG336" t="s">
        <v>186</v>
      </c>
    </row>
    <row r="337" spans="1:60" ht="22.5" outlineLevel="1" x14ac:dyDescent="0.2">
      <c r="A337" s="233">
        <v>84</v>
      </c>
      <c r="B337" s="234" t="s">
        <v>585</v>
      </c>
      <c r="C337" s="243" t="s">
        <v>586</v>
      </c>
      <c r="D337" s="235" t="s">
        <v>237</v>
      </c>
      <c r="E337" s="236">
        <v>172.09450000000001</v>
      </c>
      <c r="F337" s="237"/>
      <c r="G337" s="238">
        <f>ROUND(E337*F337,2)</f>
        <v>0</v>
      </c>
      <c r="H337" s="237"/>
      <c r="I337" s="238">
        <f>ROUND(E337*H337,2)</f>
        <v>0</v>
      </c>
      <c r="J337" s="237"/>
      <c r="K337" s="238">
        <f>ROUND(E337*J337,2)</f>
        <v>0</v>
      </c>
      <c r="L337" s="238">
        <v>21</v>
      </c>
      <c r="M337" s="238">
        <f>G337*(1+L337/100)</f>
        <v>0</v>
      </c>
      <c r="N337" s="236">
        <v>0</v>
      </c>
      <c r="O337" s="236">
        <f>ROUND(E337*N337,2)</f>
        <v>0</v>
      </c>
      <c r="P337" s="236">
        <v>0</v>
      </c>
      <c r="Q337" s="236">
        <f>ROUND(E337*P337,2)</f>
        <v>0</v>
      </c>
      <c r="R337" s="238" t="s">
        <v>587</v>
      </c>
      <c r="S337" s="238" t="s">
        <v>190</v>
      </c>
      <c r="T337" s="239" t="s">
        <v>190</v>
      </c>
      <c r="U337" s="224">
        <v>2.75E-2</v>
      </c>
      <c r="V337" s="224">
        <f>ROUND(E337*U337,2)</f>
        <v>4.7300000000000004</v>
      </c>
      <c r="W337" s="224"/>
      <c r="X337" s="224" t="s">
        <v>217</v>
      </c>
      <c r="Y337" s="224" t="s">
        <v>192</v>
      </c>
      <c r="Z337" s="214"/>
      <c r="AA337" s="214"/>
      <c r="AB337" s="214"/>
      <c r="AC337" s="214"/>
      <c r="AD337" s="214"/>
      <c r="AE337" s="214"/>
      <c r="AF337" s="214"/>
      <c r="AG337" s="214" t="s">
        <v>218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2" x14ac:dyDescent="0.2">
      <c r="A338" s="221"/>
      <c r="B338" s="222"/>
      <c r="C338" s="260" t="s">
        <v>458</v>
      </c>
      <c r="D338" s="248"/>
      <c r="E338" s="249">
        <v>162.5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4"/>
      <c r="AA338" s="214"/>
      <c r="AB338" s="214"/>
      <c r="AC338" s="214"/>
      <c r="AD338" s="214"/>
      <c r="AE338" s="214"/>
      <c r="AF338" s="214"/>
      <c r="AG338" s="214" t="s">
        <v>222</v>
      </c>
      <c r="AH338" s="214">
        <v>5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ht="22.5" outlineLevel="3" x14ac:dyDescent="0.2">
      <c r="A339" s="221"/>
      <c r="B339" s="222"/>
      <c r="C339" s="260" t="s">
        <v>588</v>
      </c>
      <c r="D339" s="248"/>
      <c r="E339" s="249">
        <v>9.5945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4"/>
      <c r="AA339" s="214"/>
      <c r="AB339" s="214"/>
      <c r="AC339" s="214"/>
      <c r="AD339" s="214"/>
      <c r="AE339" s="214"/>
      <c r="AF339" s="214"/>
      <c r="AG339" s="214" t="s">
        <v>222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ht="22.5" outlineLevel="1" x14ac:dyDescent="0.2">
      <c r="A340" s="233">
        <v>85</v>
      </c>
      <c r="B340" s="234" t="s">
        <v>589</v>
      </c>
      <c r="C340" s="243" t="s">
        <v>590</v>
      </c>
      <c r="D340" s="235" t="s">
        <v>237</v>
      </c>
      <c r="E340" s="236">
        <v>172.09450000000001</v>
      </c>
      <c r="F340" s="237"/>
      <c r="G340" s="238">
        <f>ROUND(E340*F340,2)</f>
        <v>0</v>
      </c>
      <c r="H340" s="237"/>
      <c r="I340" s="238">
        <f>ROUND(E340*H340,2)</f>
        <v>0</v>
      </c>
      <c r="J340" s="237"/>
      <c r="K340" s="238">
        <f>ROUND(E340*J340,2)</f>
        <v>0</v>
      </c>
      <c r="L340" s="238">
        <v>21</v>
      </c>
      <c r="M340" s="238">
        <f>G340*(1+L340/100)</f>
        <v>0</v>
      </c>
      <c r="N340" s="236">
        <v>4.0999999999999999E-4</v>
      </c>
      <c r="O340" s="236">
        <f>ROUND(E340*N340,2)</f>
        <v>7.0000000000000007E-2</v>
      </c>
      <c r="P340" s="236">
        <v>0</v>
      </c>
      <c r="Q340" s="236">
        <f>ROUND(E340*P340,2)</f>
        <v>0</v>
      </c>
      <c r="R340" s="238" t="s">
        <v>587</v>
      </c>
      <c r="S340" s="238" t="s">
        <v>190</v>
      </c>
      <c r="T340" s="239" t="s">
        <v>190</v>
      </c>
      <c r="U340" s="224">
        <v>0.22991</v>
      </c>
      <c r="V340" s="224">
        <f>ROUND(E340*U340,2)</f>
        <v>39.57</v>
      </c>
      <c r="W340" s="224"/>
      <c r="X340" s="224" t="s">
        <v>217</v>
      </c>
      <c r="Y340" s="224" t="s">
        <v>192</v>
      </c>
      <c r="Z340" s="214"/>
      <c r="AA340" s="214"/>
      <c r="AB340" s="214"/>
      <c r="AC340" s="214"/>
      <c r="AD340" s="214"/>
      <c r="AE340" s="214"/>
      <c r="AF340" s="214"/>
      <c r="AG340" s="214" t="s">
        <v>218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2" x14ac:dyDescent="0.2">
      <c r="A341" s="221"/>
      <c r="B341" s="222"/>
      <c r="C341" s="260" t="s">
        <v>591</v>
      </c>
      <c r="D341" s="248"/>
      <c r="E341" s="249">
        <v>172.09450000000001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4"/>
      <c r="AA341" s="214"/>
      <c r="AB341" s="214"/>
      <c r="AC341" s="214"/>
      <c r="AD341" s="214"/>
      <c r="AE341" s="214"/>
      <c r="AF341" s="214"/>
      <c r="AG341" s="214" t="s">
        <v>222</v>
      </c>
      <c r="AH341" s="214">
        <v>5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3">
        <v>86</v>
      </c>
      <c r="B342" s="234" t="s">
        <v>592</v>
      </c>
      <c r="C342" s="243" t="s">
        <v>593</v>
      </c>
      <c r="D342" s="235" t="s">
        <v>237</v>
      </c>
      <c r="E342" s="236">
        <v>60.02</v>
      </c>
      <c r="F342" s="237"/>
      <c r="G342" s="238">
        <f>ROUND(E342*F342,2)</f>
        <v>0</v>
      </c>
      <c r="H342" s="237"/>
      <c r="I342" s="238">
        <f>ROUND(E342*H342,2)</f>
        <v>0</v>
      </c>
      <c r="J342" s="237"/>
      <c r="K342" s="238">
        <f>ROUND(E342*J342,2)</f>
        <v>0</v>
      </c>
      <c r="L342" s="238">
        <v>21</v>
      </c>
      <c r="M342" s="238">
        <f>G342*(1+L342/100)</f>
        <v>0</v>
      </c>
      <c r="N342" s="236">
        <v>4.7299999999999998E-3</v>
      </c>
      <c r="O342" s="236">
        <f>ROUND(E342*N342,2)</f>
        <v>0.28000000000000003</v>
      </c>
      <c r="P342" s="236">
        <v>0</v>
      </c>
      <c r="Q342" s="236">
        <f>ROUND(E342*P342,2)</f>
        <v>0</v>
      </c>
      <c r="R342" s="238" t="s">
        <v>587</v>
      </c>
      <c r="S342" s="238" t="s">
        <v>190</v>
      </c>
      <c r="T342" s="239" t="s">
        <v>190</v>
      </c>
      <c r="U342" s="224">
        <v>0.38500000000000001</v>
      </c>
      <c r="V342" s="224">
        <f>ROUND(E342*U342,2)</f>
        <v>23.11</v>
      </c>
      <c r="W342" s="224"/>
      <c r="X342" s="224" t="s">
        <v>217</v>
      </c>
      <c r="Y342" s="224" t="s">
        <v>192</v>
      </c>
      <c r="Z342" s="214"/>
      <c r="AA342" s="214"/>
      <c r="AB342" s="214"/>
      <c r="AC342" s="214"/>
      <c r="AD342" s="214"/>
      <c r="AE342" s="214"/>
      <c r="AF342" s="214"/>
      <c r="AG342" s="214" t="s">
        <v>218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2" x14ac:dyDescent="0.2">
      <c r="A343" s="221"/>
      <c r="B343" s="222"/>
      <c r="C343" s="244" t="s">
        <v>594</v>
      </c>
      <c r="D343" s="240"/>
      <c r="E343" s="240"/>
      <c r="F343" s="240"/>
      <c r="G343" s="240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4"/>
      <c r="AA343" s="214"/>
      <c r="AB343" s="214"/>
      <c r="AC343" s="214"/>
      <c r="AD343" s="214"/>
      <c r="AE343" s="214"/>
      <c r="AF343" s="214"/>
      <c r="AG343" s="214" t="s">
        <v>195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2" x14ac:dyDescent="0.2">
      <c r="A344" s="221"/>
      <c r="B344" s="222"/>
      <c r="C344" s="260" t="s">
        <v>595</v>
      </c>
      <c r="D344" s="248"/>
      <c r="E344" s="249">
        <v>60.02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4"/>
      <c r="AA344" s="214"/>
      <c r="AB344" s="214"/>
      <c r="AC344" s="214"/>
      <c r="AD344" s="214"/>
      <c r="AE344" s="214"/>
      <c r="AF344" s="214"/>
      <c r="AG344" s="214" t="s">
        <v>222</v>
      </c>
      <c r="AH344" s="214">
        <v>5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ht="22.5" outlineLevel="1" x14ac:dyDescent="0.2">
      <c r="A345" s="233">
        <v>87</v>
      </c>
      <c r="B345" s="234" t="s">
        <v>596</v>
      </c>
      <c r="C345" s="243" t="s">
        <v>597</v>
      </c>
      <c r="D345" s="235" t="s">
        <v>598</v>
      </c>
      <c r="E345" s="236">
        <v>54</v>
      </c>
      <c r="F345" s="237"/>
      <c r="G345" s="238">
        <f>ROUND(E345*F345,2)</f>
        <v>0</v>
      </c>
      <c r="H345" s="237"/>
      <c r="I345" s="238">
        <f>ROUND(E345*H345,2)</f>
        <v>0</v>
      </c>
      <c r="J345" s="237"/>
      <c r="K345" s="238">
        <f>ROUND(E345*J345,2)</f>
        <v>0</v>
      </c>
      <c r="L345" s="238">
        <v>21</v>
      </c>
      <c r="M345" s="238">
        <f>G345*(1+L345/100)</f>
        <v>0</v>
      </c>
      <c r="N345" s="236">
        <v>1E-3</v>
      </c>
      <c r="O345" s="236">
        <f>ROUND(E345*N345,2)</f>
        <v>0.05</v>
      </c>
      <c r="P345" s="236">
        <v>0</v>
      </c>
      <c r="Q345" s="236">
        <f>ROUND(E345*P345,2)</f>
        <v>0</v>
      </c>
      <c r="R345" s="238" t="s">
        <v>256</v>
      </c>
      <c r="S345" s="238" t="s">
        <v>190</v>
      </c>
      <c r="T345" s="239" t="s">
        <v>190</v>
      </c>
      <c r="U345" s="224">
        <v>0</v>
      </c>
      <c r="V345" s="224">
        <f>ROUND(E345*U345,2)</f>
        <v>0</v>
      </c>
      <c r="W345" s="224"/>
      <c r="X345" s="224" t="s">
        <v>257</v>
      </c>
      <c r="Y345" s="224" t="s">
        <v>192</v>
      </c>
      <c r="Z345" s="214"/>
      <c r="AA345" s="214"/>
      <c r="AB345" s="214"/>
      <c r="AC345" s="214"/>
      <c r="AD345" s="214"/>
      <c r="AE345" s="214"/>
      <c r="AF345" s="214"/>
      <c r="AG345" s="214" t="s">
        <v>258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2" x14ac:dyDescent="0.2">
      <c r="A346" s="221"/>
      <c r="B346" s="222"/>
      <c r="C346" s="260" t="s">
        <v>599</v>
      </c>
      <c r="D346" s="248"/>
      <c r="E346" s="249">
        <v>51.628349999999998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4"/>
      <c r="AA346" s="214"/>
      <c r="AB346" s="214"/>
      <c r="AC346" s="214"/>
      <c r="AD346" s="214"/>
      <c r="AE346" s="214"/>
      <c r="AF346" s="214"/>
      <c r="AG346" s="214" t="s">
        <v>222</v>
      </c>
      <c r="AH346" s="214">
        <v>5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 x14ac:dyDescent="0.2">
      <c r="A347" s="221"/>
      <c r="B347" s="222"/>
      <c r="C347" s="260" t="s">
        <v>600</v>
      </c>
      <c r="D347" s="248"/>
      <c r="E347" s="249">
        <v>2.3716499999999998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4"/>
      <c r="AA347" s="214"/>
      <c r="AB347" s="214"/>
      <c r="AC347" s="214"/>
      <c r="AD347" s="214"/>
      <c r="AE347" s="214"/>
      <c r="AF347" s="214"/>
      <c r="AG347" s="214" t="s">
        <v>222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ht="22.5" outlineLevel="1" x14ac:dyDescent="0.2">
      <c r="A348" s="233">
        <v>88</v>
      </c>
      <c r="B348" s="234" t="s">
        <v>601</v>
      </c>
      <c r="C348" s="243" t="s">
        <v>602</v>
      </c>
      <c r="D348" s="235" t="s">
        <v>237</v>
      </c>
      <c r="E348" s="236">
        <v>197.90868</v>
      </c>
      <c r="F348" s="237"/>
      <c r="G348" s="238">
        <f>ROUND(E348*F348,2)</f>
        <v>0</v>
      </c>
      <c r="H348" s="237"/>
      <c r="I348" s="238">
        <f>ROUND(E348*H348,2)</f>
        <v>0</v>
      </c>
      <c r="J348" s="237"/>
      <c r="K348" s="238">
        <f>ROUND(E348*J348,2)</f>
        <v>0</v>
      </c>
      <c r="L348" s="238">
        <v>21</v>
      </c>
      <c r="M348" s="238">
        <f>G348*(1+L348/100)</f>
        <v>0</v>
      </c>
      <c r="N348" s="236">
        <v>1.1000000000000001E-3</v>
      </c>
      <c r="O348" s="236">
        <f>ROUND(E348*N348,2)</f>
        <v>0.22</v>
      </c>
      <c r="P348" s="236">
        <v>0</v>
      </c>
      <c r="Q348" s="236">
        <f>ROUND(E348*P348,2)</f>
        <v>0</v>
      </c>
      <c r="R348" s="238" t="s">
        <v>256</v>
      </c>
      <c r="S348" s="238" t="s">
        <v>190</v>
      </c>
      <c r="T348" s="239" t="s">
        <v>190</v>
      </c>
      <c r="U348" s="224">
        <v>0</v>
      </c>
      <c r="V348" s="224">
        <f>ROUND(E348*U348,2)</f>
        <v>0</v>
      </c>
      <c r="W348" s="224"/>
      <c r="X348" s="224" t="s">
        <v>257</v>
      </c>
      <c r="Y348" s="224" t="s">
        <v>192</v>
      </c>
      <c r="Z348" s="214"/>
      <c r="AA348" s="214"/>
      <c r="AB348" s="214"/>
      <c r="AC348" s="214"/>
      <c r="AD348" s="214"/>
      <c r="AE348" s="214"/>
      <c r="AF348" s="214"/>
      <c r="AG348" s="214" t="s">
        <v>258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2" x14ac:dyDescent="0.2">
      <c r="A349" s="221"/>
      <c r="B349" s="222"/>
      <c r="C349" s="260" t="s">
        <v>603</v>
      </c>
      <c r="D349" s="248"/>
      <c r="E349" s="249">
        <v>197.90868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4"/>
      <c r="AA349" s="214"/>
      <c r="AB349" s="214"/>
      <c r="AC349" s="214"/>
      <c r="AD349" s="214"/>
      <c r="AE349" s="214"/>
      <c r="AF349" s="214"/>
      <c r="AG349" s="214" t="s">
        <v>222</v>
      </c>
      <c r="AH349" s="214">
        <v>5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3">
        <v>89</v>
      </c>
      <c r="B350" s="234" t="s">
        <v>604</v>
      </c>
      <c r="C350" s="243" t="s">
        <v>605</v>
      </c>
      <c r="D350" s="235" t="s">
        <v>403</v>
      </c>
      <c r="E350" s="236">
        <v>0.62614999999999998</v>
      </c>
      <c r="F350" s="237"/>
      <c r="G350" s="238">
        <f>ROUND(E350*F350,2)</f>
        <v>0</v>
      </c>
      <c r="H350" s="237"/>
      <c r="I350" s="238">
        <f>ROUND(E350*H350,2)</f>
        <v>0</v>
      </c>
      <c r="J350" s="237"/>
      <c r="K350" s="238">
        <f>ROUND(E350*J350,2)</f>
        <v>0</v>
      </c>
      <c r="L350" s="238">
        <v>21</v>
      </c>
      <c r="M350" s="238">
        <f>G350*(1+L350/100)</f>
        <v>0</v>
      </c>
      <c r="N350" s="236">
        <v>0</v>
      </c>
      <c r="O350" s="236">
        <f>ROUND(E350*N350,2)</f>
        <v>0</v>
      </c>
      <c r="P350" s="236">
        <v>0</v>
      </c>
      <c r="Q350" s="236">
        <f>ROUND(E350*P350,2)</f>
        <v>0</v>
      </c>
      <c r="R350" s="238" t="s">
        <v>587</v>
      </c>
      <c r="S350" s="238" t="s">
        <v>190</v>
      </c>
      <c r="T350" s="239" t="s">
        <v>190</v>
      </c>
      <c r="U350" s="224">
        <v>1.5669999999999999</v>
      </c>
      <c r="V350" s="224">
        <f>ROUND(E350*U350,2)</f>
        <v>0.98</v>
      </c>
      <c r="W350" s="224"/>
      <c r="X350" s="224" t="s">
        <v>582</v>
      </c>
      <c r="Y350" s="224" t="s">
        <v>192</v>
      </c>
      <c r="Z350" s="214"/>
      <c r="AA350" s="214"/>
      <c r="AB350" s="214"/>
      <c r="AC350" s="214"/>
      <c r="AD350" s="214"/>
      <c r="AE350" s="214"/>
      <c r="AF350" s="214"/>
      <c r="AG350" s="214" t="s">
        <v>583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2" x14ac:dyDescent="0.2">
      <c r="A351" s="221"/>
      <c r="B351" s="222"/>
      <c r="C351" s="259" t="s">
        <v>606</v>
      </c>
      <c r="D351" s="250"/>
      <c r="E351" s="250"/>
      <c r="F351" s="250"/>
      <c r="G351" s="250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220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x14ac:dyDescent="0.2">
      <c r="A352" s="226" t="s">
        <v>185</v>
      </c>
      <c r="B352" s="227" t="s">
        <v>113</v>
      </c>
      <c r="C352" s="242" t="s">
        <v>114</v>
      </c>
      <c r="D352" s="228"/>
      <c r="E352" s="229"/>
      <c r="F352" s="230"/>
      <c r="G352" s="230">
        <f>SUMIF(AG353:AG364,"&lt;&gt;NOR",G353:G364)</f>
        <v>0</v>
      </c>
      <c r="H352" s="230"/>
      <c r="I352" s="230">
        <f>SUM(I353:I364)</f>
        <v>0</v>
      </c>
      <c r="J352" s="230"/>
      <c r="K352" s="230">
        <f>SUM(K353:K364)</f>
        <v>0</v>
      </c>
      <c r="L352" s="230"/>
      <c r="M352" s="230">
        <f>SUM(M353:M364)</f>
        <v>0</v>
      </c>
      <c r="N352" s="229"/>
      <c r="O352" s="229">
        <f>SUM(O353:O364)</f>
        <v>0.33999999999999997</v>
      </c>
      <c r="P352" s="229"/>
      <c r="Q352" s="229">
        <f>SUM(Q353:Q364)</f>
        <v>0</v>
      </c>
      <c r="R352" s="230"/>
      <c r="S352" s="230"/>
      <c r="T352" s="231"/>
      <c r="U352" s="225"/>
      <c r="V352" s="225">
        <f>SUM(V353:V364)</f>
        <v>18.739999999999998</v>
      </c>
      <c r="W352" s="225"/>
      <c r="X352" s="225"/>
      <c r="Y352" s="225"/>
      <c r="AG352" t="s">
        <v>186</v>
      </c>
    </row>
    <row r="353" spans="1:60" outlineLevel="1" x14ac:dyDescent="0.2">
      <c r="A353" s="233">
        <v>90</v>
      </c>
      <c r="B353" s="234" t="s">
        <v>607</v>
      </c>
      <c r="C353" s="243" t="s">
        <v>608</v>
      </c>
      <c r="D353" s="235" t="s">
        <v>237</v>
      </c>
      <c r="E353" s="236">
        <v>166.245</v>
      </c>
      <c r="F353" s="237"/>
      <c r="G353" s="238">
        <f>ROUND(E353*F353,2)</f>
        <v>0</v>
      </c>
      <c r="H353" s="237"/>
      <c r="I353" s="238">
        <f>ROUND(E353*H353,2)</f>
        <v>0</v>
      </c>
      <c r="J353" s="237"/>
      <c r="K353" s="238">
        <f>ROUND(E353*J353,2)</f>
        <v>0</v>
      </c>
      <c r="L353" s="238">
        <v>21</v>
      </c>
      <c r="M353" s="238">
        <f>G353*(1+L353/100)</f>
        <v>0</v>
      </c>
      <c r="N353" s="236">
        <v>0</v>
      </c>
      <c r="O353" s="236">
        <f>ROUND(E353*N353,2)</f>
        <v>0</v>
      </c>
      <c r="P353" s="236">
        <v>0</v>
      </c>
      <c r="Q353" s="236">
        <f>ROUND(E353*P353,2)</f>
        <v>0</v>
      </c>
      <c r="R353" s="238" t="s">
        <v>609</v>
      </c>
      <c r="S353" s="238" t="s">
        <v>190</v>
      </c>
      <c r="T353" s="239" t="s">
        <v>190</v>
      </c>
      <c r="U353" s="224">
        <v>0.08</v>
      </c>
      <c r="V353" s="224">
        <f>ROUND(E353*U353,2)</f>
        <v>13.3</v>
      </c>
      <c r="W353" s="224"/>
      <c r="X353" s="224" t="s">
        <v>217</v>
      </c>
      <c r="Y353" s="224" t="s">
        <v>192</v>
      </c>
      <c r="Z353" s="214"/>
      <c r="AA353" s="214"/>
      <c r="AB353" s="214"/>
      <c r="AC353" s="214"/>
      <c r="AD353" s="214"/>
      <c r="AE353" s="214"/>
      <c r="AF353" s="214"/>
      <c r="AG353" s="214" t="s">
        <v>218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2" x14ac:dyDescent="0.2">
      <c r="A354" s="221"/>
      <c r="B354" s="222"/>
      <c r="C354" s="260" t="s">
        <v>476</v>
      </c>
      <c r="D354" s="248"/>
      <c r="E354" s="249">
        <v>166.245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222</v>
      </c>
      <c r="AH354" s="214">
        <v>5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3">
        <v>91</v>
      </c>
      <c r="B355" s="234" t="s">
        <v>610</v>
      </c>
      <c r="C355" s="243" t="s">
        <v>611</v>
      </c>
      <c r="D355" s="235" t="s">
        <v>237</v>
      </c>
      <c r="E355" s="236">
        <v>30.167000000000002</v>
      </c>
      <c r="F355" s="237"/>
      <c r="G355" s="238">
        <f>ROUND(E355*F355,2)</f>
        <v>0</v>
      </c>
      <c r="H355" s="237"/>
      <c r="I355" s="238">
        <f>ROUND(E355*H355,2)</f>
        <v>0</v>
      </c>
      <c r="J355" s="237"/>
      <c r="K355" s="238">
        <f>ROUND(E355*J355,2)</f>
        <v>0</v>
      </c>
      <c r="L355" s="238">
        <v>21</v>
      </c>
      <c r="M355" s="238">
        <f>G355*(1+L355/100)</f>
        <v>0</v>
      </c>
      <c r="N355" s="236">
        <v>2.3000000000000001E-4</v>
      </c>
      <c r="O355" s="236">
        <f>ROUND(E355*N355,2)</f>
        <v>0.01</v>
      </c>
      <c r="P355" s="236">
        <v>0</v>
      </c>
      <c r="Q355" s="236">
        <f>ROUND(E355*P355,2)</f>
        <v>0</v>
      </c>
      <c r="R355" s="238" t="s">
        <v>609</v>
      </c>
      <c r="S355" s="238" t="s">
        <v>190</v>
      </c>
      <c r="T355" s="239" t="s">
        <v>190</v>
      </c>
      <c r="U355" s="224">
        <v>0.161</v>
      </c>
      <c r="V355" s="224">
        <f>ROUND(E355*U355,2)</f>
        <v>4.8600000000000003</v>
      </c>
      <c r="W355" s="224"/>
      <c r="X355" s="224" t="s">
        <v>217</v>
      </c>
      <c r="Y355" s="224" t="s">
        <v>192</v>
      </c>
      <c r="Z355" s="214"/>
      <c r="AA355" s="214"/>
      <c r="AB355" s="214"/>
      <c r="AC355" s="214"/>
      <c r="AD355" s="214"/>
      <c r="AE355" s="214"/>
      <c r="AF355" s="214"/>
      <c r="AG355" s="214" t="s">
        <v>218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2" x14ac:dyDescent="0.2">
      <c r="A356" s="221"/>
      <c r="B356" s="222"/>
      <c r="C356" s="244" t="s">
        <v>835</v>
      </c>
      <c r="D356" s="240"/>
      <c r="E356" s="240"/>
      <c r="F356" s="240"/>
      <c r="G356" s="240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4"/>
      <c r="AA356" s="214"/>
      <c r="AB356" s="214"/>
      <c r="AC356" s="214"/>
      <c r="AD356" s="214"/>
      <c r="AE356" s="214"/>
      <c r="AF356" s="214"/>
      <c r="AG356" s="214" t="s">
        <v>195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3" x14ac:dyDescent="0.2">
      <c r="A357" s="221"/>
      <c r="B357" s="222"/>
      <c r="C357" s="261" t="s">
        <v>612</v>
      </c>
      <c r="D357" s="251"/>
      <c r="E357" s="251"/>
      <c r="F357" s="251"/>
      <c r="G357" s="251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4"/>
      <c r="AA357" s="214"/>
      <c r="AB357" s="214"/>
      <c r="AC357" s="214"/>
      <c r="AD357" s="214"/>
      <c r="AE357" s="214"/>
      <c r="AF357" s="214"/>
      <c r="AG357" s="214" t="s">
        <v>195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2" x14ac:dyDescent="0.2">
      <c r="A358" s="221"/>
      <c r="B358" s="222"/>
      <c r="C358" s="260" t="s">
        <v>613</v>
      </c>
      <c r="D358" s="248"/>
      <c r="E358" s="249">
        <v>30.167000000000002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4"/>
      <c r="AA358" s="214"/>
      <c r="AB358" s="214"/>
      <c r="AC358" s="214"/>
      <c r="AD358" s="214"/>
      <c r="AE358" s="214"/>
      <c r="AF358" s="214"/>
      <c r="AG358" s="214" t="s">
        <v>222</v>
      </c>
      <c r="AH358" s="214">
        <v>5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1" x14ac:dyDescent="0.2">
      <c r="A359" s="233">
        <v>92</v>
      </c>
      <c r="B359" s="234" t="s">
        <v>614</v>
      </c>
      <c r="C359" s="243" t="s">
        <v>615</v>
      </c>
      <c r="D359" s="235" t="s">
        <v>237</v>
      </c>
      <c r="E359" s="236">
        <v>169.56989999999999</v>
      </c>
      <c r="F359" s="237"/>
      <c r="G359" s="238">
        <f>ROUND(E359*F359,2)</f>
        <v>0</v>
      </c>
      <c r="H359" s="237"/>
      <c r="I359" s="238">
        <f>ROUND(E359*H359,2)</f>
        <v>0</v>
      </c>
      <c r="J359" s="237"/>
      <c r="K359" s="238">
        <f>ROUND(E359*J359,2)</f>
        <v>0</v>
      </c>
      <c r="L359" s="238">
        <v>21</v>
      </c>
      <c r="M359" s="238">
        <f>G359*(1+L359/100)</f>
        <v>0</v>
      </c>
      <c r="N359" s="236">
        <v>1.0499999999999999E-3</v>
      </c>
      <c r="O359" s="236">
        <f>ROUND(E359*N359,2)</f>
        <v>0.18</v>
      </c>
      <c r="P359" s="236">
        <v>0</v>
      </c>
      <c r="Q359" s="236">
        <f>ROUND(E359*P359,2)</f>
        <v>0</v>
      </c>
      <c r="R359" s="238" t="s">
        <v>256</v>
      </c>
      <c r="S359" s="238" t="s">
        <v>190</v>
      </c>
      <c r="T359" s="239" t="s">
        <v>190</v>
      </c>
      <c r="U359" s="224">
        <v>0</v>
      </c>
      <c r="V359" s="224">
        <f>ROUND(E359*U359,2)</f>
        <v>0</v>
      </c>
      <c r="W359" s="224"/>
      <c r="X359" s="224" t="s">
        <v>257</v>
      </c>
      <c r="Y359" s="224" t="s">
        <v>192</v>
      </c>
      <c r="Z359" s="214"/>
      <c r="AA359" s="214"/>
      <c r="AB359" s="214"/>
      <c r="AC359" s="214"/>
      <c r="AD359" s="214"/>
      <c r="AE359" s="214"/>
      <c r="AF359" s="214"/>
      <c r="AG359" s="214" t="s">
        <v>258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2" x14ac:dyDescent="0.2">
      <c r="A360" s="221"/>
      <c r="B360" s="222"/>
      <c r="C360" s="260" t="s">
        <v>616</v>
      </c>
      <c r="D360" s="248"/>
      <c r="E360" s="249">
        <v>169.56989999999999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4"/>
      <c r="AA360" s="214"/>
      <c r="AB360" s="214"/>
      <c r="AC360" s="214"/>
      <c r="AD360" s="214"/>
      <c r="AE360" s="214"/>
      <c r="AF360" s="214"/>
      <c r="AG360" s="214" t="s">
        <v>222</v>
      </c>
      <c r="AH360" s="214">
        <v>5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ht="22.5" outlineLevel="1" x14ac:dyDescent="0.2">
      <c r="A361" s="233">
        <v>93</v>
      </c>
      <c r="B361" s="234" t="s">
        <v>617</v>
      </c>
      <c r="C361" s="243" t="s">
        <v>618</v>
      </c>
      <c r="D361" s="235" t="s">
        <v>237</v>
      </c>
      <c r="E361" s="236">
        <v>30.770340000000001</v>
      </c>
      <c r="F361" s="237"/>
      <c r="G361" s="238">
        <f>ROUND(E361*F361,2)</f>
        <v>0</v>
      </c>
      <c r="H361" s="237"/>
      <c r="I361" s="238">
        <f>ROUND(E361*H361,2)</f>
        <v>0</v>
      </c>
      <c r="J361" s="237"/>
      <c r="K361" s="238">
        <f>ROUND(E361*J361,2)</f>
        <v>0</v>
      </c>
      <c r="L361" s="238">
        <v>21</v>
      </c>
      <c r="M361" s="238">
        <f>G361*(1+L361/100)</f>
        <v>0</v>
      </c>
      <c r="N361" s="236">
        <v>4.7999999999999996E-3</v>
      </c>
      <c r="O361" s="236">
        <f>ROUND(E361*N361,2)</f>
        <v>0.15</v>
      </c>
      <c r="P361" s="236">
        <v>0</v>
      </c>
      <c r="Q361" s="236">
        <f>ROUND(E361*P361,2)</f>
        <v>0</v>
      </c>
      <c r="R361" s="238" t="s">
        <v>256</v>
      </c>
      <c r="S361" s="238" t="s">
        <v>190</v>
      </c>
      <c r="T361" s="239" t="s">
        <v>190</v>
      </c>
      <c r="U361" s="224">
        <v>0</v>
      </c>
      <c r="V361" s="224">
        <f>ROUND(E361*U361,2)</f>
        <v>0</v>
      </c>
      <c r="W361" s="224"/>
      <c r="X361" s="224" t="s">
        <v>257</v>
      </c>
      <c r="Y361" s="224" t="s">
        <v>192</v>
      </c>
      <c r="Z361" s="214"/>
      <c r="AA361" s="214"/>
      <c r="AB361" s="214"/>
      <c r="AC361" s="214"/>
      <c r="AD361" s="214"/>
      <c r="AE361" s="214"/>
      <c r="AF361" s="214"/>
      <c r="AG361" s="214" t="s">
        <v>258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2" x14ac:dyDescent="0.2">
      <c r="A362" s="221"/>
      <c r="B362" s="222"/>
      <c r="C362" s="260" t="s">
        <v>619</v>
      </c>
      <c r="D362" s="248"/>
      <c r="E362" s="249">
        <v>30.770340000000001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4"/>
      <c r="AA362" s="214"/>
      <c r="AB362" s="214"/>
      <c r="AC362" s="214"/>
      <c r="AD362" s="214"/>
      <c r="AE362" s="214"/>
      <c r="AF362" s="214"/>
      <c r="AG362" s="214" t="s">
        <v>222</v>
      </c>
      <c r="AH362" s="214">
        <v>5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3">
        <v>94</v>
      </c>
      <c r="B363" s="234" t="s">
        <v>620</v>
      </c>
      <c r="C363" s="243" t="s">
        <v>621</v>
      </c>
      <c r="D363" s="235" t="s">
        <v>403</v>
      </c>
      <c r="E363" s="236">
        <v>0.33267999999999998</v>
      </c>
      <c r="F363" s="237"/>
      <c r="G363" s="238">
        <f>ROUND(E363*F363,2)</f>
        <v>0</v>
      </c>
      <c r="H363" s="237"/>
      <c r="I363" s="238">
        <f>ROUND(E363*H363,2)</f>
        <v>0</v>
      </c>
      <c r="J363" s="237"/>
      <c r="K363" s="238">
        <f>ROUND(E363*J363,2)</f>
        <v>0</v>
      </c>
      <c r="L363" s="238">
        <v>21</v>
      </c>
      <c r="M363" s="238">
        <f>G363*(1+L363/100)</f>
        <v>0</v>
      </c>
      <c r="N363" s="236">
        <v>0</v>
      </c>
      <c r="O363" s="236">
        <f>ROUND(E363*N363,2)</f>
        <v>0</v>
      </c>
      <c r="P363" s="236">
        <v>0</v>
      </c>
      <c r="Q363" s="236">
        <f>ROUND(E363*P363,2)</f>
        <v>0</v>
      </c>
      <c r="R363" s="238" t="s">
        <v>609</v>
      </c>
      <c r="S363" s="238" t="s">
        <v>190</v>
      </c>
      <c r="T363" s="239" t="s">
        <v>190</v>
      </c>
      <c r="U363" s="224">
        <v>1.74</v>
      </c>
      <c r="V363" s="224">
        <f>ROUND(E363*U363,2)</f>
        <v>0.57999999999999996</v>
      </c>
      <c r="W363" s="224"/>
      <c r="X363" s="224" t="s">
        <v>582</v>
      </c>
      <c r="Y363" s="224" t="s">
        <v>192</v>
      </c>
      <c r="Z363" s="214"/>
      <c r="AA363" s="214"/>
      <c r="AB363" s="214"/>
      <c r="AC363" s="214"/>
      <c r="AD363" s="214"/>
      <c r="AE363" s="214"/>
      <c r="AF363" s="214"/>
      <c r="AG363" s="214" t="s">
        <v>583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2" x14ac:dyDescent="0.2">
      <c r="A364" s="221"/>
      <c r="B364" s="222"/>
      <c r="C364" s="259" t="s">
        <v>622</v>
      </c>
      <c r="D364" s="250"/>
      <c r="E364" s="250"/>
      <c r="F364" s="250"/>
      <c r="G364" s="250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4"/>
      <c r="AA364" s="214"/>
      <c r="AB364" s="214"/>
      <c r="AC364" s="214"/>
      <c r="AD364" s="214"/>
      <c r="AE364" s="214"/>
      <c r="AF364" s="214"/>
      <c r="AG364" s="214" t="s">
        <v>220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x14ac:dyDescent="0.2">
      <c r="A365" s="226" t="s">
        <v>185</v>
      </c>
      <c r="B365" s="227" t="s">
        <v>119</v>
      </c>
      <c r="C365" s="242" t="s">
        <v>120</v>
      </c>
      <c r="D365" s="228"/>
      <c r="E365" s="229"/>
      <c r="F365" s="230"/>
      <c r="G365" s="230">
        <f>SUMIF(AG366:AG371,"&lt;&gt;NOR",G366:G371)</f>
        <v>0</v>
      </c>
      <c r="H365" s="230"/>
      <c r="I365" s="230">
        <f>SUM(I366:I371)</f>
        <v>0</v>
      </c>
      <c r="J365" s="230"/>
      <c r="K365" s="230">
        <f>SUM(K366:K371)</f>
        <v>0</v>
      </c>
      <c r="L365" s="230"/>
      <c r="M365" s="230">
        <f>SUM(M366:M371)</f>
        <v>0</v>
      </c>
      <c r="N365" s="229"/>
      <c r="O365" s="229">
        <f>SUM(O366:O371)</f>
        <v>0</v>
      </c>
      <c r="P365" s="229"/>
      <c r="Q365" s="229">
        <f>SUM(Q366:Q371)</f>
        <v>0</v>
      </c>
      <c r="R365" s="230"/>
      <c r="S365" s="230"/>
      <c r="T365" s="231"/>
      <c r="U365" s="225"/>
      <c r="V365" s="225">
        <f>SUM(V366:V371)</f>
        <v>1.76</v>
      </c>
      <c r="W365" s="225"/>
      <c r="X365" s="225"/>
      <c r="Y365" s="225"/>
      <c r="AG365" t="s">
        <v>186</v>
      </c>
    </row>
    <row r="366" spans="1:60" outlineLevel="1" x14ac:dyDescent="0.2">
      <c r="A366" s="252">
        <v>95</v>
      </c>
      <c r="B366" s="253" t="s">
        <v>623</v>
      </c>
      <c r="C366" s="262" t="s">
        <v>624</v>
      </c>
      <c r="D366" s="254" t="s">
        <v>625</v>
      </c>
      <c r="E366" s="255">
        <v>1</v>
      </c>
      <c r="F366" s="256"/>
      <c r="G366" s="257">
        <f>ROUND(E366*F366,2)</f>
        <v>0</v>
      </c>
      <c r="H366" s="256"/>
      <c r="I366" s="257">
        <f>ROUND(E366*H366,2)</f>
        <v>0</v>
      </c>
      <c r="J366" s="256"/>
      <c r="K366" s="257">
        <f>ROUND(E366*J366,2)</f>
        <v>0</v>
      </c>
      <c r="L366" s="257">
        <v>21</v>
      </c>
      <c r="M366" s="257">
        <f>G366*(1+L366/100)</f>
        <v>0</v>
      </c>
      <c r="N366" s="255">
        <v>1.2999999999999999E-3</v>
      </c>
      <c r="O366" s="255">
        <f>ROUND(E366*N366,2)</f>
        <v>0</v>
      </c>
      <c r="P366" s="255">
        <v>0</v>
      </c>
      <c r="Q366" s="255">
        <f>ROUND(E366*P366,2)</f>
        <v>0</v>
      </c>
      <c r="R366" s="257"/>
      <c r="S366" s="257" t="s">
        <v>294</v>
      </c>
      <c r="T366" s="258" t="s">
        <v>190</v>
      </c>
      <c r="U366" s="224">
        <v>0.33</v>
      </c>
      <c r="V366" s="224">
        <f>ROUND(E366*U366,2)</f>
        <v>0.33</v>
      </c>
      <c r="W366" s="224"/>
      <c r="X366" s="224" t="s">
        <v>217</v>
      </c>
      <c r="Y366" s="224" t="s">
        <v>192</v>
      </c>
      <c r="Z366" s="214"/>
      <c r="AA366" s="214"/>
      <c r="AB366" s="214"/>
      <c r="AC366" s="214"/>
      <c r="AD366" s="214"/>
      <c r="AE366" s="214"/>
      <c r="AF366" s="214"/>
      <c r="AG366" s="214" t="s">
        <v>218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52">
        <v>96</v>
      </c>
      <c r="B367" s="253" t="s">
        <v>626</v>
      </c>
      <c r="C367" s="262" t="s">
        <v>627</v>
      </c>
      <c r="D367" s="254" t="s">
        <v>625</v>
      </c>
      <c r="E367" s="255">
        <v>2</v>
      </c>
      <c r="F367" s="256"/>
      <c r="G367" s="257">
        <f>ROUND(E367*F367,2)</f>
        <v>0</v>
      </c>
      <c r="H367" s="256"/>
      <c r="I367" s="257">
        <f>ROUND(E367*H367,2)</f>
        <v>0</v>
      </c>
      <c r="J367" s="256"/>
      <c r="K367" s="257">
        <f>ROUND(E367*J367,2)</f>
        <v>0</v>
      </c>
      <c r="L367" s="257">
        <v>21</v>
      </c>
      <c r="M367" s="257">
        <f>G367*(1+L367/100)</f>
        <v>0</v>
      </c>
      <c r="N367" s="255">
        <v>1.2999999999999999E-3</v>
      </c>
      <c r="O367" s="255">
        <f>ROUND(E367*N367,2)</f>
        <v>0</v>
      </c>
      <c r="P367" s="255">
        <v>0</v>
      </c>
      <c r="Q367" s="255">
        <f>ROUND(E367*P367,2)</f>
        <v>0</v>
      </c>
      <c r="R367" s="257"/>
      <c r="S367" s="257" t="s">
        <v>294</v>
      </c>
      <c r="T367" s="258" t="s">
        <v>190</v>
      </c>
      <c r="U367" s="224">
        <v>0.33</v>
      </c>
      <c r="V367" s="224">
        <f>ROUND(E367*U367,2)</f>
        <v>0.66</v>
      </c>
      <c r="W367" s="224"/>
      <c r="X367" s="224" t="s">
        <v>217</v>
      </c>
      <c r="Y367" s="224" t="s">
        <v>192</v>
      </c>
      <c r="Z367" s="214"/>
      <c r="AA367" s="214"/>
      <c r="AB367" s="214"/>
      <c r="AC367" s="214"/>
      <c r="AD367" s="214"/>
      <c r="AE367" s="214"/>
      <c r="AF367" s="214"/>
      <c r="AG367" s="214" t="s">
        <v>218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52">
        <v>97</v>
      </c>
      <c r="B368" s="253" t="s">
        <v>628</v>
      </c>
      <c r="C368" s="262" t="s">
        <v>629</v>
      </c>
      <c r="D368" s="254" t="s">
        <v>625</v>
      </c>
      <c r="E368" s="255">
        <v>1</v>
      </c>
      <c r="F368" s="256"/>
      <c r="G368" s="257">
        <f>ROUND(E368*F368,2)</f>
        <v>0</v>
      </c>
      <c r="H368" s="256"/>
      <c r="I368" s="257">
        <f>ROUND(E368*H368,2)</f>
        <v>0</v>
      </c>
      <c r="J368" s="256"/>
      <c r="K368" s="257">
        <f>ROUND(E368*J368,2)</f>
        <v>0</v>
      </c>
      <c r="L368" s="257">
        <v>21</v>
      </c>
      <c r="M368" s="257">
        <f>G368*(1+L368/100)</f>
        <v>0</v>
      </c>
      <c r="N368" s="255">
        <v>2E-3</v>
      </c>
      <c r="O368" s="255">
        <f>ROUND(E368*N368,2)</f>
        <v>0</v>
      </c>
      <c r="P368" s="255">
        <v>0</v>
      </c>
      <c r="Q368" s="255">
        <f>ROUND(E368*P368,2)</f>
        <v>0</v>
      </c>
      <c r="R368" s="257"/>
      <c r="S368" s="257" t="s">
        <v>294</v>
      </c>
      <c r="T368" s="258" t="s">
        <v>190</v>
      </c>
      <c r="U368" s="224">
        <v>0.38</v>
      </c>
      <c r="V368" s="224">
        <f>ROUND(E368*U368,2)</f>
        <v>0.38</v>
      </c>
      <c r="W368" s="224"/>
      <c r="X368" s="224" t="s">
        <v>217</v>
      </c>
      <c r="Y368" s="224" t="s">
        <v>192</v>
      </c>
      <c r="Z368" s="214"/>
      <c r="AA368" s="214"/>
      <c r="AB368" s="214"/>
      <c r="AC368" s="214"/>
      <c r="AD368" s="214"/>
      <c r="AE368" s="214"/>
      <c r="AF368" s="214"/>
      <c r="AG368" s="214" t="s">
        <v>218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52">
        <v>98</v>
      </c>
      <c r="B369" s="253" t="s">
        <v>630</v>
      </c>
      <c r="C369" s="262" t="s">
        <v>631</v>
      </c>
      <c r="D369" s="254" t="s">
        <v>625</v>
      </c>
      <c r="E369" s="255">
        <v>1</v>
      </c>
      <c r="F369" s="256"/>
      <c r="G369" s="257">
        <f>ROUND(E369*F369,2)</f>
        <v>0</v>
      </c>
      <c r="H369" s="256"/>
      <c r="I369" s="257">
        <f>ROUND(E369*H369,2)</f>
        <v>0</v>
      </c>
      <c r="J369" s="256"/>
      <c r="K369" s="257">
        <f>ROUND(E369*J369,2)</f>
        <v>0</v>
      </c>
      <c r="L369" s="257">
        <v>21</v>
      </c>
      <c r="M369" s="257">
        <f>G369*(1+L369/100)</f>
        <v>0</v>
      </c>
      <c r="N369" s="255">
        <v>2.2000000000000001E-3</v>
      </c>
      <c r="O369" s="255">
        <f>ROUND(E369*N369,2)</f>
        <v>0</v>
      </c>
      <c r="P369" s="255">
        <v>0</v>
      </c>
      <c r="Q369" s="255">
        <f>ROUND(E369*P369,2)</f>
        <v>0</v>
      </c>
      <c r="R369" s="257"/>
      <c r="S369" s="257" t="s">
        <v>294</v>
      </c>
      <c r="T369" s="258" t="s">
        <v>190</v>
      </c>
      <c r="U369" s="224">
        <v>0.38</v>
      </c>
      <c r="V369" s="224">
        <f>ROUND(E369*U369,2)</f>
        <v>0.38</v>
      </c>
      <c r="W369" s="224"/>
      <c r="X369" s="224" t="s">
        <v>217</v>
      </c>
      <c r="Y369" s="224" t="s">
        <v>192</v>
      </c>
      <c r="Z369" s="214"/>
      <c r="AA369" s="214"/>
      <c r="AB369" s="214"/>
      <c r="AC369" s="214"/>
      <c r="AD369" s="214"/>
      <c r="AE369" s="214"/>
      <c r="AF369" s="214"/>
      <c r="AG369" s="214" t="s">
        <v>218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3">
        <v>99</v>
      </c>
      <c r="B370" s="234" t="s">
        <v>632</v>
      </c>
      <c r="C370" s="243" t="s">
        <v>633</v>
      </c>
      <c r="D370" s="235" t="s">
        <v>403</v>
      </c>
      <c r="E370" s="236">
        <v>8.0999999999999996E-3</v>
      </c>
      <c r="F370" s="237"/>
      <c r="G370" s="238">
        <f>ROUND(E370*F370,2)</f>
        <v>0</v>
      </c>
      <c r="H370" s="237"/>
      <c r="I370" s="238">
        <f>ROUND(E370*H370,2)</f>
        <v>0</v>
      </c>
      <c r="J370" s="237"/>
      <c r="K370" s="238">
        <f>ROUND(E370*J370,2)</f>
        <v>0</v>
      </c>
      <c r="L370" s="238">
        <v>21</v>
      </c>
      <c r="M370" s="238">
        <f>G370*(1+L370/100)</f>
        <v>0</v>
      </c>
      <c r="N370" s="236">
        <v>0</v>
      </c>
      <c r="O370" s="236">
        <f>ROUND(E370*N370,2)</f>
        <v>0</v>
      </c>
      <c r="P370" s="236">
        <v>0</v>
      </c>
      <c r="Q370" s="236">
        <f>ROUND(E370*P370,2)</f>
        <v>0</v>
      </c>
      <c r="R370" s="238" t="s">
        <v>634</v>
      </c>
      <c r="S370" s="238" t="s">
        <v>190</v>
      </c>
      <c r="T370" s="239" t="s">
        <v>190</v>
      </c>
      <c r="U370" s="224">
        <v>1.5169999999999999</v>
      </c>
      <c r="V370" s="224">
        <f>ROUND(E370*U370,2)</f>
        <v>0.01</v>
      </c>
      <c r="W370" s="224"/>
      <c r="X370" s="224" t="s">
        <v>582</v>
      </c>
      <c r="Y370" s="224" t="s">
        <v>192</v>
      </c>
      <c r="Z370" s="214"/>
      <c r="AA370" s="214"/>
      <c r="AB370" s="214"/>
      <c r="AC370" s="214"/>
      <c r="AD370" s="214"/>
      <c r="AE370" s="214"/>
      <c r="AF370" s="214"/>
      <c r="AG370" s="214" t="s">
        <v>583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2" x14ac:dyDescent="0.2">
      <c r="A371" s="221"/>
      <c r="B371" s="222"/>
      <c r="C371" s="259" t="s">
        <v>635</v>
      </c>
      <c r="D371" s="250"/>
      <c r="E371" s="250"/>
      <c r="F371" s="250"/>
      <c r="G371" s="250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220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x14ac:dyDescent="0.2">
      <c r="A372" s="226" t="s">
        <v>185</v>
      </c>
      <c r="B372" s="227" t="s">
        <v>131</v>
      </c>
      <c r="C372" s="242" t="s">
        <v>132</v>
      </c>
      <c r="D372" s="228"/>
      <c r="E372" s="229"/>
      <c r="F372" s="230"/>
      <c r="G372" s="230">
        <f>SUMIF(AG373:AG396,"&lt;&gt;NOR",G373:G396)</f>
        <v>0</v>
      </c>
      <c r="H372" s="230"/>
      <c r="I372" s="230">
        <f>SUM(I373:I396)</f>
        <v>0</v>
      </c>
      <c r="J372" s="230"/>
      <c r="K372" s="230">
        <f>SUM(K373:K396)</f>
        <v>0</v>
      </c>
      <c r="L372" s="230"/>
      <c r="M372" s="230">
        <f>SUM(M373:M396)</f>
        <v>0</v>
      </c>
      <c r="N372" s="229"/>
      <c r="O372" s="229">
        <f>SUM(O373:O396)</f>
        <v>0.37</v>
      </c>
      <c r="P372" s="229"/>
      <c r="Q372" s="229">
        <f>SUM(Q373:Q396)</f>
        <v>0</v>
      </c>
      <c r="R372" s="230"/>
      <c r="S372" s="230"/>
      <c r="T372" s="231"/>
      <c r="U372" s="225"/>
      <c r="V372" s="225">
        <f>SUM(V373:V396)</f>
        <v>32.4</v>
      </c>
      <c r="W372" s="225"/>
      <c r="X372" s="225"/>
      <c r="Y372" s="225"/>
      <c r="AG372" t="s">
        <v>186</v>
      </c>
    </row>
    <row r="373" spans="1:60" ht="22.5" outlineLevel="1" x14ac:dyDescent="0.2">
      <c r="A373" s="233">
        <v>100</v>
      </c>
      <c r="B373" s="234" t="s">
        <v>636</v>
      </c>
      <c r="C373" s="243" t="s">
        <v>637</v>
      </c>
      <c r="D373" s="235" t="s">
        <v>215</v>
      </c>
      <c r="E373" s="236">
        <v>6</v>
      </c>
      <c r="F373" s="237"/>
      <c r="G373" s="238">
        <f>ROUND(E373*F373,2)</f>
        <v>0</v>
      </c>
      <c r="H373" s="237"/>
      <c r="I373" s="238">
        <f>ROUND(E373*H373,2)</f>
        <v>0</v>
      </c>
      <c r="J373" s="237"/>
      <c r="K373" s="238">
        <f>ROUND(E373*J373,2)</f>
        <v>0</v>
      </c>
      <c r="L373" s="238">
        <v>21</v>
      </c>
      <c r="M373" s="238">
        <f>G373*(1+L373/100)</f>
        <v>0</v>
      </c>
      <c r="N373" s="236">
        <v>0</v>
      </c>
      <c r="O373" s="236">
        <f>ROUND(E373*N373,2)</f>
        <v>0</v>
      </c>
      <c r="P373" s="236">
        <v>0</v>
      </c>
      <c r="Q373" s="236">
        <f>ROUND(E373*P373,2)</f>
        <v>0</v>
      </c>
      <c r="R373" s="238" t="s">
        <v>638</v>
      </c>
      <c r="S373" s="238" t="s">
        <v>190</v>
      </c>
      <c r="T373" s="239" t="s">
        <v>190</v>
      </c>
      <c r="U373" s="224">
        <v>1.45</v>
      </c>
      <c r="V373" s="224">
        <f>ROUND(E373*U373,2)</f>
        <v>8.6999999999999993</v>
      </c>
      <c r="W373" s="224"/>
      <c r="X373" s="224" t="s">
        <v>217</v>
      </c>
      <c r="Y373" s="224" t="s">
        <v>192</v>
      </c>
      <c r="Z373" s="214"/>
      <c r="AA373" s="214"/>
      <c r="AB373" s="214"/>
      <c r="AC373" s="214"/>
      <c r="AD373" s="214"/>
      <c r="AE373" s="214"/>
      <c r="AF373" s="214"/>
      <c r="AG373" s="214" t="s">
        <v>218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2" x14ac:dyDescent="0.2">
      <c r="A374" s="221"/>
      <c r="B374" s="222"/>
      <c r="C374" s="260" t="s">
        <v>639</v>
      </c>
      <c r="D374" s="248"/>
      <c r="E374" s="249">
        <v>5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222</v>
      </c>
      <c r="AH374" s="214">
        <v>5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2">
      <c r="A375" s="221"/>
      <c r="B375" s="222"/>
      <c r="C375" s="260" t="s">
        <v>640</v>
      </c>
      <c r="D375" s="248"/>
      <c r="E375" s="249">
        <v>1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222</v>
      </c>
      <c r="AH375" s="214">
        <v>5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ht="22.5" outlineLevel="1" x14ac:dyDescent="0.2">
      <c r="A376" s="233">
        <v>101</v>
      </c>
      <c r="B376" s="234" t="s">
        <v>641</v>
      </c>
      <c r="C376" s="243" t="s">
        <v>642</v>
      </c>
      <c r="D376" s="235" t="s">
        <v>215</v>
      </c>
      <c r="E376" s="236">
        <v>8</v>
      </c>
      <c r="F376" s="237"/>
      <c r="G376" s="238">
        <f>ROUND(E376*F376,2)</f>
        <v>0</v>
      </c>
      <c r="H376" s="237"/>
      <c r="I376" s="238">
        <f>ROUND(E376*H376,2)</f>
        <v>0</v>
      </c>
      <c r="J376" s="237"/>
      <c r="K376" s="238">
        <f>ROUND(E376*J376,2)</f>
        <v>0</v>
      </c>
      <c r="L376" s="238">
        <v>21</v>
      </c>
      <c r="M376" s="238">
        <f>G376*(1+L376/100)</f>
        <v>0</v>
      </c>
      <c r="N376" s="236">
        <v>0</v>
      </c>
      <c r="O376" s="236">
        <f>ROUND(E376*N376,2)</f>
        <v>0</v>
      </c>
      <c r="P376" s="236">
        <v>0</v>
      </c>
      <c r="Q376" s="236">
        <f>ROUND(E376*P376,2)</f>
        <v>0</v>
      </c>
      <c r="R376" s="238" t="s">
        <v>638</v>
      </c>
      <c r="S376" s="238" t="s">
        <v>190</v>
      </c>
      <c r="T376" s="239" t="s">
        <v>190</v>
      </c>
      <c r="U376" s="224">
        <v>1.5</v>
      </c>
      <c r="V376" s="224">
        <f>ROUND(E376*U376,2)</f>
        <v>12</v>
      </c>
      <c r="W376" s="224"/>
      <c r="X376" s="224" t="s">
        <v>217</v>
      </c>
      <c r="Y376" s="224" t="s">
        <v>192</v>
      </c>
      <c r="Z376" s="214"/>
      <c r="AA376" s="214"/>
      <c r="AB376" s="214"/>
      <c r="AC376" s="214"/>
      <c r="AD376" s="214"/>
      <c r="AE376" s="214"/>
      <c r="AF376" s="214"/>
      <c r="AG376" s="214" t="s">
        <v>218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2" x14ac:dyDescent="0.2">
      <c r="A377" s="221"/>
      <c r="B377" s="222"/>
      <c r="C377" s="260" t="s">
        <v>643</v>
      </c>
      <c r="D377" s="248"/>
      <c r="E377" s="249">
        <v>1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4"/>
      <c r="AA377" s="214"/>
      <c r="AB377" s="214"/>
      <c r="AC377" s="214"/>
      <c r="AD377" s="214"/>
      <c r="AE377" s="214"/>
      <c r="AF377" s="214"/>
      <c r="AG377" s="214" t="s">
        <v>222</v>
      </c>
      <c r="AH377" s="214">
        <v>5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2">
      <c r="A378" s="221"/>
      <c r="B378" s="222"/>
      <c r="C378" s="260" t="s">
        <v>644</v>
      </c>
      <c r="D378" s="248"/>
      <c r="E378" s="249">
        <v>1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4"/>
      <c r="AA378" s="214"/>
      <c r="AB378" s="214"/>
      <c r="AC378" s="214"/>
      <c r="AD378" s="214"/>
      <c r="AE378" s="214"/>
      <c r="AF378" s="214"/>
      <c r="AG378" s="214" t="s">
        <v>222</v>
      </c>
      <c r="AH378" s="214">
        <v>5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2">
      <c r="A379" s="221"/>
      <c r="B379" s="222"/>
      <c r="C379" s="260" t="s">
        <v>645</v>
      </c>
      <c r="D379" s="248"/>
      <c r="E379" s="249">
        <v>3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4"/>
      <c r="AA379" s="214"/>
      <c r="AB379" s="214"/>
      <c r="AC379" s="214"/>
      <c r="AD379" s="214"/>
      <c r="AE379" s="214"/>
      <c r="AF379" s="214"/>
      <c r="AG379" s="214" t="s">
        <v>222</v>
      </c>
      <c r="AH379" s="214">
        <v>5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2">
      <c r="A380" s="221"/>
      <c r="B380" s="222"/>
      <c r="C380" s="260" t="s">
        <v>646</v>
      </c>
      <c r="D380" s="248"/>
      <c r="E380" s="249">
        <v>2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222</v>
      </c>
      <c r="AH380" s="214">
        <v>5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2">
      <c r="A381" s="221"/>
      <c r="B381" s="222"/>
      <c r="C381" s="260" t="s">
        <v>647</v>
      </c>
      <c r="D381" s="248"/>
      <c r="E381" s="249">
        <v>1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222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3">
        <v>102</v>
      </c>
      <c r="B382" s="234" t="s">
        <v>648</v>
      </c>
      <c r="C382" s="243" t="s">
        <v>649</v>
      </c>
      <c r="D382" s="235" t="s">
        <v>215</v>
      </c>
      <c r="E382" s="236">
        <v>14</v>
      </c>
      <c r="F382" s="237"/>
      <c r="G382" s="238">
        <f>ROUND(E382*F382,2)</f>
        <v>0</v>
      </c>
      <c r="H382" s="237"/>
      <c r="I382" s="238">
        <f>ROUND(E382*H382,2)</f>
        <v>0</v>
      </c>
      <c r="J382" s="237"/>
      <c r="K382" s="238">
        <f>ROUND(E382*J382,2)</f>
        <v>0</v>
      </c>
      <c r="L382" s="238">
        <v>21</v>
      </c>
      <c r="M382" s="238">
        <f>G382*(1+L382/100)</f>
        <v>0</v>
      </c>
      <c r="N382" s="236">
        <v>0</v>
      </c>
      <c r="O382" s="236">
        <f>ROUND(E382*N382,2)</f>
        <v>0</v>
      </c>
      <c r="P382" s="236">
        <v>0</v>
      </c>
      <c r="Q382" s="236">
        <f>ROUND(E382*P382,2)</f>
        <v>0</v>
      </c>
      <c r="R382" s="238" t="s">
        <v>638</v>
      </c>
      <c r="S382" s="238" t="s">
        <v>190</v>
      </c>
      <c r="T382" s="239" t="s">
        <v>190</v>
      </c>
      <c r="U382" s="224">
        <v>0.77500000000000002</v>
      </c>
      <c r="V382" s="224">
        <f>ROUND(E382*U382,2)</f>
        <v>10.85</v>
      </c>
      <c r="W382" s="224"/>
      <c r="X382" s="224" t="s">
        <v>217</v>
      </c>
      <c r="Y382" s="224" t="s">
        <v>192</v>
      </c>
      <c r="Z382" s="214"/>
      <c r="AA382" s="214"/>
      <c r="AB382" s="214"/>
      <c r="AC382" s="214"/>
      <c r="AD382" s="214"/>
      <c r="AE382" s="214"/>
      <c r="AF382" s="214"/>
      <c r="AG382" s="214" t="s">
        <v>218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2" x14ac:dyDescent="0.2">
      <c r="A383" s="221"/>
      <c r="B383" s="222"/>
      <c r="C383" s="260" t="s">
        <v>650</v>
      </c>
      <c r="D383" s="248"/>
      <c r="E383" s="249">
        <v>6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4"/>
      <c r="AA383" s="214"/>
      <c r="AB383" s="214"/>
      <c r="AC383" s="214"/>
      <c r="AD383" s="214"/>
      <c r="AE383" s="214"/>
      <c r="AF383" s="214"/>
      <c r="AG383" s="214" t="s">
        <v>222</v>
      </c>
      <c r="AH383" s="214">
        <v>5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 x14ac:dyDescent="0.2">
      <c r="A384" s="221"/>
      <c r="B384" s="222"/>
      <c r="C384" s="260" t="s">
        <v>651</v>
      </c>
      <c r="D384" s="248"/>
      <c r="E384" s="249">
        <v>8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4"/>
      <c r="AA384" s="214"/>
      <c r="AB384" s="214"/>
      <c r="AC384" s="214"/>
      <c r="AD384" s="214"/>
      <c r="AE384" s="214"/>
      <c r="AF384" s="214"/>
      <c r="AG384" s="214" t="s">
        <v>222</v>
      </c>
      <c r="AH384" s="214">
        <v>5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ht="22.5" outlineLevel="1" x14ac:dyDescent="0.2">
      <c r="A385" s="252">
        <v>103</v>
      </c>
      <c r="B385" s="253" t="s">
        <v>652</v>
      </c>
      <c r="C385" s="262" t="s">
        <v>653</v>
      </c>
      <c r="D385" s="254" t="s">
        <v>215</v>
      </c>
      <c r="E385" s="255">
        <v>6</v>
      </c>
      <c r="F385" s="256"/>
      <c r="G385" s="257">
        <f>ROUND(E385*F385,2)</f>
        <v>0</v>
      </c>
      <c r="H385" s="256"/>
      <c r="I385" s="257">
        <f>ROUND(E385*H385,2)</f>
        <v>0</v>
      </c>
      <c r="J385" s="256"/>
      <c r="K385" s="257">
        <f>ROUND(E385*J385,2)</f>
        <v>0</v>
      </c>
      <c r="L385" s="257">
        <v>21</v>
      </c>
      <c r="M385" s="257">
        <f>G385*(1+L385/100)</f>
        <v>0</v>
      </c>
      <c r="N385" s="255">
        <v>7.5000000000000002E-4</v>
      </c>
      <c r="O385" s="255">
        <f>ROUND(E385*N385,2)</f>
        <v>0</v>
      </c>
      <c r="P385" s="255">
        <v>0</v>
      </c>
      <c r="Q385" s="255">
        <f>ROUND(E385*P385,2)</f>
        <v>0</v>
      </c>
      <c r="R385" s="257" t="s">
        <v>256</v>
      </c>
      <c r="S385" s="257" t="s">
        <v>190</v>
      </c>
      <c r="T385" s="258" t="s">
        <v>190</v>
      </c>
      <c r="U385" s="224">
        <v>0</v>
      </c>
      <c r="V385" s="224">
        <f>ROUND(E385*U385,2)</f>
        <v>0</v>
      </c>
      <c r="W385" s="224"/>
      <c r="X385" s="224" t="s">
        <v>257</v>
      </c>
      <c r="Y385" s="224" t="s">
        <v>192</v>
      </c>
      <c r="Z385" s="214"/>
      <c r="AA385" s="214"/>
      <c r="AB385" s="214"/>
      <c r="AC385" s="214"/>
      <c r="AD385" s="214"/>
      <c r="AE385" s="214"/>
      <c r="AF385" s="214"/>
      <c r="AG385" s="214" t="s">
        <v>258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ht="22.5" outlineLevel="1" x14ac:dyDescent="0.2">
      <c r="A386" s="252">
        <v>104</v>
      </c>
      <c r="B386" s="253" t="s">
        <v>654</v>
      </c>
      <c r="C386" s="262" t="s">
        <v>655</v>
      </c>
      <c r="D386" s="254" t="s">
        <v>215</v>
      </c>
      <c r="E386" s="255">
        <v>8</v>
      </c>
      <c r="F386" s="256"/>
      <c r="G386" s="257">
        <f>ROUND(E386*F386,2)</f>
        <v>0</v>
      </c>
      <c r="H386" s="256"/>
      <c r="I386" s="257">
        <f>ROUND(E386*H386,2)</f>
        <v>0</v>
      </c>
      <c r="J386" s="256"/>
      <c r="K386" s="257">
        <f>ROUND(E386*J386,2)</f>
        <v>0</v>
      </c>
      <c r="L386" s="257">
        <v>21</v>
      </c>
      <c r="M386" s="257">
        <f>G386*(1+L386/100)</f>
        <v>0</v>
      </c>
      <c r="N386" s="255">
        <v>7.5000000000000002E-4</v>
      </c>
      <c r="O386" s="255">
        <f>ROUND(E386*N386,2)</f>
        <v>0.01</v>
      </c>
      <c r="P386" s="255">
        <v>0</v>
      </c>
      <c r="Q386" s="255">
        <f>ROUND(E386*P386,2)</f>
        <v>0</v>
      </c>
      <c r="R386" s="257" t="s">
        <v>256</v>
      </c>
      <c r="S386" s="257" t="s">
        <v>190</v>
      </c>
      <c r="T386" s="258" t="s">
        <v>190</v>
      </c>
      <c r="U386" s="224">
        <v>0</v>
      </c>
      <c r="V386" s="224">
        <f>ROUND(E386*U386,2)</f>
        <v>0</v>
      </c>
      <c r="W386" s="224"/>
      <c r="X386" s="224" t="s">
        <v>257</v>
      </c>
      <c r="Y386" s="224" t="s">
        <v>192</v>
      </c>
      <c r="Z386" s="214"/>
      <c r="AA386" s="214"/>
      <c r="AB386" s="214"/>
      <c r="AC386" s="214"/>
      <c r="AD386" s="214"/>
      <c r="AE386" s="214"/>
      <c r="AF386" s="214"/>
      <c r="AG386" s="214" t="s">
        <v>258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ht="22.5" outlineLevel="1" x14ac:dyDescent="0.2">
      <c r="A387" s="252">
        <v>105</v>
      </c>
      <c r="B387" s="253" t="s">
        <v>656</v>
      </c>
      <c r="C387" s="262" t="s">
        <v>657</v>
      </c>
      <c r="D387" s="254" t="s">
        <v>215</v>
      </c>
      <c r="E387" s="255">
        <v>14</v>
      </c>
      <c r="F387" s="256"/>
      <c r="G387" s="257">
        <f>ROUND(E387*F387,2)</f>
        <v>0</v>
      </c>
      <c r="H387" s="256"/>
      <c r="I387" s="257">
        <f>ROUND(E387*H387,2)</f>
        <v>0</v>
      </c>
      <c r="J387" s="256"/>
      <c r="K387" s="257">
        <f>ROUND(E387*J387,2)</f>
        <v>0</v>
      </c>
      <c r="L387" s="257">
        <v>21</v>
      </c>
      <c r="M387" s="257">
        <f>G387*(1+L387/100)</f>
        <v>0</v>
      </c>
      <c r="N387" s="255">
        <v>8.0000000000000004E-4</v>
      </c>
      <c r="O387" s="255">
        <f>ROUND(E387*N387,2)</f>
        <v>0.01</v>
      </c>
      <c r="P387" s="255">
        <v>0</v>
      </c>
      <c r="Q387" s="255">
        <f>ROUND(E387*P387,2)</f>
        <v>0</v>
      </c>
      <c r="R387" s="257" t="s">
        <v>256</v>
      </c>
      <c r="S387" s="257" t="s">
        <v>190</v>
      </c>
      <c r="T387" s="258" t="s">
        <v>190</v>
      </c>
      <c r="U387" s="224">
        <v>0</v>
      </c>
      <c r="V387" s="224">
        <f>ROUND(E387*U387,2)</f>
        <v>0</v>
      </c>
      <c r="W387" s="224"/>
      <c r="X387" s="224" t="s">
        <v>257</v>
      </c>
      <c r="Y387" s="224" t="s">
        <v>192</v>
      </c>
      <c r="Z387" s="214"/>
      <c r="AA387" s="214"/>
      <c r="AB387" s="214"/>
      <c r="AC387" s="214"/>
      <c r="AD387" s="214"/>
      <c r="AE387" s="214"/>
      <c r="AF387" s="214"/>
      <c r="AG387" s="214" t="s">
        <v>258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ht="45" outlineLevel="1" x14ac:dyDescent="0.2">
      <c r="A388" s="233">
        <v>106</v>
      </c>
      <c r="B388" s="234" t="s">
        <v>658</v>
      </c>
      <c r="C388" s="243" t="s">
        <v>659</v>
      </c>
      <c r="D388" s="235" t="s">
        <v>215</v>
      </c>
      <c r="E388" s="236">
        <v>2</v>
      </c>
      <c r="F388" s="237"/>
      <c r="G388" s="238">
        <f>ROUND(E388*F388,2)</f>
        <v>0</v>
      </c>
      <c r="H388" s="237"/>
      <c r="I388" s="238">
        <f>ROUND(E388*H388,2)</f>
        <v>0</v>
      </c>
      <c r="J388" s="237"/>
      <c r="K388" s="238">
        <f>ROUND(E388*J388,2)</f>
        <v>0</v>
      </c>
      <c r="L388" s="238">
        <v>21</v>
      </c>
      <c r="M388" s="238">
        <f>G388*(1+L388/100)</f>
        <v>0</v>
      </c>
      <c r="N388" s="236">
        <v>2.1999999999999999E-2</v>
      </c>
      <c r="O388" s="236">
        <f>ROUND(E388*N388,2)</f>
        <v>0.04</v>
      </c>
      <c r="P388" s="236">
        <v>0</v>
      </c>
      <c r="Q388" s="236">
        <f>ROUND(E388*P388,2)</f>
        <v>0</v>
      </c>
      <c r="R388" s="238" t="s">
        <v>256</v>
      </c>
      <c r="S388" s="238" t="s">
        <v>190</v>
      </c>
      <c r="T388" s="239" t="s">
        <v>190</v>
      </c>
      <c r="U388" s="224">
        <v>0</v>
      </c>
      <c r="V388" s="224">
        <f>ROUND(E388*U388,2)</f>
        <v>0</v>
      </c>
      <c r="W388" s="224"/>
      <c r="X388" s="224" t="s">
        <v>257</v>
      </c>
      <c r="Y388" s="224" t="s">
        <v>192</v>
      </c>
      <c r="Z388" s="214"/>
      <c r="AA388" s="214"/>
      <c r="AB388" s="214"/>
      <c r="AC388" s="214"/>
      <c r="AD388" s="214"/>
      <c r="AE388" s="214"/>
      <c r="AF388" s="214"/>
      <c r="AG388" s="214" t="s">
        <v>258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2" x14ac:dyDescent="0.2">
      <c r="A389" s="221"/>
      <c r="B389" s="222"/>
      <c r="C389" s="260" t="s">
        <v>660</v>
      </c>
      <c r="D389" s="248"/>
      <c r="E389" s="249">
        <v>2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4"/>
      <c r="AA389" s="214"/>
      <c r="AB389" s="214"/>
      <c r="AC389" s="214"/>
      <c r="AD389" s="214"/>
      <c r="AE389" s="214"/>
      <c r="AF389" s="214"/>
      <c r="AG389" s="214" t="s">
        <v>222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ht="45" outlineLevel="1" x14ac:dyDescent="0.2">
      <c r="A390" s="233">
        <v>107</v>
      </c>
      <c r="B390" s="234" t="s">
        <v>661</v>
      </c>
      <c r="C390" s="243" t="s">
        <v>662</v>
      </c>
      <c r="D390" s="235" t="s">
        <v>215</v>
      </c>
      <c r="E390" s="236">
        <v>6</v>
      </c>
      <c r="F390" s="237"/>
      <c r="G390" s="238">
        <f>ROUND(E390*F390,2)</f>
        <v>0</v>
      </c>
      <c r="H390" s="237"/>
      <c r="I390" s="238">
        <f>ROUND(E390*H390,2)</f>
        <v>0</v>
      </c>
      <c r="J390" s="237"/>
      <c r="K390" s="238">
        <f>ROUND(E390*J390,2)</f>
        <v>0</v>
      </c>
      <c r="L390" s="238">
        <v>21</v>
      </c>
      <c r="M390" s="238">
        <f>G390*(1+L390/100)</f>
        <v>0</v>
      </c>
      <c r="N390" s="236">
        <v>2.3E-2</v>
      </c>
      <c r="O390" s="236">
        <f>ROUND(E390*N390,2)</f>
        <v>0.14000000000000001</v>
      </c>
      <c r="P390" s="236">
        <v>0</v>
      </c>
      <c r="Q390" s="236">
        <f>ROUND(E390*P390,2)</f>
        <v>0</v>
      </c>
      <c r="R390" s="238" t="s">
        <v>256</v>
      </c>
      <c r="S390" s="238" t="s">
        <v>190</v>
      </c>
      <c r="T390" s="239" t="s">
        <v>190</v>
      </c>
      <c r="U390" s="224">
        <v>0</v>
      </c>
      <c r="V390" s="224">
        <f>ROUND(E390*U390,2)</f>
        <v>0</v>
      </c>
      <c r="W390" s="224"/>
      <c r="X390" s="224" t="s">
        <v>257</v>
      </c>
      <c r="Y390" s="224" t="s">
        <v>192</v>
      </c>
      <c r="Z390" s="214"/>
      <c r="AA390" s="214"/>
      <c r="AB390" s="214"/>
      <c r="AC390" s="214"/>
      <c r="AD390" s="214"/>
      <c r="AE390" s="214"/>
      <c r="AF390" s="214"/>
      <c r="AG390" s="214" t="s">
        <v>258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2" x14ac:dyDescent="0.2">
      <c r="A391" s="221"/>
      <c r="B391" s="222"/>
      <c r="C391" s="260" t="s">
        <v>650</v>
      </c>
      <c r="D391" s="248"/>
      <c r="E391" s="249">
        <v>6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222</v>
      </c>
      <c r="AH391" s="214">
        <v>5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ht="45" outlineLevel="1" x14ac:dyDescent="0.2">
      <c r="A392" s="233">
        <v>108</v>
      </c>
      <c r="B392" s="234" t="s">
        <v>663</v>
      </c>
      <c r="C392" s="243" t="s">
        <v>664</v>
      </c>
      <c r="D392" s="235" t="s">
        <v>215</v>
      </c>
      <c r="E392" s="236">
        <v>6</v>
      </c>
      <c r="F392" s="237"/>
      <c r="G392" s="238">
        <f>ROUND(E392*F392,2)</f>
        <v>0</v>
      </c>
      <c r="H392" s="237"/>
      <c r="I392" s="238">
        <f>ROUND(E392*H392,2)</f>
        <v>0</v>
      </c>
      <c r="J392" s="237"/>
      <c r="K392" s="238">
        <f>ROUND(E392*J392,2)</f>
        <v>0</v>
      </c>
      <c r="L392" s="238">
        <v>21</v>
      </c>
      <c r="M392" s="238">
        <f>G392*(1+L392/100)</f>
        <v>0</v>
      </c>
      <c r="N392" s="236">
        <v>2.9000000000000001E-2</v>
      </c>
      <c r="O392" s="236">
        <f>ROUND(E392*N392,2)</f>
        <v>0.17</v>
      </c>
      <c r="P392" s="236">
        <v>0</v>
      </c>
      <c r="Q392" s="236">
        <f>ROUND(E392*P392,2)</f>
        <v>0</v>
      </c>
      <c r="R392" s="238" t="s">
        <v>256</v>
      </c>
      <c r="S392" s="238" t="s">
        <v>190</v>
      </c>
      <c r="T392" s="239" t="s">
        <v>190</v>
      </c>
      <c r="U392" s="224">
        <v>0</v>
      </c>
      <c r="V392" s="224">
        <f>ROUND(E392*U392,2)</f>
        <v>0</v>
      </c>
      <c r="W392" s="224"/>
      <c r="X392" s="224" t="s">
        <v>257</v>
      </c>
      <c r="Y392" s="224" t="s">
        <v>192</v>
      </c>
      <c r="Z392" s="214"/>
      <c r="AA392" s="214"/>
      <c r="AB392" s="214"/>
      <c r="AC392" s="214"/>
      <c r="AD392" s="214"/>
      <c r="AE392" s="214"/>
      <c r="AF392" s="214"/>
      <c r="AG392" s="214" t="s">
        <v>258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2" x14ac:dyDescent="0.2">
      <c r="A393" s="221"/>
      <c r="B393" s="222"/>
      <c r="C393" s="260" t="s">
        <v>651</v>
      </c>
      <c r="D393" s="248"/>
      <c r="E393" s="249">
        <v>8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4"/>
      <c r="AA393" s="214"/>
      <c r="AB393" s="214"/>
      <c r="AC393" s="214"/>
      <c r="AD393" s="214"/>
      <c r="AE393" s="214"/>
      <c r="AF393" s="214"/>
      <c r="AG393" s="214" t="s">
        <v>222</v>
      </c>
      <c r="AH393" s="214">
        <v>5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 x14ac:dyDescent="0.2">
      <c r="A394" s="221"/>
      <c r="B394" s="222"/>
      <c r="C394" s="260" t="s">
        <v>665</v>
      </c>
      <c r="D394" s="248"/>
      <c r="E394" s="249">
        <v>-2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4"/>
      <c r="AA394" s="214"/>
      <c r="AB394" s="214"/>
      <c r="AC394" s="214"/>
      <c r="AD394" s="214"/>
      <c r="AE394" s="214"/>
      <c r="AF394" s="214"/>
      <c r="AG394" s="214" t="s">
        <v>222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3">
        <v>109</v>
      </c>
      <c r="B395" s="234" t="s">
        <v>666</v>
      </c>
      <c r="C395" s="243" t="s">
        <v>667</v>
      </c>
      <c r="D395" s="235" t="s">
        <v>403</v>
      </c>
      <c r="E395" s="236">
        <v>0.37769999999999998</v>
      </c>
      <c r="F395" s="237"/>
      <c r="G395" s="238">
        <f>ROUND(E395*F395,2)</f>
        <v>0</v>
      </c>
      <c r="H395" s="237"/>
      <c r="I395" s="238">
        <f>ROUND(E395*H395,2)</f>
        <v>0</v>
      </c>
      <c r="J395" s="237"/>
      <c r="K395" s="238">
        <f>ROUND(E395*J395,2)</f>
        <v>0</v>
      </c>
      <c r="L395" s="238">
        <v>21</v>
      </c>
      <c r="M395" s="238">
        <f>G395*(1+L395/100)</f>
        <v>0</v>
      </c>
      <c r="N395" s="236">
        <v>0</v>
      </c>
      <c r="O395" s="236">
        <f>ROUND(E395*N395,2)</f>
        <v>0</v>
      </c>
      <c r="P395" s="236">
        <v>0</v>
      </c>
      <c r="Q395" s="236">
        <f>ROUND(E395*P395,2)</f>
        <v>0</v>
      </c>
      <c r="R395" s="238" t="s">
        <v>638</v>
      </c>
      <c r="S395" s="238" t="s">
        <v>190</v>
      </c>
      <c r="T395" s="239" t="s">
        <v>190</v>
      </c>
      <c r="U395" s="224">
        <v>2.2549999999999999</v>
      </c>
      <c r="V395" s="224">
        <f>ROUND(E395*U395,2)</f>
        <v>0.85</v>
      </c>
      <c r="W395" s="224"/>
      <c r="X395" s="224" t="s">
        <v>582</v>
      </c>
      <c r="Y395" s="224" t="s">
        <v>192</v>
      </c>
      <c r="Z395" s="214"/>
      <c r="AA395" s="214"/>
      <c r="AB395" s="214"/>
      <c r="AC395" s="214"/>
      <c r="AD395" s="214"/>
      <c r="AE395" s="214"/>
      <c r="AF395" s="214"/>
      <c r="AG395" s="214" t="s">
        <v>583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2" x14ac:dyDescent="0.2">
      <c r="A396" s="221"/>
      <c r="B396" s="222"/>
      <c r="C396" s="259" t="s">
        <v>622</v>
      </c>
      <c r="D396" s="250"/>
      <c r="E396" s="250"/>
      <c r="F396" s="250"/>
      <c r="G396" s="250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220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x14ac:dyDescent="0.2">
      <c r="A397" s="226" t="s">
        <v>185</v>
      </c>
      <c r="B397" s="227" t="s">
        <v>133</v>
      </c>
      <c r="C397" s="242" t="s">
        <v>134</v>
      </c>
      <c r="D397" s="228"/>
      <c r="E397" s="229"/>
      <c r="F397" s="230"/>
      <c r="G397" s="230">
        <f>SUMIF(AG398:AG421,"&lt;&gt;NOR",G398:G421)</f>
        <v>0</v>
      </c>
      <c r="H397" s="230"/>
      <c r="I397" s="230">
        <f>SUM(I398:I421)</f>
        <v>0</v>
      </c>
      <c r="J397" s="230"/>
      <c r="K397" s="230">
        <f>SUM(K398:K421)</f>
        <v>0</v>
      </c>
      <c r="L397" s="230"/>
      <c r="M397" s="230">
        <f>SUM(M398:M421)</f>
        <v>0</v>
      </c>
      <c r="N397" s="229"/>
      <c r="O397" s="229">
        <f>SUM(O398:O421)</f>
        <v>1.0900000000000001</v>
      </c>
      <c r="P397" s="229"/>
      <c r="Q397" s="229">
        <f>SUM(Q398:Q421)</f>
        <v>0</v>
      </c>
      <c r="R397" s="230"/>
      <c r="S397" s="230"/>
      <c r="T397" s="231"/>
      <c r="U397" s="225"/>
      <c r="V397" s="225">
        <f>SUM(V398:V421)</f>
        <v>159.79999999999998</v>
      </c>
      <c r="W397" s="225"/>
      <c r="X397" s="225"/>
      <c r="Y397" s="225"/>
      <c r="AG397" t="s">
        <v>186</v>
      </c>
    </row>
    <row r="398" spans="1:60" ht="22.5" outlineLevel="1" x14ac:dyDescent="0.2">
      <c r="A398" s="233">
        <v>110</v>
      </c>
      <c r="B398" s="234" t="s">
        <v>668</v>
      </c>
      <c r="C398" s="243" t="s">
        <v>669</v>
      </c>
      <c r="D398" s="235" t="s">
        <v>237</v>
      </c>
      <c r="E398" s="236">
        <v>113.7</v>
      </c>
      <c r="F398" s="237"/>
      <c r="G398" s="238">
        <f>ROUND(E398*F398,2)</f>
        <v>0</v>
      </c>
      <c r="H398" s="237"/>
      <c r="I398" s="238">
        <f>ROUND(E398*H398,2)</f>
        <v>0</v>
      </c>
      <c r="J398" s="237"/>
      <c r="K398" s="238">
        <f>ROUND(E398*J398,2)</f>
        <v>0</v>
      </c>
      <c r="L398" s="238">
        <v>21</v>
      </c>
      <c r="M398" s="238">
        <f>G398*(1+L398/100)</f>
        <v>0</v>
      </c>
      <c r="N398" s="236">
        <v>5.4599999999999996E-3</v>
      </c>
      <c r="O398" s="236">
        <f>ROUND(E398*N398,2)</f>
        <v>0.62</v>
      </c>
      <c r="P398" s="236">
        <v>0</v>
      </c>
      <c r="Q398" s="236">
        <f>ROUND(E398*P398,2)</f>
        <v>0</v>
      </c>
      <c r="R398" s="238" t="s">
        <v>670</v>
      </c>
      <c r="S398" s="238" t="s">
        <v>190</v>
      </c>
      <c r="T398" s="239" t="s">
        <v>190</v>
      </c>
      <c r="U398" s="224">
        <v>0.54600000000000004</v>
      </c>
      <c r="V398" s="224">
        <f>ROUND(E398*U398,2)</f>
        <v>62.08</v>
      </c>
      <c r="W398" s="224"/>
      <c r="X398" s="224" t="s">
        <v>217</v>
      </c>
      <c r="Y398" s="224" t="s">
        <v>192</v>
      </c>
      <c r="Z398" s="214"/>
      <c r="AA398" s="214"/>
      <c r="AB398" s="214"/>
      <c r="AC398" s="214"/>
      <c r="AD398" s="214"/>
      <c r="AE398" s="214"/>
      <c r="AF398" s="214"/>
      <c r="AG398" s="214" t="s">
        <v>218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2" x14ac:dyDescent="0.2">
      <c r="A399" s="221"/>
      <c r="B399" s="222"/>
      <c r="C399" s="244" t="s">
        <v>671</v>
      </c>
      <c r="D399" s="240"/>
      <c r="E399" s="240"/>
      <c r="F399" s="240"/>
      <c r="G399" s="240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4"/>
      <c r="AA399" s="214"/>
      <c r="AB399" s="214"/>
      <c r="AC399" s="214"/>
      <c r="AD399" s="214"/>
      <c r="AE399" s="214"/>
      <c r="AF399" s="214"/>
      <c r="AG399" s="214" t="s">
        <v>195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2" x14ac:dyDescent="0.2">
      <c r="A400" s="221"/>
      <c r="B400" s="222"/>
      <c r="C400" s="260" t="s">
        <v>461</v>
      </c>
      <c r="D400" s="248"/>
      <c r="E400" s="249">
        <v>29.1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4"/>
      <c r="AA400" s="214"/>
      <c r="AB400" s="214"/>
      <c r="AC400" s="214"/>
      <c r="AD400" s="214"/>
      <c r="AE400" s="214"/>
      <c r="AF400" s="214"/>
      <c r="AG400" s="214" t="s">
        <v>222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3" x14ac:dyDescent="0.2">
      <c r="A401" s="221"/>
      <c r="B401" s="222"/>
      <c r="C401" s="260" t="s">
        <v>462</v>
      </c>
      <c r="D401" s="248"/>
      <c r="E401" s="249">
        <v>33.9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222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 x14ac:dyDescent="0.2">
      <c r="A402" s="221"/>
      <c r="B402" s="222"/>
      <c r="C402" s="260" t="s">
        <v>463</v>
      </c>
      <c r="D402" s="248"/>
      <c r="E402" s="249">
        <v>28.1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4"/>
      <c r="AA402" s="214"/>
      <c r="AB402" s="214"/>
      <c r="AC402" s="214"/>
      <c r="AD402" s="214"/>
      <c r="AE402" s="214"/>
      <c r="AF402" s="214"/>
      <c r="AG402" s="214" t="s">
        <v>222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2">
      <c r="A403" s="221"/>
      <c r="B403" s="222"/>
      <c r="C403" s="260" t="s">
        <v>464</v>
      </c>
      <c r="D403" s="248"/>
      <c r="E403" s="249">
        <v>22.6</v>
      </c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222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3">
        <v>111</v>
      </c>
      <c r="B404" s="234" t="s">
        <v>672</v>
      </c>
      <c r="C404" s="243" t="s">
        <v>673</v>
      </c>
      <c r="D404" s="235" t="s">
        <v>215</v>
      </c>
      <c r="E404" s="236">
        <v>1</v>
      </c>
      <c r="F404" s="237"/>
      <c r="G404" s="238">
        <f>ROUND(E404*F404,2)</f>
        <v>0</v>
      </c>
      <c r="H404" s="237"/>
      <c r="I404" s="238">
        <f>ROUND(E404*H404,2)</f>
        <v>0</v>
      </c>
      <c r="J404" s="237"/>
      <c r="K404" s="238">
        <f>ROUND(E404*J404,2)</f>
        <v>0</v>
      </c>
      <c r="L404" s="238">
        <v>21</v>
      </c>
      <c r="M404" s="238">
        <f>G404*(1+L404/100)</f>
        <v>0</v>
      </c>
      <c r="N404" s="236">
        <v>1.0000000000000001E-5</v>
      </c>
      <c r="O404" s="236">
        <f>ROUND(E404*N404,2)</f>
        <v>0</v>
      </c>
      <c r="P404" s="236">
        <v>0</v>
      </c>
      <c r="Q404" s="236">
        <f>ROUND(E404*P404,2)</f>
        <v>0</v>
      </c>
      <c r="R404" s="238" t="s">
        <v>670</v>
      </c>
      <c r="S404" s="238" t="s">
        <v>190</v>
      </c>
      <c r="T404" s="239" t="s">
        <v>190</v>
      </c>
      <c r="U404" s="224">
        <v>0.45</v>
      </c>
      <c r="V404" s="224">
        <f>ROUND(E404*U404,2)</f>
        <v>0.45</v>
      </c>
      <c r="W404" s="224"/>
      <c r="X404" s="224" t="s">
        <v>217</v>
      </c>
      <c r="Y404" s="224" t="s">
        <v>192</v>
      </c>
      <c r="Z404" s="214"/>
      <c r="AA404" s="214"/>
      <c r="AB404" s="214"/>
      <c r="AC404" s="214"/>
      <c r="AD404" s="214"/>
      <c r="AE404" s="214"/>
      <c r="AF404" s="214"/>
      <c r="AG404" s="214" t="s">
        <v>218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2" x14ac:dyDescent="0.2">
      <c r="A405" s="221"/>
      <c r="B405" s="222"/>
      <c r="C405" s="260" t="s">
        <v>674</v>
      </c>
      <c r="D405" s="248"/>
      <c r="E405" s="249">
        <v>1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24"/>
      <c r="Z405" s="214"/>
      <c r="AA405" s="214"/>
      <c r="AB405" s="214"/>
      <c r="AC405" s="214"/>
      <c r="AD405" s="214"/>
      <c r="AE405" s="214"/>
      <c r="AF405" s="214"/>
      <c r="AG405" s="214" t="s">
        <v>222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3">
        <v>112</v>
      </c>
      <c r="B406" s="234" t="s">
        <v>675</v>
      </c>
      <c r="C406" s="243" t="s">
        <v>676</v>
      </c>
      <c r="D406" s="235" t="s">
        <v>362</v>
      </c>
      <c r="E406" s="236">
        <v>22.8</v>
      </c>
      <c r="F406" s="237"/>
      <c r="G406" s="238">
        <f>ROUND(E406*F406,2)</f>
        <v>0</v>
      </c>
      <c r="H406" s="237"/>
      <c r="I406" s="238">
        <f>ROUND(E406*H406,2)</f>
        <v>0</v>
      </c>
      <c r="J406" s="237"/>
      <c r="K406" s="238">
        <f>ROUND(E406*J406,2)</f>
        <v>0</v>
      </c>
      <c r="L406" s="238">
        <v>21</v>
      </c>
      <c r="M406" s="238">
        <f>G406*(1+L406/100)</f>
        <v>0</v>
      </c>
      <c r="N406" s="236">
        <v>1.0000000000000001E-5</v>
      </c>
      <c r="O406" s="236">
        <f>ROUND(E406*N406,2)</f>
        <v>0</v>
      </c>
      <c r="P406" s="236">
        <v>0</v>
      </c>
      <c r="Q406" s="236">
        <f>ROUND(E406*P406,2)</f>
        <v>0</v>
      </c>
      <c r="R406" s="238" t="s">
        <v>670</v>
      </c>
      <c r="S406" s="238" t="s">
        <v>190</v>
      </c>
      <c r="T406" s="239" t="s">
        <v>190</v>
      </c>
      <c r="U406" s="224">
        <v>0.22</v>
      </c>
      <c r="V406" s="224">
        <f>ROUND(E406*U406,2)</f>
        <v>5.0199999999999996</v>
      </c>
      <c r="W406" s="224"/>
      <c r="X406" s="224" t="s">
        <v>217</v>
      </c>
      <c r="Y406" s="224" t="s">
        <v>192</v>
      </c>
      <c r="Z406" s="214"/>
      <c r="AA406" s="214"/>
      <c r="AB406" s="214"/>
      <c r="AC406" s="214"/>
      <c r="AD406" s="214"/>
      <c r="AE406" s="214"/>
      <c r="AF406" s="214"/>
      <c r="AG406" s="214" t="s">
        <v>218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2" x14ac:dyDescent="0.2">
      <c r="A407" s="221"/>
      <c r="B407" s="222"/>
      <c r="C407" s="260" t="s">
        <v>677</v>
      </c>
      <c r="D407" s="248"/>
      <c r="E407" s="249">
        <v>8.4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24"/>
      <c r="Z407" s="214"/>
      <c r="AA407" s="214"/>
      <c r="AB407" s="214"/>
      <c r="AC407" s="214"/>
      <c r="AD407" s="214"/>
      <c r="AE407" s="214"/>
      <c r="AF407" s="214"/>
      <c r="AG407" s="214" t="s">
        <v>222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3" x14ac:dyDescent="0.2">
      <c r="A408" s="221"/>
      <c r="B408" s="222"/>
      <c r="C408" s="260" t="s">
        <v>678</v>
      </c>
      <c r="D408" s="248"/>
      <c r="E408" s="249">
        <v>14.4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4"/>
      <c r="AA408" s="214"/>
      <c r="AB408" s="214"/>
      <c r="AC408" s="214"/>
      <c r="AD408" s="214"/>
      <c r="AE408" s="214"/>
      <c r="AF408" s="214"/>
      <c r="AG408" s="214" t="s">
        <v>222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3">
        <v>113</v>
      </c>
      <c r="B409" s="234" t="s">
        <v>679</v>
      </c>
      <c r="C409" s="243" t="s">
        <v>680</v>
      </c>
      <c r="D409" s="235" t="s">
        <v>598</v>
      </c>
      <c r="E409" s="236">
        <v>291.60000000000002</v>
      </c>
      <c r="F409" s="237"/>
      <c r="G409" s="238">
        <f>ROUND(E409*F409,2)</f>
        <v>0</v>
      </c>
      <c r="H409" s="237"/>
      <c r="I409" s="238">
        <f>ROUND(E409*H409,2)</f>
        <v>0</v>
      </c>
      <c r="J409" s="237"/>
      <c r="K409" s="238">
        <f>ROUND(E409*J409,2)</f>
        <v>0</v>
      </c>
      <c r="L409" s="238">
        <v>21</v>
      </c>
      <c r="M409" s="238">
        <f>G409*(1+L409/100)</f>
        <v>0</v>
      </c>
      <c r="N409" s="236">
        <v>6.0000000000000002E-5</v>
      </c>
      <c r="O409" s="236">
        <f>ROUND(E409*N409,2)</f>
        <v>0.02</v>
      </c>
      <c r="P409" s="236">
        <v>0</v>
      </c>
      <c r="Q409" s="236">
        <f>ROUND(E409*P409,2)</f>
        <v>0</v>
      </c>
      <c r="R409" s="238" t="s">
        <v>670</v>
      </c>
      <c r="S409" s="238" t="s">
        <v>190</v>
      </c>
      <c r="T409" s="239" t="s">
        <v>190</v>
      </c>
      <c r="U409" s="224">
        <v>0.30399999999999999</v>
      </c>
      <c r="V409" s="224">
        <f>ROUND(E409*U409,2)</f>
        <v>88.65</v>
      </c>
      <c r="W409" s="224"/>
      <c r="X409" s="224" t="s">
        <v>217</v>
      </c>
      <c r="Y409" s="224" t="s">
        <v>192</v>
      </c>
      <c r="Z409" s="214"/>
      <c r="AA409" s="214"/>
      <c r="AB409" s="214"/>
      <c r="AC409" s="214"/>
      <c r="AD409" s="214"/>
      <c r="AE409" s="214"/>
      <c r="AF409" s="214"/>
      <c r="AG409" s="214" t="s">
        <v>218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2" x14ac:dyDescent="0.2">
      <c r="A410" s="221"/>
      <c r="B410" s="222"/>
      <c r="C410" s="260" t="s">
        <v>681</v>
      </c>
      <c r="D410" s="248"/>
      <c r="E410" s="249"/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4"/>
      <c r="AA410" s="214"/>
      <c r="AB410" s="214"/>
      <c r="AC410" s="214"/>
      <c r="AD410" s="214"/>
      <c r="AE410" s="214"/>
      <c r="AF410" s="214"/>
      <c r="AG410" s="214" t="s">
        <v>222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3" x14ac:dyDescent="0.2">
      <c r="A411" s="221"/>
      <c r="B411" s="222"/>
      <c r="C411" s="260" t="s">
        <v>682</v>
      </c>
      <c r="D411" s="248"/>
      <c r="E411" s="249">
        <v>266</v>
      </c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24"/>
      <c r="Z411" s="214"/>
      <c r="AA411" s="214"/>
      <c r="AB411" s="214"/>
      <c r="AC411" s="214"/>
      <c r="AD411" s="214"/>
      <c r="AE411" s="214"/>
      <c r="AF411" s="214"/>
      <c r="AG411" s="214" t="s">
        <v>222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3" x14ac:dyDescent="0.2">
      <c r="A412" s="221"/>
      <c r="B412" s="222"/>
      <c r="C412" s="260" t="s">
        <v>683</v>
      </c>
      <c r="D412" s="248"/>
      <c r="E412" s="249">
        <v>25.6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4"/>
      <c r="AA412" s="214"/>
      <c r="AB412" s="214"/>
      <c r="AC412" s="214"/>
      <c r="AD412" s="214"/>
      <c r="AE412" s="214"/>
      <c r="AF412" s="214"/>
      <c r="AG412" s="214" t="s">
        <v>222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3">
        <v>114</v>
      </c>
      <c r="B413" s="234" t="s">
        <v>684</v>
      </c>
      <c r="C413" s="243" t="s">
        <v>685</v>
      </c>
      <c r="D413" s="235" t="s">
        <v>237</v>
      </c>
      <c r="E413" s="236">
        <v>10</v>
      </c>
      <c r="F413" s="237"/>
      <c r="G413" s="238">
        <f>ROUND(E413*F413,2)</f>
        <v>0</v>
      </c>
      <c r="H413" s="237"/>
      <c r="I413" s="238">
        <f>ROUND(E413*H413,2)</f>
        <v>0</v>
      </c>
      <c r="J413" s="237"/>
      <c r="K413" s="238">
        <f>ROUND(E413*J413,2)</f>
        <v>0</v>
      </c>
      <c r="L413" s="238">
        <v>21</v>
      </c>
      <c r="M413" s="238">
        <f>G413*(1+L413/100)</f>
        <v>0</v>
      </c>
      <c r="N413" s="236">
        <v>7.9000000000000008E-3</v>
      </c>
      <c r="O413" s="236">
        <f>ROUND(E413*N413,2)</f>
        <v>0.08</v>
      </c>
      <c r="P413" s="236">
        <v>0</v>
      </c>
      <c r="Q413" s="236">
        <f>ROUND(E413*P413,2)</f>
        <v>0</v>
      </c>
      <c r="R413" s="238" t="s">
        <v>256</v>
      </c>
      <c r="S413" s="238" t="s">
        <v>190</v>
      </c>
      <c r="T413" s="239" t="s">
        <v>190</v>
      </c>
      <c r="U413" s="224">
        <v>0</v>
      </c>
      <c r="V413" s="224">
        <f>ROUND(E413*U413,2)</f>
        <v>0</v>
      </c>
      <c r="W413" s="224"/>
      <c r="X413" s="224" t="s">
        <v>257</v>
      </c>
      <c r="Y413" s="224" t="s">
        <v>192</v>
      </c>
      <c r="Z413" s="214"/>
      <c r="AA413" s="214"/>
      <c r="AB413" s="214"/>
      <c r="AC413" s="214"/>
      <c r="AD413" s="214"/>
      <c r="AE413" s="214"/>
      <c r="AF413" s="214"/>
      <c r="AG413" s="214" t="s">
        <v>258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2" x14ac:dyDescent="0.2">
      <c r="A414" s="221"/>
      <c r="B414" s="222"/>
      <c r="C414" s="260" t="s">
        <v>686</v>
      </c>
      <c r="D414" s="248"/>
      <c r="E414" s="249">
        <v>5.7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24"/>
      <c r="Z414" s="214"/>
      <c r="AA414" s="214"/>
      <c r="AB414" s="214"/>
      <c r="AC414" s="214"/>
      <c r="AD414" s="214"/>
      <c r="AE414" s="214"/>
      <c r="AF414" s="214"/>
      <c r="AG414" s="214" t="s">
        <v>222</v>
      </c>
      <c r="AH414" s="214">
        <v>5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3" x14ac:dyDescent="0.2">
      <c r="A415" s="221"/>
      <c r="B415" s="222"/>
      <c r="C415" s="260" t="s">
        <v>687</v>
      </c>
      <c r="D415" s="248"/>
      <c r="E415" s="249">
        <v>0.3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24"/>
      <c r="Z415" s="214"/>
      <c r="AA415" s="214"/>
      <c r="AB415" s="214"/>
      <c r="AC415" s="214"/>
      <c r="AD415" s="214"/>
      <c r="AE415" s="214"/>
      <c r="AF415" s="214"/>
      <c r="AG415" s="214" t="s">
        <v>222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 x14ac:dyDescent="0.2">
      <c r="A416" s="221"/>
      <c r="B416" s="222"/>
      <c r="C416" s="260" t="s">
        <v>688</v>
      </c>
      <c r="D416" s="248"/>
      <c r="E416" s="249">
        <v>4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4"/>
      <c r="AA416" s="214"/>
      <c r="AB416" s="214"/>
      <c r="AC416" s="214"/>
      <c r="AD416" s="214"/>
      <c r="AE416" s="214"/>
      <c r="AF416" s="214"/>
      <c r="AG416" s="214" t="s">
        <v>222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3">
        <v>115</v>
      </c>
      <c r="B417" s="234" t="s">
        <v>689</v>
      </c>
      <c r="C417" s="243" t="s">
        <v>690</v>
      </c>
      <c r="D417" s="235" t="s">
        <v>403</v>
      </c>
      <c r="E417" s="236">
        <v>0.36</v>
      </c>
      <c r="F417" s="237"/>
      <c r="G417" s="238">
        <f>ROUND(E417*F417,2)</f>
        <v>0</v>
      </c>
      <c r="H417" s="237"/>
      <c r="I417" s="238">
        <f>ROUND(E417*H417,2)</f>
        <v>0</v>
      </c>
      <c r="J417" s="237"/>
      <c r="K417" s="238">
        <f>ROUND(E417*J417,2)</f>
        <v>0</v>
      </c>
      <c r="L417" s="238">
        <v>21</v>
      </c>
      <c r="M417" s="238">
        <f>G417*(1+L417/100)</f>
        <v>0</v>
      </c>
      <c r="N417" s="236">
        <v>1</v>
      </c>
      <c r="O417" s="236">
        <f>ROUND(E417*N417,2)</f>
        <v>0.36</v>
      </c>
      <c r="P417" s="236">
        <v>0</v>
      </c>
      <c r="Q417" s="236">
        <f>ROUND(E417*P417,2)</f>
        <v>0</v>
      </c>
      <c r="R417" s="238" t="s">
        <v>256</v>
      </c>
      <c r="S417" s="238" t="s">
        <v>190</v>
      </c>
      <c r="T417" s="239" t="s">
        <v>190</v>
      </c>
      <c r="U417" s="224">
        <v>0</v>
      </c>
      <c r="V417" s="224">
        <f>ROUND(E417*U417,2)</f>
        <v>0</v>
      </c>
      <c r="W417" s="224"/>
      <c r="X417" s="224" t="s">
        <v>257</v>
      </c>
      <c r="Y417" s="224" t="s">
        <v>192</v>
      </c>
      <c r="Z417" s="214"/>
      <c r="AA417" s="214"/>
      <c r="AB417" s="214"/>
      <c r="AC417" s="214"/>
      <c r="AD417" s="214"/>
      <c r="AE417" s="214"/>
      <c r="AF417" s="214"/>
      <c r="AG417" s="214" t="s">
        <v>258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2" x14ac:dyDescent="0.2">
      <c r="A418" s="221"/>
      <c r="B418" s="222"/>
      <c r="C418" s="260" t="s">
        <v>691</v>
      </c>
      <c r="D418" s="248"/>
      <c r="E418" s="249">
        <v>0.36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4"/>
      <c r="AA418" s="214"/>
      <c r="AB418" s="214"/>
      <c r="AC418" s="214"/>
      <c r="AD418" s="214"/>
      <c r="AE418" s="214"/>
      <c r="AF418" s="214"/>
      <c r="AG418" s="214" t="s">
        <v>222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52">
        <v>116</v>
      </c>
      <c r="B419" s="253" t="s">
        <v>692</v>
      </c>
      <c r="C419" s="262" t="s">
        <v>693</v>
      </c>
      <c r="D419" s="254" t="s">
        <v>215</v>
      </c>
      <c r="E419" s="255">
        <v>1</v>
      </c>
      <c r="F419" s="256"/>
      <c r="G419" s="257">
        <f>ROUND(E419*F419,2)</f>
        <v>0</v>
      </c>
      <c r="H419" s="256"/>
      <c r="I419" s="257">
        <f>ROUND(E419*H419,2)</f>
        <v>0</v>
      </c>
      <c r="J419" s="256"/>
      <c r="K419" s="257">
        <f>ROUND(E419*J419,2)</f>
        <v>0</v>
      </c>
      <c r="L419" s="257">
        <v>21</v>
      </c>
      <c r="M419" s="257">
        <f>G419*(1+L419/100)</f>
        <v>0</v>
      </c>
      <c r="N419" s="255">
        <v>5.5799999999999999E-3</v>
      </c>
      <c r="O419" s="255">
        <f>ROUND(E419*N419,2)</f>
        <v>0.01</v>
      </c>
      <c r="P419" s="255">
        <v>0</v>
      </c>
      <c r="Q419" s="255">
        <f>ROUND(E419*P419,2)</f>
        <v>0</v>
      </c>
      <c r="R419" s="257" t="s">
        <v>256</v>
      </c>
      <c r="S419" s="257" t="s">
        <v>190</v>
      </c>
      <c r="T419" s="258" t="s">
        <v>190</v>
      </c>
      <c r="U419" s="224">
        <v>0</v>
      </c>
      <c r="V419" s="224">
        <f>ROUND(E419*U419,2)</f>
        <v>0</v>
      </c>
      <c r="W419" s="224"/>
      <c r="X419" s="224" t="s">
        <v>257</v>
      </c>
      <c r="Y419" s="224" t="s">
        <v>192</v>
      </c>
      <c r="Z419" s="214"/>
      <c r="AA419" s="214"/>
      <c r="AB419" s="214"/>
      <c r="AC419" s="214"/>
      <c r="AD419" s="214"/>
      <c r="AE419" s="214"/>
      <c r="AF419" s="214"/>
      <c r="AG419" s="214" t="s">
        <v>258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3">
        <v>117</v>
      </c>
      <c r="B420" s="234" t="s">
        <v>694</v>
      </c>
      <c r="C420" s="243" t="s">
        <v>695</v>
      </c>
      <c r="D420" s="235" t="s">
        <v>403</v>
      </c>
      <c r="E420" s="236">
        <v>1.0831200000000001</v>
      </c>
      <c r="F420" s="237"/>
      <c r="G420" s="238">
        <f>ROUND(E420*F420,2)</f>
        <v>0</v>
      </c>
      <c r="H420" s="237"/>
      <c r="I420" s="238">
        <f>ROUND(E420*H420,2)</f>
        <v>0</v>
      </c>
      <c r="J420" s="237"/>
      <c r="K420" s="238">
        <f>ROUND(E420*J420,2)</f>
        <v>0</v>
      </c>
      <c r="L420" s="238">
        <v>21</v>
      </c>
      <c r="M420" s="238">
        <f>G420*(1+L420/100)</f>
        <v>0</v>
      </c>
      <c r="N420" s="236">
        <v>0</v>
      </c>
      <c r="O420" s="236">
        <f>ROUND(E420*N420,2)</f>
        <v>0</v>
      </c>
      <c r="P420" s="236">
        <v>0</v>
      </c>
      <c r="Q420" s="236">
        <f>ROUND(E420*P420,2)</f>
        <v>0</v>
      </c>
      <c r="R420" s="238" t="s">
        <v>670</v>
      </c>
      <c r="S420" s="238" t="s">
        <v>190</v>
      </c>
      <c r="T420" s="239" t="s">
        <v>190</v>
      </c>
      <c r="U420" s="224">
        <v>3.327</v>
      </c>
      <c r="V420" s="224">
        <f>ROUND(E420*U420,2)</f>
        <v>3.6</v>
      </c>
      <c r="W420" s="224"/>
      <c r="X420" s="224" t="s">
        <v>582</v>
      </c>
      <c r="Y420" s="224" t="s">
        <v>192</v>
      </c>
      <c r="Z420" s="214"/>
      <c r="AA420" s="214"/>
      <c r="AB420" s="214"/>
      <c r="AC420" s="214"/>
      <c r="AD420" s="214"/>
      <c r="AE420" s="214"/>
      <c r="AF420" s="214"/>
      <c r="AG420" s="214" t="s">
        <v>583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2" x14ac:dyDescent="0.2">
      <c r="A421" s="221"/>
      <c r="B421" s="222"/>
      <c r="C421" s="259" t="s">
        <v>622</v>
      </c>
      <c r="D421" s="250"/>
      <c r="E421" s="250"/>
      <c r="F421" s="250"/>
      <c r="G421" s="250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4"/>
      <c r="AA421" s="214"/>
      <c r="AB421" s="214"/>
      <c r="AC421" s="214"/>
      <c r="AD421" s="214"/>
      <c r="AE421" s="214"/>
      <c r="AF421" s="214"/>
      <c r="AG421" s="214" t="s">
        <v>220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x14ac:dyDescent="0.2">
      <c r="A422" s="226" t="s">
        <v>185</v>
      </c>
      <c r="B422" s="227" t="s">
        <v>135</v>
      </c>
      <c r="C422" s="242" t="s">
        <v>136</v>
      </c>
      <c r="D422" s="228"/>
      <c r="E422" s="229"/>
      <c r="F422" s="230"/>
      <c r="G422" s="230">
        <f>SUMIF(AG423:AG442,"&lt;&gt;NOR",G423:G442)</f>
        <v>0</v>
      </c>
      <c r="H422" s="230"/>
      <c r="I422" s="230">
        <f>SUM(I423:I442)</f>
        <v>0</v>
      </c>
      <c r="J422" s="230"/>
      <c r="K422" s="230">
        <f>SUM(K423:K442)</f>
        <v>0</v>
      </c>
      <c r="L422" s="230"/>
      <c r="M422" s="230">
        <f>SUM(M423:M442)</f>
        <v>0</v>
      </c>
      <c r="N422" s="229"/>
      <c r="O422" s="229">
        <f>SUM(O423:O442)</f>
        <v>0.68</v>
      </c>
      <c r="P422" s="229"/>
      <c r="Q422" s="229">
        <f>SUM(Q423:Q442)</f>
        <v>0</v>
      </c>
      <c r="R422" s="230"/>
      <c r="S422" s="230"/>
      <c r="T422" s="231"/>
      <c r="U422" s="225"/>
      <c r="V422" s="225">
        <f>SUM(V423:V442)</f>
        <v>41.97</v>
      </c>
      <c r="W422" s="225"/>
      <c r="X422" s="225"/>
      <c r="Y422" s="225"/>
      <c r="AG422" t="s">
        <v>186</v>
      </c>
    </row>
    <row r="423" spans="1:60" ht="22.5" outlineLevel="1" x14ac:dyDescent="0.2">
      <c r="A423" s="233">
        <v>118</v>
      </c>
      <c r="B423" s="234" t="s">
        <v>696</v>
      </c>
      <c r="C423" s="243" t="s">
        <v>697</v>
      </c>
      <c r="D423" s="235" t="s">
        <v>237</v>
      </c>
      <c r="E423" s="236">
        <v>26.6</v>
      </c>
      <c r="F423" s="237"/>
      <c r="G423" s="238">
        <f>ROUND(E423*F423,2)</f>
        <v>0</v>
      </c>
      <c r="H423" s="237"/>
      <c r="I423" s="238">
        <f>ROUND(E423*H423,2)</f>
        <v>0</v>
      </c>
      <c r="J423" s="237"/>
      <c r="K423" s="238">
        <f>ROUND(E423*J423,2)</f>
        <v>0</v>
      </c>
      <c r="L423" s="238">
        <v>21</v>
      </c>
      <c r="M423" s="238">
        <f>G423*(1+L423/100)</f>
        <v>0</v>
      </c>
      <c r="N423" s="236">
        <v>0</v>
      </c>
      <c r="O423" s="236">
        <f>ROUND(E423*N423,2)</f>
        <v>0</v>
      </c>
      <c r="P423" s="236">
        <v>0</v>
      </c>
      <c r="Q423" s="236">
        <f>ROUND(E423*P423,2)</f>
        <v>0</v>
      </c>
      <c r="R423" s="238" t="s">
        <v>698</v>
      </c>
      <c r="S423" s="238" t="s">
        <v>190</v>
      </c>
      <c r="T423" s="239" t="s">
        <v>190</v>
      </c>
      <c r="U423" s="224">
        <v>1.6E-2</v>
      </c>
      <c r="V423" s="224">
        <f>ROUND(E423*U423,2)</f>
        <v>0.43</v>
      </c>
      <c r="W423" s="224"/>
      <c r="X423" s="224" t="s">
        <v>217</v>
      </c>
      <c r="Y423" s="224" t="s">
        <v>192</v>
      </c>
      <c r="Z423" s="214"/>
      <c r="AA423" s="214"/>
      <c r="AB423" s="214"/>
      <c r="AC423" s="214"/>
      <c r="AD423" s="214"/>
      <c r="AE423" s="214"/>
      <c r="AF423" s="214"/>
      <c r="AG423" s="214" t="s">
        <v>218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2" x14ac:dyDescent="0.2">
      <c r="A424" s="221"/>
      <c r="B424" s="222"/>
      <c r="C424" s="260" t="s">
        <v>699</v>
      </c>
      <c r="D424" s="248"/>
      <c r="E424" s="249">
        <v>26.6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4"/>
      <c r="AA424" s="214"/>
      <c r="AB424" s="214"/>
      <c r="AC424" s="214"/>
      <c r="AD424" s="214"/>
      <c r="AE424" s="214"/>
      <c r="AF424" s="214"/>
      <c r="AG424" s="214" t="s">
        <v>222</v>
      </c>
      <c r="AH424" s="214">
        <v>5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33">
        <v>119</v>
      </c>
      <c r="B425" s="234" t="s">
        <v>700</v>
      </c>
      <c r="C425" s="243" t="s">
        <v>701</v>
      </c>
      <c r="D425" s="235" t="s">
        <v>237</v>
      </c>
      <c r="E425" s="236">
        <v>26.6</v>
      </c>
      <c r="F425" s="237"/>
      <c r="G425" s="238">
        <f>ROUND(E425*F425,2)</f>
        <v>0</v>
      </c>
      <c r="H425" s="237"/>
      <c r="I425" s="238">
        <f>ROUND(E425*H425,2)</f>
        <v>0</v>
      </c>
      <c r="J425" s="237"/>
      <c r="K425" s="238">
        <f>ROUND(E425*J425,2)</f>
        <v>0</v>
      </c>
      <c r="L425" s="238">
        <v>21</v>
      </c>
      <c r="M425" s="238">
        <f>G425*(1+L425/100)</f>
        <v>0</v>
      </c>
      <c r="N425" s="236">
        <v>2.1000000000000001E-4</v>
      </c>
      <c r="O425" s="236">
        <f>ROUND(E425*N425,2)</f>
        <v>0.01</v>
      </c>
      <c r="P425" s="236">
        <v>0</v>
      </c>
      <c r="Q425" s="236">
        <f>ROUND(E425*P425,2)</f>
        <v>0</v>
      </c>
      <c r="R425" s="238" t="s">
        <v>698</v>
      </c>
      <c r="S425" s="238" t="s">
        <v>190</v>
      </c>
      <c r="T425" s="239" t="s">
        <v>190</v>
      </c>
      <c r="U425" s="224">
        <v>0.05</v>
      </c>
      <c r="V425" s="224">
        <f>ROUND(E425*U425,2)</f>
        <v>1.33</v>
      </c>
      <c r="W425" s="224"/>
      <c r="X425" s="224" t="s">
        <v>217</v>
      </c>
      <c r="Y425" s="224" t="s">
        <v>192</v>
      </c>
      <c r="Z425" s="214"/>
      <c r="AA425" s="214"/>
      <c r="AB425" s="214"/>
      <c r="AC425" s="214"/>
      <c r="AD425" s="214"/>
      <c r="AE425" s="214"/>
      <c r="AF425" s="214"/>
      <c r="AG425" s="214" t="s">
        <v>218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2" x14ac:dyDescent="0.2">
      <c r="A426" s="221"/>
      <c r="B426" s="222"/>
      <c r="C426" s="260" t="s">
        <v>699</v>
      </c>
      <c r="D426" s="248"/>
      <c r="E426" s="249">
        <v>26.6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4"/>
      <c r="AA426" s="214"/>
      <c r="AB426" s="214"/>
      <c r="AC426" s="214"/>
      <c r="AD426" s="214"/>
      <c r="AE426" s="214"/>
      <c r="AF426" s="214"/>
      <c r="AG426" s="214" t="s">
        <v>222</v>
      </c>
      <c r="AH426" s="214">
        <v>5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ht="22.5" outlineLevel="1" x14ac:dyDescent="0.2">
      <c r="A427" s="233">
        <v>120</v>
      </c>
      <c r="B427" s="234" t="s">
        <v>702</v>
      </c>
      <c r="C427" s="243" t="s">
        <v>703</v>
      </c>
      <c r="D427" s="235" t="s">
        <v>237</v>
      </c>
      <c r="E427" s="236">
        <v>26.6</v>
      </c>
      <c r="F427" s="237"/>
      <c r="G427" s="238">
        <f>ROUND(E427*F427,2)</f>
        <v>0</v>
      </c>
      <c r="H427" s="237"/>
      <c r="I427" s="238">
        <f>ROUND(E427*H427,2)</f>
        <v>0</v>
      </c>
      <c r="J427" s="237"/>
      <c r="K427" s="238">
        <f>ROUND(E427*J427,2)</f>
        <v>0</v>
      </c>
      <c r="L427" s="238">
        <v>21</v>
      </c>
      <c r="M427" s="238">
        <f>G427*(1+L427/100)</f>
        <v>0</v>
      </c>
      <c r="N427" s="236">
        <v>5.1999999999999998E-3</v>
      </c>
      <c r="O427" s="236">
        <f>ROUND(E427*N427,2)</f>
        <v>0.14000000000000001</v>
      </c>
      <c r="P427" s="236">
        <v>0</v>
      </c>
      <c r="Q427" s="236">
        <f>ROUND(E427*P427,2)</f>
        <v>0</v>
      </c>
      <c r="R427" s="238" t="s">
        <v>698</v>
      </c>
      <c r="S427" s="238" t="s">
        <v>190</v>
      </c>
      <c r="T427" s="239" t="s">
        <v>190</v>
      </c>
      <c r="U427" s="224">
        <v>1.3466</v>
      </c>
      <c r="V427" s="224">
        <f>ROUND(E427*U427,2)</f>
        <v>35.82</v>
      </c>
      <c r="W427" s="224"/>
      <c r="X427" s="224" t="s">
        <v>217</v>
      </c>
      <c r="Y427" s="224" t="s">
        <v>192</v>
      </c>
      <c r="Z427" s="214"/>
      <c r="AA427" s="214"/>
      <c r="AB427" s="214"/>
      <c r="AC427" s="214"/>
      <c r="AD427" s="214"/>
      <c r="AE427" s="214"/>
      <c r="AF427" s="214"/>
      <c r="AG427" s="214" t="s">
        <v>218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2" x14ac:dyDescent="0.2">
      <c r="A428" s="221"/>
      <c r="B428" s="222"/>
      <c r="C428" s="260" t="s">
        <v>321</v>
      </c>
      <c r="D428" s="248"/>
      <c r="E428" s="249">
        <v>10.1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4"/>
      <c r="AA428" s="214"/>
      <c r="AB428" s="214"/>
      <c r="AC428" s="214"/>
      <c r="AD428" s="214"/>
      <c r="AE428" s="214"/>
      <c r="AF428" s="214"/>
      <c r="AG428" s="214" t="s">
        <v>222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 x14ac:dyDescent="0.2">
      <c r="A429" s="221"/>
      <c r="B429" s="222"/>
      <c r="C429" s="260" t="s">
        <v>322</v>
      </c>
      <c r="D429" s="248"/>
      <c r="E429" s="249">
        <v>2.5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4"/>
      <c r="AA429" s="214"/>
      <c r="AB429" s="214"/>
      <c r="AC429" s="214"/>
      <c r="AD429" s="214"/>
      <c r="AE429" s="214"/>
      <c r="AF429" s="214"/>
      <c r="AG429" s="214" t="s">
        <v>222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 x14ac:dyDescent="0.2">
      <c r="A430" s="221"/>
      <c r="B430" s="222"/>
      <c r="C430" s="260" t="s">
        <v>323</v>
      </c>
      <c r="D430" s="248"/>
      <c r="E430" s="249">
        <v>1.6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4"/>
      <c r="AA430" s="214"/>
      <c r="AB430" s="214"/>
      <c r="AC430" s="214"/>
      <c r="AD430" s="214"/>
      <c r="AE430" s="214"/>
      <c r="AF430" s="214"/>
      <c r="AG430" s="214" t="s">
        <v>222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 x14ac:dyDescent="0.2">
      <c r="A431" s="221"/>
      <c r="B431" s="222"/>
      <c r="C431" s="260" t="s">
        <v>325</v>
      </c>
      <c r="D431" s="248"/>
      <c r="E431" s="249">
        <v>2.9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4"/>
      <c r="AA431" s="214"/>
      <c r="AB431" s="214"/>
      <c r="AC431" s="214"/>
      <c r="AD431" s="214"/>
      <c r="AE431" s="214"/>
      <c r="AF431" s="214"/>
      <c r="AG431" s="214" t="s">
        <v>222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 x14ac:dyDescent="0.2">
      <c r="A432" s="221"/>
      <c r="B432" s="222"/>
      <c r="C432" s="260" t="s">
        <v>326</v>
      </c>
      <c r="D432" s="248"/>
      <c r="E432" s="249">
        <v>1.6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4"/>
      <c r="AA432" s="214"/>
      <c r="AB432" s="214"/>
      <c r="AC432" s="214"/>
      <c r="AD432" s="214"/>
      <c r="AE432" s="214"/>
      <c r="AF432" s="214"/>
      <c r="AG432" s="214" t="s">
        <v>222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 x14ac:dyDescent="0.2">
      <c r="A433" s="221"/>
      <c r="B433" s="222"/>
      <c r="C433" s="260" t="s">
        <v>337</v>
      </c>
      <c r="D433" s="248"/>
      <c r="E433" s="249">
        <v>3.1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4"/>
      <c r="AA433" s="214"/>
      <c r="AB433" s="214"/>
      <c r="AC433" s="214"/>
      <c r="AD433" s="214"/>
      <c r="AE433" s="214"/>
      <c r="AF433" s="214"/>
      <c r="AG433" s="214" t="s">
        <v>222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3" x14ac:dyDescent="0.2">
      <c r="A434" s="221"/>
      <c r="B434" s="222"/>
      <c r="C434" s="260" t="s">
        <v>327</v>
      </c>
      <c r="D434" s="248"/>
      <c r="E434" s="249">
        <v>4.8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4"/>
      <c r="AA434" s="214"/>
      <c r="AB434" s="214"/>
      <c r="AC434" s="214"/>
      <c r="AD434" s="214"/>
      <c r="AE434" s="214"/>
      <c r="AF434" s="214"/>
      <c r="AG434" s="214" t="s">
        <v>222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3">
        <v>121</v>
      </c>
      <c r="B435" s="234" t="s">
        <v>704</v>
      </c>
      <c r="C435" s="243" t="s">
        <v>705</v>
      </c>
      <c r="D435" s="235" t="s">
        <v>362</v>
      </c>
      <c r="E435" s="236">
        <v>47.31</v>
      </c>
      <c r="F435" s="237"/>
      <c r="G435" s="238">
        <f>ROUND(E435*F435,2)</f>
        <v>0</v>
      </c>
      <c r="H435" s="237"/>
      <c r="I435" s="238">
        <f>ROUND(E435*H435,2)</f>
        <v>0</v>
      </c>
      <c r="J435" s="237"/>
      <c r="K435" s="238">
        <f>ROUND(E435*J435,2)</f>
        <v>0</v>
      </c>
      <c r="L435" s="238">
        <v>21</v>
      </c>
      <c r="M435" s="238">
        <f>G435*(1+L435/100)</f>
        <v>0</v>
      </c>
      <c r="N435" s="236">
        <v>4.0000000000000003E-5</v>
      </c>
      <c r="O435" s="236">
        <f>ROUND(E435*N435,2)</f>
        <v>0</v>
      </c>
      <c r="P435" s="236">
        <v>0</v>
      </c>
      <c r="Q435" s="236">
        <f>ROUND(E435*P435,2)</f>
        <v>0</v>
      </c>
      <c r="R435" s="238" t="s">
        <v>698</v>
      </c>
      <c r="S435" s="238" t="s">
        <v>190</v>
      </c>
      <c r="T435" s="239" t="s">
        <v>190</v>
      </c>
      <c r="U435" s="224">
        <v>7.0000000000000007E-2</v>
      </c>
      <c r="V435" s="224">
        <f>ROUND(E435*U435,2)</f>
        <v>3.31</v>
      </c>
      <c r="W435" s="224"/>
      <c r="X435" s="224" t="s">
        <v>217</v>
      </c>
      <c r="Y435" s="224" t="s">
        <v>192</v>
      </c>
      <c r="Z435" s="214"/>
      <c r="AA435" s="214"/>
      <c r="AB435" s="214"/>
      <c r="AC435" s="214"/>
      <c r="AD435" s="214"/>
      <c r="AE435" s="214"/>
      <c r="AF435" s="214"/>
      <c r="AG435" s="214" t="s">
        <v>218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2" x14ac:dyDescent="0.2">
      <c r="A436" s="221"/>
      <c r="B436" s="222"/>
      <c r="C436" s="244" t="s">
        <v>706</v>
      </c>
      <c r="D436" s="240"/>
      <c r="E436" s="240"/>
      <c r="F436" s="240"/>
      <c r="G436" s="240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4"/>
      <c r="AA436" s="214"/>
      <c r="AB436" s="214"/>
      <c r="AC436" s="214"/>
      <c r="AD436" s="214"/>
      <c r="AE436" s="214"/>
      <c r="AF436" s="214"/>
      <c r="AG436" s="214" t="s">
        <v>195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ht="22.5" outlineLevel="2" x14ac:dyDescent="0.2">
      <c r="A437" s="221"/>
      <c r="B437" s="222"/>
      <c r="C437" s="260" t="s">
        <v>707</v>
      </c>
      <c r="D437" s="248"/>
      <c r="E437" s="249">
        <v>32.61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4"/>
      <c r="AA437" s="214"/>
      <c r="AB437" s="214"/>
      <c r="AC437" s="214"/>
      <c r="AD437" s="214"/>
      <c r="AE437" s="214"/>
      <c r="AF437" s="214"/>
      <c r="AG437" s="214" t="s">
        <v>222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 x14ac:dyDescent="0.2">
      <c r="A438" s="221"/>
      <c r="B438" s="222"/>
      <c r="C438" s="260" t="s">
        <v>708</v>
      </c>
      <c r="D438" s="248"/>
      <c r="E438" s="249">
        <v>14.7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4"/>
      <c r="AA438" s="214"/>
      <c r="AB438" s="214"/>
      <c r="AC438" s="214"/>
      <c r="AD438" s="214"/>
      <c r="AE438" s="214"/>
      <c r="AF438" s="214"/>
      <c r="AG438" s="214" t="s">
        <v>222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ht="22.5" outlineLevel="1" x14ac:dyDescent="0.2">
      <c r="A439" s="233">
        <v>122</v>
      </c>
      <c r="B439" s="234" t="s">
        <v>709</v>
      </c>
      <c r="C439" s="243" t="s">
        <v>710</v>
      </c>
      <c r="D439" s="235" t="s">
        <v>237</v>
      </c>
      <c r="E439" s="236">
        <v>29.26</v>
      </c>
      <c r="F439" s="237"/>
      <c r="G439" s="238">
        <f>ROUND(E439*F439,2)</f>
        <v>0</v>
      </c>
      <c r="H439" s="237"/>
      <c r="I439" s="238">
        <f>ROUND(E439*H439,2)</f>
        <v>0</v>
      </c>
      <c r="J439" s="237"/>
      <c r="K439" s="238">
        <f>ROUND(E439*J439,2)</f>
        <v>0</v>
      </c>
      <c r="L439" s="238">
        <v>21</v>
      </c>
      <c r="M439" s="238">
        <f>G439*(1+L439/100)</f>
        <v>0</v>
      </c>
      <c r="N439" s="236">
        <v>1.8200000000000001E-2</v>
      </c>
      <c r="O439" s="236">
        <f>ROUND(E439*N439,2)</f>
        <v>0.53</v>
      </c>
      <c r="P439" s="236">
        <v>0</v>
      </c>
      <c r="Q439" s="236">
        <f>ROUND(E439*P439,2)</f>
        <v>0</v>
      </c>
      <c r="R439" s="238" t="s">
        <v>256</v>
      </c>
      <c r="S439" s="238" t="s">
        <v>190</v>
      </c>
      <c r="T439" s="239" t="s">
        <v>190</v>
      </c>
      <c r="U439" s="224">
        <v>0</v>
      </c>
      <c r="V439" s="224">
        <f>ROUND(E439*U439,2)</f>
        <v>0</v>
      </c>
      <c r="W439" s="224"/>
      <c r="X439" s="224" t="s">
        <v>257</v>
      </c>
      <c r="Y439" s="224" t="s">
        <v>192</v>
      </c>
      <c r="Z439" s="214"/>
      <c r="AA439" s="214"/>
      <c r="AB439" s="214"/>
      <c r="AC439" s="214"/>
      <c r="AD439" s="214"/>
      <c r="AE439" s="214"/>
      <c r="AF439" s="214"/>
      <c r="AG439" s="214" t="s">
        <v>258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2" x14ac:dyDescent="0.2">
      <c r="A440" s="221"/>
      <c r="B440" s="222"/>
      <c r="C440" s="260" t="s">
        <v>711</v>
      </c>
      <c r="D440" s="248"/>
      <c r="E440" s="249">
        <v>29.26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24"/>
      <c r="Z440" s="214"/>
      <c r="AA440" s="214"/>
      <c r="AB440" s="214"/>
      <c r="AC440" s="214"/>
      <c r="AD440" s="214"/>
      <c r="AE440" s="214"/>
      <c r="AF440" s="214"/>
      <c r="AG440" s="214" t="s">
        <v>222</v>
      </c>
      <c r="AH440" s="214">
        <v>5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3">
        <v>123</v>
      </c>
      <c r="B441" s="234" t="s">
        <v>712</v>
      </c>
      <c r="C441" s="243" t="s">
        <v>713</v>
      </c>
      <c r="D441" s="235" t="s">
        <v>403</v>
      </c>
      <c r="E441" s="236">
        <v>0.67832999999999999</v>
      </c>
      <c r="F441" s="237"/>
      <c r="G441" s="238">
        <f>ROUND(E441*F441,2)</f>
        <v>0</v>
      </c>
      <c r="H441" s="237"/>
      <c r="I441" s="238">
        <f>ROUND(E441*H441,2)</f>
        <v>0</v>
      </c>
      <c r="J441" s="237"/>
      <c r="K441" s="238">
        <f>ROUND(E441*J441,2)</f>
        <v>0</v>
      </c>
      <c r="L441" s="238">
        <v>21</v>
      </c>
      <c r="M441" s="238">
        <f>G441*(1+L441/100)</f>
        <v>0</v>
      </c>
      <c r="N441" s="236">
        <v>0</v>
      </c>
      <c r="O441" s="236">
        <f>ROUND(E441*N441,2)</f>
        <v>0</v>
      </c>
      <c r="P441" s="236">
        <v>0</v>
      </c>
      <c r="Q441" s="236">
        <f>ROUND(E441*P441,2)</f>
        <v>0</v>
      </c>
      <c r="R441" s="238" t="s">
        <v>698</v>
      </c>
      <c r="S441" s="238" t="s">
        <v>190</v>
      </c>
      <c r="T441" s="239" t="s">
        <v>190</v>
      </c>
      <c r="U441" s="224">
        <v>1.5980000000000001</v>
      </c>
      <c r="V441" s="224">
        <f>ROUND(E441*U441,2)</f>
        <v>1.08</v>
      </c>
      <c r="W441" s="224"/>
      <c r="X441" s="224" t="s">
        <v>582</v>
      </c>
      <c r="Y441" s="224" t="s">
        <v>192</v>
      </c>
      <c r="Z441" s="214"/>
      <c r="AA441" s="214"/>
      <c r="AB441" s="214"/>
      <c r="AC441" s="214"/>
      <c r="AD441" s="214"/>
      <c r="AE441" s="214"/>
      <c r="AF441" s="214"/>
      <c r="AG441" s="214" t="s">
        <v>583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2" x14ac:dyDescent="0.2">
      <c r="A442" s="221"/>
      <c r="B442" s="222"/>
      <c r="C442" s="259" t="s">
        <v>622</v>
      </c>
      <c r="D442" s="250"/>
      <c r="E442" s="250"/>
      <c r="F442" s="250"/>
      <c r="G442" s="250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4"/>
      <c r="AA442" s="214"/>
      <c r="AB442" s="214"/>
      <c r="AC442" s="214"/>
      <c r="AD442" s="214"/>
      <c r="AE442" s="214"/>
      <c r="AF442" s="214"/>
      <c r="AG442" s="214" t="s">
        <v>220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x14ac:dyDescent="0.2">
      <c r="A443" s="226" t="s">
        <v>185</v>
      </c>
      <c r="B443" s="227" t="s">
        <v>137</v>
      </c>
      <c r="C443" s="242" t="s">
        <v>138</v>
      </c>
      <c r="D443" s="228"/>
      <c r="E443" s="229"/>
      <c r="F443" s="230"/>
      <c r="G443" s="230">
        <f>SUMIF(AG444:AG482,"&lt;&gt;NOR",G444:G482)</f>
        <v>0</v>
      </c>
      <c r="H443" s="230"/>
      <c r="I443" s="230">
        <f>SUM(I444:I482)</f>
        <v>0</v>
      </c>
      <c r="J443" s="230"/>
      <c r="K443" s="230">
        <f>SUM(K444:K482)</f>
        <v>0</v>
      </c>
      <c r="L443" s="230"/>
      <c r="M443" s="230">
        <f>SUM(M444:M482)</f>
        <v>0</v>
      </c>
      <c r="N443" s="229"/>
      <c r="O443" s="229">
        <f>SUM(O444:O482)</f>
        <v>0.54</v>
      </c>
      <c r="P443" s="229"/>
      <c r="Q443" s="229">
        <f>SUM(Q444:Q482)</f>
        <v>0</v>
      </c>
      <c r="R443" s="230"/>
      <c r="S443" s="230"/>
      <c r="T443" s="231"/>
      <c r="U443" s="225"/>
      <c r="V443" s="225">
        <f>SUM(V444:V482)</f>
        <v>81.109999999999985</v>
      </c>
      <c r="W443" s="225"/>
      <c r="X443" s="225"/>
      <c r="Y443" s="225"/>
      <c r="AG443" t="s">
        <v>186</v>
      </c>
    </row>
    <row r="444" spans="1:60" outlineLevel="1" x14ac:dyDescent="0.2">
      <c r="A444" s="233">
        <v>124</v>
      </c>
      <c r="B444" s="234" t="s">
        <v>714</v>
      </c>
      <c r="C444" s="243" t="s">
        <v>715</v>
      </c>
      <c r="D444" s="235" t="s">
        <v>237</v>
      </c>
      <c r="E444" s="236">
        <v>135.9</v>
      </c>
      <c r="F444" s="237"/>
      <c r="G444" s="238">
        <f>ROUND(E444*F444,2)</f>
        <v>0</v>
      </c>
      <c r="H444" s="237"/>
      <c r="I444" s="238">
        <f>ROUND(E444*H444,2)</f>
        <v>0</v>
      </c>
      <c r="J444" s="237"/>
      <c r="K444" s="238">
        <f>ROUND(E444*J444,2)</f>
        <v>0</v>
      </c>
      <c r="L444" s="238">
        <v>21</v>
      </c>
      <c r="M444" s="238">
        <f>G444*(1+L444/100)</f>
        <v>0</v>
      </c>
      <c r="N444" s="236">
        <v>0</v>
      </c>
      <c r="O444" s="236">
        <f>ROUND(E444*N444,2)</f>
        <v>0</v>
      </c>
      <c r="P444" s="236">
        <v>0</v>
      </c>
      <c r="Q444" s="236">
        <f>ROUND(E444*P444,2)</f>
        <v>0</v>
      </c>
      <c r="R444" s="238" t="s">
        <v>716</v>
      </c>
      <c r="S444" s="238" t="s">
        <v>190</v>
      </c>
      <c r="T444" s="239" t="s">
        <v>190</v>
      </c>
      <c r="U444" s="224">
        <v>1.6E-2</v>
      </c>
      <c r="V444" s="224">
        <f>ROUND(E444*U444,2)</f>
        <v>2.17</v>
      </c>
      <c r="W444" s="224"/>
      <c r="X444" s="224" t="s">
        <v>217</v>
      </c>
      <c r="Y444" s="224" t="s">
        <v>192</v>
      </c>
      <c r="Z444" s="214"/>
      <c r="AA444" s="214"/>
      <c r="AB444" s="214"/>
      <c r="AC444" s="214"/>
      <c r="AD444" s="214"/>
      <c r="AE444" s="214"/>
      <c r="AF444" s="214"/>
      <c r="AG444" s="214" t="s">
        <v>218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2" x14ac:dyDescent="0.2">
      <c r="A445" s="221"/>
      <c r="B445" s="222"/>
      <c r="C445" s="259" t="s">
        <v>717</v>
      </c>
      <c r="D445" s="250"/>
      <c r="E445" s="250"/>
      <c r="F445" s="250"/>
      <c r="G445" s="250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4"/>
      <c r="AA445" s="214"/>
      <c r="AB445" s="214"/>
      <c r="AC445" s="214"/>
      <c r="AD445" s="214"/>
      <c r="AE445" s="214"/>
      <c r="AF445" s="214"/>
      <c r="AG445" s="214" t="s">
        <v>220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2" x14ac:dyDescent="0.2">
      <c r="A446" s="221"/>
      <c r="B446" s="222"/>
      <c r="C446" s="260" t="s">
        <v>718</v>
      </c>
      <c r="D446" s="248"/>
      <c r="E446" s="249">
        <v>135.9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4"/>
      <c r="AA446" s="214"/>
      <c r="AB446" s="214"/>
      <c r="AC446" s="214"/>
      <c r="AD446" s="214"/>
      <c r="AE446" s="214"/>
      <c r="AF446" s="214"/>
      <c r="AG446" s="214" t="s">
        <v>222</v>
      </c>
      <c r="AH446" s="214">
        <v>5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ht="22.5" outlineLevel="1" x14ac:dyDescent="0.2">
      <c r="A447" s="233">
        <v>125</v>
      </c>
      <c r="B447" s="234" t="s">
        <v>719</v>
      </c>
      <c r="C447" s="243" t="s">
        <v>720</v>
      </c>
      <c r="D447" s="235" t="s">
        <v>362</v>
      </c>
      <c r="E447" s="236">
        <v>125.25</v>
      </c>
      <c r="F447" s="237"/>
      <c r="G447" s="238">
        <f>ROUND(E447*F447,2)</f>
        <v>0</v>
      </c>
      <c r="H447" s="237"/>
      <c r="I447" s="238">
        <f>ROUND(E447*H447,2)</f>
        <v>0</v>
      </c>
      <c r="J447" s="237"/>
      <c r="K447" s="238">
        <f>ROUND(E447*J447,2)</f>
        <v>0</v>
      </c>
      <c r="L447" s="238">
        <v>21</v>
      </c>
      <c r="M447" s="238">
        <f>G447*(1+L447/100)</f>
        <v>0</v>
      </c>
      <c r="N447" s="236">
        <v>3.0000000000000001E-5</v>
      </c>
      <c r="O447" s="236">
        <f>ROUND(E447*N447,2)</f>
        <v>0</v>
      </c>
      <c r="P447" s="236">
        <v>0</v>
      </c>
      <c r="Q447" s="236">
        <f>ROUND(E447*P447,2)</f>
        <v>0</v>
      </c>
      <c r="R447" s="238" t="s">
        <v>716</v>
      </c>
      <c r="S447" s="238" t="s">
        <v>190</v>
      </c>
      <c r="T447" s="239" t="s">
        <v>190</v>
      </c>
      <c r="U447" s="224">
        <v>0.13719999999999999</v>
      </c>
      <c r="V447" s="224">
        <f>ROUND(E447*U447,2)</f>
        <v>17.18</v>
      </c>
      <c r="W447" s="224"/>
      <c r="X447" s="224" t="s">
        <v>217</v>
      </c>
      <c r="Y447" s="224" t="s">
        <v>192</v>
      </c>
      <c r="Z447" s="214"/>
      <c r="AA447" s="214"/>
      <c r="AB447" s="214"/>
      <c r="AC447" s="214"/>
      <c r="AD447" s="214"/>
      <c r="AE447" s="214"/>
      <c r="AF447" s="214"/>
      <c r="AG447" s="214" t="s">
        <v>218</v>
      </c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2" x14ac:dyDescent="0.2">
      <c r="A448" s="221"/>
      <c r="B448" s="222"/>
      <c r="C448" s="260" t="s">
        <v>721</v>
      </c>
      <c r="D448" s="248"/>
      <c r="E448" s="249">
        <v>25.7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4"/>
      <c r="AA448" s="214"/>
      <c r="AB448" s="214"/>
      <c r="AC448" s="214"/>
      <c r="AD448" s="214"/>
      <c r="AE448" s="214"/>
      <c r="AF448" s="214"/>
      <c r="AG448" s="214" t="s">
        <v>222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60" t="s">
        <v>722</v>
      </c>
      <c r="D449" s="248"/>
      <c r="E449" s="249">
        <v>24.4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4"/>
      <c r="AA449" s="214"/>
      <c r="AB449" s="214"/>
      <c r="AC449" s="214"/>
      <c r="AD449" s="214"/>
      <c r="AE449" s="214"/>
      <c r="AF449" s="214"/>
      <c r="AG449" s="214" t="s">
        <v>222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 x14ac:dyDescent="0.2">
      <c r="A450" s="221"/>
      <c r="B450" s="222"/>
      <c r="C450" s="260" t="s">
        <v>723</v>
      </c>
      <c r="D450" s="248"/>
      <c r="E450" s="249">
        <v>10.199999999999999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4"/>
      <c r="AA450" s="214"/>
      <c r="AB450" s="214"/>
      <c r="AC450" s="214"/>
      <c r="AD450" s="214"/>
      <c r="AE450" s="214"/>
      <c r="AF450" s="214"/>
      <c r="AG450" s="214" t="s">
        <v>222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3" x14ac:dyDescent="0.2">
      <c r="A451" s="221"/>
      <c r="B451" s="222"/>
      <c r="C451" s="260" t="s">
        <v>724</v>
      </c>
      <c r="D451" s="248"/>
      <c r="E451" s="249">
        <v>22.9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24"/>
      <c r="Z451" s="214"/>
      <c r="AA451" s="214"/>
      <c r="AB451" s="214"/>
      <c r="AC451" s="214"/>
      <c r="AD451" s="214"/>
      <c r="AE451" s="214"/>
      <c r="AF451" s="214"/>
      <c r="AG451" s="214" t="s">
        <v>222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 x14ac:dyDescent="0.2">
      <c r="A452" s="221"/>
      <c r="B452" s="222"/>
      <c r="C452" s="260" t="s">
        <v>725</v>
      </c>
      <c r="D452" s="248"/>
      <c r="E452" s="249">
        <v>19.399999999999999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24"/>
      <c r="Z452" s="214"/>
      <c r="AA452" s="214"/>
      <c r="AB452" s="214"/>
      <c r="AC452" s="214"/>
      <c r="AD452" s="214"/>
      <c r="AE452" s="214"/>
      <c r="AF452" s="214"/>
      <c r="AG452" s="214" t="s">
        <v>222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 x14ac:dyDescent="0.2">
      <c r="A453" s="221"/>
      <c r="B453" s="222"/>
      <c r="C453" s="260" t="s">
        <v>726</v>
      </c>
      <c r="D453" s="248"/>
      <c r="E453" s="249">
        <v>15.3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4"/>
      <c r="AA453" s="214"/>
      <c r="AB453" s="214"/>
      <c r="AC453" s="214"/>
      <c r="AD453" s="214"/>
      <c r="AE453" s="214"/>
      <c r="AF453" s="214"/>
      <c r="AG453" s="214" t="s">
        <v>222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 x14ac:dyDescent="0.2">
      <c r="A454" s="221"/>
      <c r="B454" s="222"/>
      <c r="C454" s="260" t="s">
        <v>727</v>
      </c>
      <c r="D454" s="248"/>
      <c r="E454" s="249">
        <v>7.35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4"/>
      <c r="AA454" s="214"/>
      <c r="AB454" s="214"/>
      <c r="AC454" s="214"/>
      <c r="AD454" s="214"/>
      <c r="AE454" s="214"/>
      <c r="AF454" s="214"/>
      <c r="AG454" s="214" t="s">
        <v>222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ht="22.5" outlineLevel="1" x14ac:dyDescent="0.2">
      <c r="A455" s="233">
        <v>126</v>
      </c>
      <c r="B455" s="234" t="s">
        <v>728</v>
      </c>
      <c r="C455" s="243" t="s">
        <v>729</v>
      </c>
      <c r="D455" s="235" t="s">
        <v>237</v>
      </c>
      <c r="E455" s="236">
        <v>135.9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21</v>
      </c>
      <c r="M455" s="238">
        <f>G455*(1+L455/100)</f>
        <v>0</v>
      </c>
      <c r="N455" s="236">
        <v>3.3E-4</v>
      </c>
      <c r="O455" s="236">
        <f>ROUND(E455*N455,2)</f>
        <v>0.04</v>
      </c>
      <c r="P455" s="236">
        <v>0</v>
      </c>
      <c r="Q455" s="236">
        <f>ROUND(E455*P455,2)</f>
        <v>0</v>
      </c>
      <c r="R455" s="238" t="s">
        <v>716</v>
      </c>
      <c r="S455" s="238" t="s">
        <v>190</v>
      </c>
      <c r="T455" s="239" t="s">
        <v>190</v>
      </c>
      <c r="U455" s="224">
        <v>0.45</v>
      </c>
      <c r="V455" s="224">
        <f>ROUND(E455*U455,2)</f>
        <v>61.16</v>
      </c>
      <c r="W455" s="224"/>
      <c r="X455" s="224" t="s">
        <v>217</v>
      </c>
      <c r="Y455" s="224" t="s">
        <v>192</v>
      </c>
      <c r="Z455" s="214"/>
      <c r="AA455" s="214"/>
      <c r="AB455" s="214"/>
      <c r="AC455" s="214"/>
      <c r="AD455" s="214"/>
      <c r="AE455" s="214"/>
      <c r="AF455" s="214"/>
      <c r="AG455" s="214" t="s">
        <v>218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2" x14ac:dyDescent="0.2">
      <c r="A456" s="221"/>
      <c r="B456" s="222"/>
      <c r="C456" s="260" t="s">
        <v>461</v>
      </c>
      <c r="D456" s="248"/>
      <c r="E456" s="249">
        <v>29.1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4"/>
      <c r="AA456" s="214"/>
      <c r="AB456" s="214"/>
      <c r="AC456" s="214"/>
      <c r="AD456" s="214"/>
      <c r="AE456" s="214"/>
      <c r="AF456" s="214"/>
      <c r="AG456" s="214" t="s">
        <v>222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2">
      <c r="A457" s="221"/>
      <c r="B457" s="222"/>
      <c r="C457" s="260" t="s">
        <v>462</v>
      </c>
      <c r="D457" s="248"/>
      <c r="E457" s="249">
        <v>33.9</v>
      </c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4"/>
      <c r="AA457" s="214"/>
      <c r="AB457" s="214"/>
      <c r="AC457" s="214"/>
      <c r="AD457" s="214"/>
      <c r="AE457" s="214"/>
      <c r="AF457" s="214"/>
      <c r="AG457" s="214" t="s">
        <v>222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2">
      <c r="A458" s="221"/>
      <c r="B458" s="222"/>
      <c r="C458" s="260" t="s">
        <v>324</v>
      </c>
      <c r="D458" s="248"/>
      <c r="E458" s="249">
        <v>6.2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4"/>
      <c r="AA458" s="214"/>
      <c r="AB458" s="214"/>
      <c r="AC458" s="214"/>
      <c r="AD458" s="214"/>
      <c r="AE458" s="214"/>
      <c r="AF458" s="214"/>
      <c r="AG458" s="214" t="s">
        <v>222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2">
      <c r="A459" s="221"/>
      <c r="B459" s="222"/>
      <c r="C459" s="260" t="s">
        <v>463</v>
      </c>
      <c r="D459" s="248"/>
      <c r="E459" s="249">
        <v>28.1</v>
      </c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4"/>
      <c r="AA459" s="214"/>
      <c r="AB459" s="214"/>
      <c r="AC459" s="214"/>
      <c r="AD459" s="214"/>
      <c r="AE459" s="214"/>
      <c r="AF459" s="214"/>
      <c r="AG459" s="214" t="s">
        <v>222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3" x14ac:dyDescent="0.2">
      <c r="A460" s="221"/>
      <c r="B460" s="222"/>
      <c r="C460" s="260" t="s">
        <v>464</v>
      </c>
      <c r="D460" s="248"/>
      <c r="E460" s="249">
        <v>22.6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4"/>
      <c r="AA460" s="214"/>
      <c r="AB460" s="214"/>
      <c r="AC460" s="214"/>
      <c r="AD460" s="214"/>
      <c r="AE460" s="214"/>
      <c r="AF460" s="214"/>
      <c r="AG460" s="214" t="s">
        <v>222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 x14ac:dyDescent="0.2">
      <c r="A461" s="221"/>
      <c r="B461" s="222"/>
      <c r="C461" s="260" t="s">
        <v>328</v>
      </c>
      <c r="D461" s="248"/>
      <c r="E461" s="249">
        <v>13.2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4"/>
      <c r="AA461" s="214"/>
      <c r="AB461" s="214"/>
      <c r="AC461" s="214"/>
      <c r="AD461" s="214"/>
      <c r="AE461" s="214"/>
      <c r="AF461" s="214"/>
      <c r="AG461" s="214" t="s">
        <v>222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 x14ac:dyDescent="0.2">
      <c r="A462" s="221"/>
      <c r="B462" s="222"/>
      <c r="C462" s="260" t="s">
        <v>465</v>
      </c>
      <c r="D462" s="248"/>
      <c r="E462" s="249">
        <v>2.8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4"/>
      <c r="AA462" s="214"/>
      <c r="AB462" s="214"/>
      <c r="AC462" s="214"/>
      <c r="AD462" s="214"/>
      <c r="AE462" s="214"/>
      <c r="AF462" s="214"/>
      <c r="AG462" s="214" t="s">
        <v>222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22.5" outlineLevel="1" x14ac:dyDescent="0.2">
      <c r="A463" s="233">
        <v>127</v>
      </c>
      <c r="B463" s="234" t="s">
        <v>730</v>
      </c>
      <c r="C463" s="243" t="s">
        <v>731</v>
      </c>
      <c r="D463" s="235" t="s">
        <v>237</v>
      </c>
      <c r="E463" s="236">
        <v>21.797499999999999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21</v>
      </c>
      <c r="M463" s="238">
        <f>G463*(1+L463/100)</f>
        <v>0</v>
      </c>
      <c r="N463" s="236">
        <v>4.1999999999999997E-3</v>
      </c>
      <c r="O463" s="236">
        <f>ROUND(E463*N463,2)</f>
        <v>0.09</v>
      </c>
      <c r="P463" s="236">
        <v>0</v>
      </c>
      <c r="Q463" s="236">
        <f>ROUND(E463*P463,2)</f>
        <v>0</v>
      </c>
      <c r="R463" s="238" t="s">
        <v>256</v>
      </c>
      <c r="S463" s="238" t="s">
        <v>190</v>
      </c>
      <c r="T463" s="239" t="s">
        <v>190</v>
      </c>
      <c r="U463" s="224">
        <v>0</v>
      </c>
      <c r="V463" s="224">
        <f>ROUND(E463*U463,2)</f>
        <v>0</v>
      </c>
      <c r="W463" s="224"/>
      <c r="X463" s="224" t="s">
        <v>257</v>
      </c>
      <c r="Y463" s="224" t="s">
        <v>192</v>
      </c>
      <c r="Z463" s="214"/>
      <c r="AA463" s="214"/>
      <c r="AB463" s="214"/>
      <c r="AC463" s="214"/>
      <c r="AD463" s="214"/>
      <c r="AE463" s="214"/>
      <c r="AF463" s="214"/>
      <c r="AG463" s="214" t="s">
        <v>258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2" x14ac:dyDescent="0.2">
      <c r="A464" s="221"/>
      <c r="B464" s="222"/>
      <c r="C464" s="260" t="s">
        <v>328</v>
      </c>
      <c r="D464" s="248"/>
      <c r="E464" s="249">
        <v>13.2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4"/>
      <c r="AA464" s="214"/>
      <c r="AB464" s="214"/>
      <c r="AC464" s="214"/>
      <c r="AD464" s="214"/>
      <c r="AE464" s="214"/>
      <c r="AF464" s="214"/>
      <c r="AG464" s="214" t="s">
        <v>222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 x14ac:dyDescent="0.2">
      <c r="A465" s="221"/>
      <c r="B465" s="222"/>
      <c r="C465" s="260" t="s">
        <v>465</v>
      </c>
      <c r="D465" s="248"/>
      <c r="E465" s="249">
        <v>2.8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4"/>
      <c r="AA465" s="214"/>
      <c r="AB465" s="214"/>
      <c r="AC465" s="214"/>
      <c r="AD465" s="214"/>
      <c r="AE465" s="214"/>
      <c r="AF465" s="214"/>
      <c r="AG465" s="214" t="s">
        <v>222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2">
      <c r="A466" s="221"/>
      <c r="B466" s="222"/>
      <c r="C466" s="260" t="s">
        <v>732</v>
      </c>
      <c r="D466" s="248"/>
      <c r="E466" s="249">
        <v>2.4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4"/>
      <c r="AA466" s="214"/>
      <c r="AB466" s="214"/>
      <c r="AC466" s="214"/>
      <c r="AD466" s="214"/>
      <c r="AE466" s="214"/>
      <c r="AF466" s="214"/>
      <c r="AG466" s="214" t="s">
        <v>222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3" x14ac:dyDescent="0.2">
      <c r="A467" s="221"/>
      <c r="B467" s="222"/>
      <c r="C467" s="260" t="s">
        <v>733</v>
      </c>
      <c r="D467" s="248"/>
      <c r="E467" s="249">
        <v>2.2949999999999999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4"/>
      <c r="AA467" s="214"/>
      <c r="AB467" s="214"/>
      <c r="AC467" s="214"/>
      <c r="AD467" s="214"/>
      <c r="AE467" s="214"/>
      <c r="AF467" s="214"/>
      <c r="AG467" s="214" t="s">
        <v>222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3" x14ac:dyDescent="0.2">
      <c r="A468" s="221"/>
      <c r="B468" s="222"/>
      <c r="C468" s="260" t="s">
        <v>734</v>
      </c>
      <c r="D468" s="248"/>
      <c r="E468" s="249">
        <v>1.1025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4"/>
      <c r="AA468" s="214"/>
      <c r="AB468" s="214"/>
      <c r="AC468" s="214"/>
      <c r="AD468" s="214"/>
      <c r="AE468" s="214"/>
      <c r="AF468" s="214"/>
      <c r="AG468" s="214" t="s">
        <v>222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ht="22.5" outlineLevel="1" x14ac:dyDescent="0.2">
      <c r="A469" s="233">
        <v>128</v>
      </c>
      <c r="B469" s="234" t="s">
        <v>735</v>
      </c>
      <c r="C469" s="243" t="s">
        <v>736</v>
      </c>
      <c r="D469" s="235" t="s">
        <v>237</v>
      </c>
      <c r="E469" s="236">
        <v>147.28</v>
      </c>
      <c r="F469" s="237"/>
      <c r="G469" s="238">
        <f>ROUND(E469*F469,2)</f>
        <v>0</v>
      </c>
      <c r="H469" s="237"/>
      <c r="I469" s="238">
        <f>ROUND(E469*H469,2)</f>
        <v>0</v>
      </c>
      <c r="J469" s="237"/>
      <c r="K469" s="238">
        <f>ROUND(E469*J469,2)</f>
        <v>0</v>
      </c>
      <c r="L469" s="238">
        <v>21</v>
      </c>
      <c r="M469" s="238">
        <f>G469*(1+L469/100)</f>
        <v>0</v>
      </c>
      <c r="N469" s="236">
        <v>2.7799999999999999E-3</v>
      </c>
      <c r="O469" s="236">
        <f>ROUND(E469*N469,2)</f>
        <v>0.41</v>
      </c>
      <c r="P469" s="236">
        <v>0</v>
      </c>
      <c r="Q469" s="236">
        <f>ROUND(E469*P469,2)</f>
        <v>0</v>
      </c>
      <c r="R469" s="238" t="s">
        <v>256</v>
      </c>
      <c r="S469" s="238" t="s">
        <v>190</v>
      </c>
      <c r="T469" s="239" t="s">
        <v>190</v>
      </c>
      <c r="U469" s="224">
        <v>0</v>
      </c>
      <c r="V469" s="224">
        <f>ROUND(E469*U469,2)</f>
        <v>0</v>
      </c>
      <c r="W469" s="224"/>
      <c r="X469" s="224" t="s">
        <v>257</v>
      </c>
      <c r="Y469" s="224" t="s">
        <v>192</v>
      </c>
      <c r="Z469" s="214"/>
      <c r="AA469" s="214"/>
      <c r="AB469" s="214"/>
      <c r="AC469" s="214"/>
      <c r="AD469" s="214"/>
      <c r="AE469" s="214"/>
      <c r="AF469" s="214"/>
      <c r="AG469" s="214" t="s">
        <v>258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2" x14ac:dyDescent="0.2">
      <c r="A470" s="221"/>
      <c r="B470" s="222"/>
      <c r="C470" s="260" t="s">
        <v>461</v>
      </c>
      <c r="D470" s="248"/>
      <c r="E470" s="249">
        <v>29.1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4"/>
      <c r="AA470" s="214"/>
      <c r="AB470" s="214"/>
      <c r="AC470" s="214"/>
      <c r="AD470" s="214"/>
      <c r="AE470" s="214"/>
      <c r="AF470" s="214"/>
      <c r="AG470" s="214" t="s">
        <v>222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 x14ac:dyDescent="0.2">
      <c r="A471" s="221"/>
      <c r="B471" s="222"/>
      <c r="C471" s="260" t="s">
        <v>462</v>
      </c>
      <c r="D471" s="248"/>
      <c r="E471" s="249">
        <v>33.9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4"/>
      <c r="AA471" s="214"/>
      <c r="AB471" s="214"/>
      <c r="AC471" s="214"/>
      <c r="AD471" s="214"/>
      <c r="AE471" s="214"/>
      <c r="AF471" s="214"/>
      <c r="AG471" s="214" t="s">
        <v>222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3" x14ac:dyDescent="0.2">
      <c r="A472" s="221"/>
      <c r="B472" s="222"/>
      <c r="C472" s="260" t="s">
        <v>324</v>
      </c>
      <c r="D472" s="248"/>
      <c r="E472" s="249">
        <v>6.2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4"/>
      <c r="AA472" s="214"/>
      <c r="AB472" s="214"/>
      <c r="AC472" s="214"/>
      <c r="AD472" s="214"/>
      <c r="AE472" s="214"/>
      <c r="AF472" s="214"/>
      <c r="AG472" s="214" t="s">
        <v>222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2">
      <c r="A473" s="221"/>
      <c r="B473" s="222"/>
      <c r="C473" s="260" t="s">
        <v>463</v>
      </c>
      <c r="D473" s="248"/>
      <c r="E473" s="249">
        <v>28.1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24"/>
      <c r="Z473" s="214"/>
      <c r="AA473" s="214"/>
      <c r="AB473" s="214"/>
      <c r="AC473" s="214"/>
      <c r="AD473" s="214"/>
      <c r="AE473" s="214"/>
      <c r="AF473" s="214"/>
      <c r="AG473" s="214" t="s">
        <v>222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 x14ac:dyDescent="0.2">
      <c r="A474" s="221"/>
      <c r="B474" s="222"/>
      <c r="C474" s="260" t="s">
        <v>464</v>
      </c>
      <c r="D474" s="248"/>
      <c r="E474" s="249">
        <v>22.6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24"/>
      <c r="Z474" s="214"/>
      <c r="AA474" s="214"/>
      <c r="AB474" s="214"/>
      <c r="AC474" s="214"/>
      <c r="AD474" s="214"/>
      <c r="AE474" s="214"/>
      <c r="AF474" s="214"/>
      <c r="AG474" s="214" t="s">
        <v>222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 x14ac:dyDescent="0.2">
      <c r="A475" s="221"/>
      <c r="B475" s="222"/>
      <c r="C475" s="260" t="s">
        <v>737</v>
      </c>
      <c r="D475" s="248"/>
      <c r="E475" s="249">
        <v>11.99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4"/>
      <c r="AA475" s="214"/>
      <c r="AB475" s="214"/>
      <c r="AC475" s="214"/>
      <c r="AD475" s="214"/>
      <c r="AE475" s="214"/>
      <c r="AF475" s="214"/>
      <c r="AG475" s="214" t="s">
        <v>222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 x14ac:dyDescent="0.2">
      <c r="A476" s="221"/>
      <c r="B476" s="222"/>
      <c r="C476" s="260" t="s">
        <v>738</v>
      </c>
      <c r="D476" s="248"/>
      <c r="E476" s="249">
        <v>3.855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24"/>
      <c r="Z476" s="214"/>
      <c r="AA476" s="214"/>
      <c r="AB476" s="214"/>
      <c r="AC476" s="214"/>
      <c r="AD476" s="214"/>
      <c r="AE476" s="214"/>
      <c r="AF476" s="214"/>
      <c r="AG476" s="214" t="s">
        <v>222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 x14ac:dyDescent="0.2">
      <c r="A477" s="221"/>
      <c r="B477" s="222"/>
      <c r="C477" s="260" t="s">
        <v>739</v>
      </c>
      <c r="D477" s="248"/>
      <c r="E477" s="249">
        <v>3.66</v>
      </c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4"/>
      <c r="AA477" s="214"/>
      <c r="AB477" s="214"/>
      <c r="AC477" s="214"/>
      <c r="AD477" s="214"/>
      <c r="AE477" s="214"/>
      <c r="AF477" s="214"/>
      <c r="AG477" s="214" t="s">
        <v>222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 x14ac:dyDescent="0.2">
      <c r="A478" s="221"/>
      <c r="B478" s="222"/>
      <c r="C478" s="260" t="s">
        <v>740</v>
      </c>
      <c r="D478" s="248"/>
      <c r="E478" s="249">
        <v>1.53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24"/>
      <c r="Z478" s="214"/>
      <c r="AA478" s="214"/>
      <c r="AB478" s="214"/>
      <c r="AC478" s="214"/>
      <c r="AD478" s="214"/>
      <c r="AE478" s="214"/>
      <c r="AF478" s="214"/>
      <c r="AG478" s="214" t="s">
        <v>222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 x14ac:dyDescent="0.2">
      <c r="A479" s="221"/>
      <c r="B479" s="222"/>
      <c r="C479" s="260" t="s">
        <v>741</v>
      </c>
      <c r="D479" s="248"/>
      <c r="E479" s="249">
        <v>3.4350000000000001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24"/>
      <c r="Z479" s="214"/>
      <c r="AA479" s="214"/>
      <c r="AB479" s="214"/>
      <c r="AC479" s="214"/>
      <c r="AD479" s="214"/>
      <c r="AE479" s="214"/>
      <c r="AF479" s="214"/>
      <c r="AG479" s="214" t="s">
        <v>222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 x14ac:dyDescent="0.2">
      <c r="A480" s="221"/>
      <c r="B480" s="222"/>
      <c r="C480" s="260" t="s">
        <v>742</v>
      </c>
      <c r="D480" s="248"/>
      <c r="E480" s="249">
        <v>2.91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4"/>
      <c r="AA480" s="214"/>
      <c r="AB480" s="214"/>
      <c r="AC480" s="214"/>
      <c r="AD480" s="214"/>
      <c r="AE480" s="214"/>
      <c r="AF480" s="214"/>
      <c r="AG480" s="214" t="s">
        <v>222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3">
        <v>129</v>
      </c>
      <c r="B481" s="234" t="s">
        <v>743</v>
      </c>
      <c r="C481" s="243" t="s">
        <v>744</v>
      </c>
      <c r="D481" s="235" t="s">
        <v>403</v>
      </c>
      <c r="E481" s="236">
        <v>0.54959000000000002</v>
      </c>
      <c r="F481" s="237"/>
      <c r="G481" s="238">
        <f>ROUND(E481*F481,2)</f>
        <v>0</v>
      </c>
      <c r="H481" s="237"/>
      <c r="I481" s="238">
        <f>ROUND(E481*H481,2)</f>
        <v>0</v>
      </c>
      <c r="J481" s="237"/>
      <c r="K481" s="238">
        <f>ROUND(E481*J481,2)</f>
        <v>0</v>
      </c>
      <c r="L481" s="238">
        <v>21</v>
      </c>
      <c r="M481" s="238">
        <f>G481*(1+L481/100)</f>
        <v>0</v>
      </c>
      <c r="N481" s="236">
        <v>0</v>
      </c>
      <c r="O481" s="236">
        <f>ROUND(E481*N481,2)</f>
        <v>0</v>
      </c>
      <c r="P481" s="236">
        <v>0</v>
      </c>
      <c r="Q481" s="236">
        <f>ROUND(E481*P481,2)</f>
        <v>0</v>
      </c>
      <c r="R481" s="238" t="s">
        <v>716</v>
      </c>
      <c r="S481" s="238" t="s">
        <v>190</v>
      </c>
      <c r="T481" s="239" t="s">
        <v>190</v>
      </c>
      <c r="U481" s="224">
        <v>1.091</v>
      </c>
      <c r="V481" s="224">
        <f>ROUND(E481*U481,2)</f>
        <v>0.6</v>
      </c>
      <c r="W481" s="224"/>
      <c r="X481" s="224" t="s">
        <v>582</v>
      </c>
      <c r="Y481" s="224" t="s">
        <v>192</v>
      </c>
      <c r="Z481" s="214"/>
      <c r="AA481" s="214"/>
      <c r="AB481" s="214"/>
      <c r="AC481" s="214"/>
      <c r="AD481" s="214"/>
      <c r="AE481" s="214"/>
      <c r="AF481" s="214"/>
      <c r="AG481" s="214" t="s">
        <v>583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2" x14ac:dyDescent="0.2">
      <c r="A482" s="221"/>
      <c r="B482" s="222"/>
      <c r="C482" s="259" t="s">
        <v>635</v>
      </c>
      <c r="D482" s="250"/>
      <c r="E482" s="250"/>
      <c r="F482" s="250"/>
      <c r="G482" s="250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4"/>
      <c r="AA482" s="214"/>
      <c r="AB482" s="214"/>
      <c r="AC482" s="214"/>
      <c r="AD482" s="214"/>
      <c r="AE482" s="214"/>
      <c r="AF482" s="214"/>
      <c r="AG482" s="214" t="s">
        <v>220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x14ac:dyDescent="0.2">
      <c r="A483" s="226" t="s">
        <v>185</v>
      </c>
      <c r="B483" s="227" t="s">
        <v>139</v>
      </c>
      <c r="C483" s="242" t="s">
        <v>140</v>
      </c>
      <c r="D483" s="228"/>
      <c r="E483" s="229"/>
      <c r="F483" s="230"/>
      <c r="G483" s="230">
        <f>SUMIF(AG484:AG518,"&lt;&gt;NOR",G484:G518)</f>
        <v>0</v>
      </c>
      <c r="H483" s="230"/>
      <c r="I483" s="230">
        <f>SUM(I484:I518)</f>
        <v>0</v>
      </c>
      <c r="J483" s="230"/>
      <c r="K483" s="230">
        <f>SUM(K484:K518)</f>
        <v>0</v>
      </c>
      <c r="L483" s="230"/>
      <c r="M483" s="230">
        <f>SUM(M484:M518)</f>
        <v>0</v>
      </c>
      <c r="N483" s="229"/>
      <c r="O483" s="229">
        <f>SUM(O484:O518)</f>
        <v>1.9400000000000002</v>
      </c>
      <c r="P483" s="229"/>
      <c r="Q483" s="229">
        <f>SUM(Q484:Q518)</f>
        <v>0</v>
      </c>
      <c r="R483" s="230"/>
      <c r="S483" s="230"/>
      <c r="T483" s="231"/>
      <c r="U483" s="225"/>
      <c r="V483" s="225">
        <f>SUM(V484:V518)</f>
        <v>111.11999999999999</v>
      </c>
      <c r="W483" s="225"/>
      <c r="X483" s="225"/>
      <c r="Y483" s="225"/>
      <c r="AG483" t="s">
        <v>186</v>
      </c>
    </row>
    <row r="484" spans="1:60" outlineLevel="1" x14ac:dyDescent="0.2">
      <c r="A484" s="233">
        <v>130</v>
      </c>
      <c r="B484" s="234" t="s">
        <v>745</v>
      </c>
      <c r="C484" s="243" t="s">
        <v>746</v>
      </c>
      <c r="D484" s="235" t="s">
        <v>237</v>
      </c>
      <c r="E484" s="236">
        <v>77.819999999999993</v>
      </c>
      <c r="F484" s="237"/>
      <c r="G484" s="238">
        <f>ROUND(E484*F484,2)</f>
        <v>0</v>
      </c>
      <c r="H484" s="237"/>
      <c r="I484" s="238">
        <f>ROUND(E484*H484,2)</f>
        <v>0</v>
      </c>
      <c r="J484" s="237"/>
      <c r="K484" s="238">
        <f>ROUND(E484*J484,2)</f>
        <v>0</v>
      </c>
      <c r="L484" s="238">
        <v>21</v>
      </c>
      <c r="M484" s="238">
        <f>G484*(1+L484/100)</f>
        <v>0</v>
      </c>
      <c r="N484" s="236">
        <v>1.6000000000000001E-4</v>
      </c>
      <c r="O484" s="236">
        <f>ROUND(E484*N484,2)</f>
        <v>0.01</v>
      </c>
      <c r="P484" s="236">
        <v>0</v>
      </c>
      <c r="Q484" s="236">
        <f>ROUND(E484*P484,2)</f>
        <v>0</v>
      </c>
      <c r="R484" s="238" t="s">
        <v>698</v>
      </c>
      <c r="S484" s="238" t="s">
        <v>190</v>
      </c>
      <c r="T484" s="239" t="s">
        <v>190</v>
      </c>
      <c r="U484" s="224">
        <v>0.05</v>
      </c>
      <c r="V484" s="224">
        <f>ROUND(E484*U484,2)</f>
        <v>3.89</v>
      </c>
      <c r="W484" s="224"/>
      <c r="X484" s="224" t="s">
        <v>217</v>
      </c>
      <c r="Y484" s="224" t="s">
        <v>192</v>
      </c>
      <c r="Z484" s="214"/>
      <c r="AA484" s="214"/>
      <c r="AB484" s="214"/>
      <c r="AC484" s="214"/>
      <c r="AD484" s="214"/>
      <c r="AE484" s="214"/>
      <c r="AF484" s="214"/>
      <c r="AG484" s="214" t="s">
        <v>218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2" x14ac:dyDescent="0.2">
      <c r="A485" s="221"/>
      <c r="B485" s="222"/>
      <c r="C485" s="244" t="s">
        <v>747</v>
      </c>
      <c r="D485" s="240"/>
      <c r="E485" s="240"/>
      <c r="F485" s="240"/>
      <c r="G485" s="240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24"/>
      <c r="Z485" s="214"/>
      <c r="AA485" s="214"/>
      <c r="AB485" s="214"/>
      <c r="AC485" s="214"/>
      <c r="AD485" s="214"/>
      <c r="AE485" s="214"/>
      <c r="AF485" s="214"/>
      <c r="AG485" s="214" t="s">
        <v>195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2" x14ac:dyDescent="0.2">
      <c r="A486" s="221"/>
      <c r="B486" s="222"/>
      <c r="C486" s="260" t="s">
        <v>748</v>
      </c>
      <c r="D486" s="248"/>
      <c r="E486" s="249">
        <v>77.819999999999993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4"/>
      <c r="AA486" s="214"/>
      <c r="AB486" s="214"/>
      <c r="AC486" s="214"/>
      <c r="AD486" s="214"/>
      <c r="AE486" s="214"/>
      <c r="AF486" s="214"/>
      <c r="AG486" s="214" t="s">
        <v>222</v>
      </c>
      <c r="AH486" s="214">
        <v>5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ht="22.5" outlineLevel="1" x14ac:dyDescent="0.2">
      <c r="A487" s="233">
        <v>131</v>
      </c>
      <c r="B487" s="234" t="s">
        <v>749</v>
      </c>
      <c r="C487" s="243" t="s">
        <v>750</v>
      </c>
      <c r="D487" s="235" t="s">
        <v>215</v>
      </c>
      <c r="E487" s="236">
        <v>11</v>
      </c>
      <c r="F487" s="237"/>
      <c r="G487" s="238">
        <f>ROUND(E487*F487,2)</f>
        <v>0</v>
      </c>
      <c r="H487" s="237"/>
      <c r="I487" s="238">
        <f>ROUND(E487*H487,2)</f>
        <v>0</v>
      </c>
      <c r="J487" s="237"/>
      <c r="K487" s="238">
        <f>ROUND(E487*J487,2)</f>
        <v>0</v>
      </c>
      <c r="L487" s="238">
        <v>21</v>
      </c>
      <c r="M487" s="238">
        <f>G487*(1+L487/100)</f>
        <v>0</v>
      </c>
      <c r="N487" s="236">
        <v>0</v>
      </c>
      <c r="O487" s="236">
        <f>ROUND(E487*N487,2)</f>
        <v>0</v>
      </c>
      <c r="P487" s="236">
        <v>0</v>
      </c>
      <c r="Q487" s="236">
        <f>ROUND(E487*P487,2)</f>
        <v>0</v>
      </c>
      <c r="R487" s="238" t="s">
        <v>698</v>
      </c>
      <c r="S487" s="238" t="s">
        <v>190</v>
      </c>
      <c r="T487" s="239" t="s">
        <v>190</v>
      </c>
      <c r="U487" s="224">
        <v>0.1</v>
      </c>
      <c r="V487" s="224">
        <f>ROUND(E487*U487,2)</f>
        <v>1.1000000000000001</v>
      </c>
      <c r="W487" s="224"/>
      <c r="X487" s="224" t="s">
        <v>217</v>
      </c>
      <c r="Y487" s="224" t="s">
        <v>192</v>
      </c>
      <c r="Z487" s="214"/>
      <c r="AA487" s="214"/>
      <c r="AB487" s="214"/>
      <c r="AC487" s="214"/>
      <c r="AD487" s="214"/>
      <c r="AE487" s="214"/>
      <c r="AF487" s="214"/>
      <c r="AG487" s="214" t="s">
        <v>218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2" x14ac:dyDescent="0.2">
      <c r="A488" s="221"/>
      <c r="B488" s="222"/>
      <c r="C488" s="260" t="s">
        <v>751</v>
      </c>
      <c r="D488" s="248"/>
      <c r="E488" s="249">
        <v>2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24"/>
      <c r="Z488" s="214"/>
      <c r="AA488" s="214"/>
      <c r="AB488" s="214"/>
      <c r="AC488" s="214"/>
      <c r="AD488" s="214"/>
      <c r="AE488" s="214"/>
      <c r="AF488" s="214"/>
      <c r="AG488" s="214" t="s">
        <v>222</v>
      </c>
      <c r="AH488" s="214">
        <v>5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3" x14ac:dyDescent="0.2">
      <c r="A489" s="221"/>
      <c r="B489" s="222"/>
      <c r="C489" s="260" t="s">
        <v>752</v>
      </c>
      <c r="D489" s="248"/>
      <c r="E489" s="249">
        <v>4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24"/>
      <c r="Z489" s="214"/>
      <c r="AA489" s="214"/>
      <c r="AB489" s="214"/>
      <c r="AC489" s="214"/>
      <c r="AD489" s="214"/>
      <c r="AE489" s="214"/>
      <c r="AF489" s="214"/>
      <c r="AG489" s="214" t="s">
        <v>222</v>
      </c>
      <c r="AH489" s="214">
        <v>5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3" x14ac:dyDescent="0.2">
      <c r="A490" s="221"/>
      <c r="B490" s="222"/>
      <c r="C490" s="260" t="s">
        <v>753</v>
      </c>
      <c r="D490" s="248"/>
      <c r="E490" s="249">
        <v>2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4"/>
      <c r="AA490" s="214"/>
      <c r="AB490" s="214"/>
      <c r="AC490" s="214"/>
      <c r="AD490" s="214"/>
      <c r="AE490" s="214"/>
      <c r="AF490" s="214"/>
      <c r="AG490" s="214" t="s">
        <v>222</v>
      </c>
      <c r="AH490" s="214">
        <v>5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 x14ac:dyDescent="0.2">
      <c r="A491" s="221"/>
      <c r="B491" s="222"/>
      <c r="C491" s="260" t="s">
        <v>754</v>
      </c>
      <c r="D491" s="248"/>
      <c r="E491" s="249">
        <v>3</v>
      </c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4"/>
      <c r="AA491" s="214"/>
      <c r="AB491" s="214"/>
      <c r="AC491" s="214"/>
      <c r="AD491" s="214"/>
      <c r="AE491" s="214"/>
      <c r="AF491" s="214"/>
      <c r="AG491" s="214" t="s">
        <v>222</v>
      </c>
      <c r="AH491" s="214">
        <v>5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ht="33.75" outlineLevel="1" x14ac:dyDescent="0.2">
      <c r="A492" s="233">
        <v>132</v>
      </c>
      <c r="B492" s="234" t="s">
        <v>755</v>
      </c>
      <c r="C492" s="243" t="s">
        <v>756</v>
      </c>
      <c r="D492" s="235" t="s">
        <v>237</v>
      </c>
      <c r="E492" s="236">
        <v>60.02</v>
      </c>
      <c r="F492" s="237"/>
      <c r="G492" s="238">
        <f>ROUND(E492*F492,2)</f>
        <v>0</v>
      </c>
      <c r="H492" s="237"/>
      <c r="I492" s="238">
        <f>ROUND(E492*H492,2)</f>
        <v>0</v>
      </c>
      <c r="J492" s="237"/>
      <c r="K492" s="238">
        <f>ROUND(E492*J492,2)</f>
        <v>0</v>
      </c>
      <c r="L492" s="238">
        <v>21</v>
      </c>
      <c r="M492" s="238">
        <f>G492*(1+L492/100)</f>
        <v>0</v>
      </c>
      <c r="N492" s="236">
        <v>1.1E-4</v>
      </c>
      <c r="O492" s="236">
        <f>ROUND(E492*N492,2)</f>
        <v>0.01</v>
      </c>
      <c r="P492" s="236">
        <v>0</v>
      </c>
      <c r="Q492" s="236">
        <f>ROUND(E492*P492,2)</f>
        <v>0</v>
      </c>
      <c r="R492" s="238" t="s">
        <v>698</v>
      </c>
      <c r="S492" s="238" t="s">
        <v>190</v>
      </c>
      <c r="T492" s="239" t="s">
        <v>190</v>
      </c>
      <c r="U492" s="224">
        <v>0</v>
      </c>
      <c r="V492" s="224">
        <f>ROUND(E492*U492,2)</f>
        <v>0</v>
      </c>
      <c r="W492" s="224"/>
      <c r="X492" s="224" t="s">
        <v>217</v>
      </c>
      <c r="Y492" s="224" t="s">
        <v>192</v>
      </c>
      <c r="Z492" s="214"/>
      <c r="AA492" s="214"/>
      <c r="AB492" s="214"/>
      <c r="AC492" s="214"/>
      <c r="AD492" s="214"/>
      <c r="AE492" s="214"/>
      <c r="AF492" s="214"/>
      <c r="AG492" s="214" t="s">
        <v>218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2" x14ac:dyDescent="0.2">
      <c r="A493" s="221"/>
      <c r="B493" s="222"/>
      <c r="C493" s="260" t="s">
        <v>757</v>
      </c>
      <c r="D493" s="248"/>
      <c r="E493" s="249">
        <v>16.28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24"/>
      <c r="Z493" s="214"/>
      <c r="AA493" s="214"/>
      <c r="AB493" s="214"/>
      <c r="AC493" s="214"/>
      <c r="AD493" s="214"/>
      <c r="AE493" s="214"/>
      <c r="AF493" s="214"/>
      <c r="AG493" s="214" t="s">
        <v>222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2">
      <c r="A494" s="221"/>
      <c r="B494" s="222"/>
      <c r="C494" s="260" t="s">
        <v>758</v>
      </c>
      <c r="D494" s="248"/>
      <c r="E494" s="249">
        <v>15.72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24"/>
      <c r="Z494" s="214"/>
      <c r="AA494" s="214"/>
      <c r="AB494" s="214"/>
      <c r="AC494" s="214"/>
      <c r="AD494" s="214"/>
      <c r="AE494" s="214"/>
      <c r="AF494" s="214"/>
      <c r="AG494" s="214" t="s">
        <v>222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 x14ac:dyDescent="0.2">
      <c r="A495" s="221"/>
      <c r="B495" s="222"/>
      <c r="C495" s="260" t="s">
        <v>337</v>
      </c>
      <c r="D495" s="248"/>
      <c r="E495" s="249">
        <v>3.1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4"/>
      <c r="AA495" s="214"/>
      <c r="AB495" s="214"/>
      <c r="AC495" s="214"/>
      <c r="AD495" s="214"/>
      <c r="AE495" s="214"/>
      <c r="AF495" s="214"/>
      <c r="AG495" s="214" t="s">
        <v>222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 x14ac:dyDescent="0.2">
      <c r="A496" s="221"/>
      <c r="B496" s="222"/>
      <c r="C496" s="260" t="s">
        <v>327</v>
      </c>
      <c r="D496" s="248"/>
      <c r="E496" s="249">
        <v>4.8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4"/>
      <c r="AA496" s="214"/>
      <c r="AB496" s="214"/>
      <c r="AC496" s="214"/>
      <c r="AD496" s="214"/>
      <c r="AE496" s="214"/>
      <c r="AF496" s="214"/>
      <c r="AG496" s="214" t="s">
        <v>222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 x14ac:dyDescent="0.2">
      <c r="A497" s="221"/>
      <c r="B497" s="222"/>
      <c r="C497" s="260" t="s">
        <v>759</v>
      </c>
      <c r="D497" s="248"/>
      <c r="E497" s="249">
        <v>8.32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24"/>
      <c r="Z497" s="214"/>
      <c r="AA497" s="214"/>
      <c r="AB497" s="214"/>
      <c r="AC497" s="214"/>
      <c r="AD497" s="214"/>
      <c r="AE497" s="214"/>
      <c r="AF497" s="214"/>
      <c r="AG497" s="214" t="s">
        <v>222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3" x14ac:dyDescent="0.2">
      <c r="A498" s="221"/>
      <c r="B498" s="222"/>
      <c r="C498" s="260" t="s">
        <v>760</v>
      </c>
      <c r="D498" s="248"/>
      <c r="E498" s="249">
        <v>8.6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24"/>
      <c r="Z498" s="214"/>
      <c r="AA498" s="214"/>
      <c r="AB498" s="214"/>
      <c r="AC498" s="214"/>
      <c r="AD498" s="214"/>
      <c r="AE498" s="214"/>
      <c r="AF498" s="214"/>
      <c r="AG498" s="214" t="s">
        <v>222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 x14ac:dyDescent="0.2">
      <c r="A499" s="221"/>
      <c r="B499" s="222"/>
      <c r="C499" s="260" t="s">
        <v>323</v>
      </c>
      <c r="D499" s="248"/>
      <c r="E499" s="249">
        <v>1.6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4"/>
      <c r="AA499" s="214"/>
      <c r="AB499" s="214"/>
      <c r="AC499" s="214"/>
      <c r="AD499" s="214"/>
      <c r="AE499" s="214"/>
      <c r="AF499" s="214"/>
      <c r="AG499" s="214" t="s">
        <v>222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 x14ac:dyDescent="0.2">
      <c r="A500" s="221"/>
      <c r="B500" s="222"/>
      <c r="C500" s="260" t="s">
        <v>326</v>
      </c>
      <c r="D500" s="248"/>
      <c r="E500" s="249">
        <v>1.6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4"/>
      <c r="AA500" s="214"/>
      <c r="AB500" s="214"/>
      <c r="AC500" s="214"/>
      <c r="AD500" s="214"/>
      <c r="AE500" s="214"/>
      <c r="AF500" s="214"/>
      <c r="AG500" s="214" t="s">
        <v>222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ht="22.5" outlineLevel="1" x14ac:dyDescent="0.2">
      <c r="A501" s="233">
        <v>133</v>
      </c>
      <c r="B501" s="234" t="s">
        <v>761</v>
      </c>
      <c r="C501" s="243" t="s">
        <v>762</v>
      </c>
      <c r="D501" s="235" t="s">
        <v>237</v>
      </c>
      <c r="E501" s="236">
        <v>77.819999999999993</v>
      </c>
      <c r="F501" s="237"/>
      <c r="G501" s="238">
        <f>ROUND(E501*F501,2)</f>
        <v>0</v>
      </c>
      <c r="H501" s="237"/>
      <c r="I501" s="238">
        <f>ROUND(E501*H501,2)</f>
        <v>0</v>
      </c>
      <c r="J501" s="237"/>
      <c r="K501" s="238">
        <f>ROUND(E501*J501,2)</f>
        <v>0</v>
      </c>
      <c r="L501" s="238">
        <v>21</v>
      </c>
      <c r="M501" s="238">
        <f>G501*(1+L501/100)</f>
        <v>0</v>
      </c>
      <c r="N501" s="236">
        <v>4.3E-3</v>
      </c>
      <c r="O501" s="236">
        <f>ROUND(E501*N501,2)</f>
        <v>0.33</v>
      </c>
      <c r="P501" s="236">
        <v>0</v>
      </c>
      <c r="Q501" s="236">
        <f>ROUND(E501*P501,2)</f>
        <v>0</v>
      </c>
      <c r="R501" s="238" t="s">
        <v>698</v>
      </c>
      <c r="S501" s="238" t="s">
        <v>190</v>
      </c>
      <c r="T501" s="239" t="s">
        <v>190</v>
      </c>
      <c r="U501" s="224">
        <v>1.288</v>
      </c>
      <c r="V501" s="224">
        <f>ROUND(E501*U501,2)</f>
        <v>100.23</v>
      </c>
      <c r="W501" s="224"/>
      <c r="X501" s="224" t="s">
        <v>217</v>
      </c>
      <c r="Y501" s="224" t="s">
        <v>192</v>
      </c>
      <c r="Z501" s="214"/>
      <c r="AA501" s="214"/>
      <c r="AB501" s="214"/>
      <c r="AC501" s="214"/>
      <c r="AD501" s="214"/>
      <c r="AE501" s="214"/>
      <c r="AF501" s="214"/>
      <c r="AG501" s="214" t="s">
        <v>218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2" x14ac:dyDescent="0.2">
      <c r="A502" s="221"/>
      <c r="B502" s="222"/>
      <c r="C502" s="260" t="s">
        <v>763</v>
      </c>
      <c r="D502" s="248"/>
      <c r="E502" s="249">
        <v>2.64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24"/>
      <c r="Z502" s="214"/>
      <c r="AA502" s="214"/>
      <c r="AB502" s="214"/>
      <c r="AC502" s="214"/>
      <c r="AD502" s="214"/>
      <c r="AE502" s="214"/>
      <c r="AF502" s="214"/>
      <c r="AG502" s="214" t="s">
        <v>222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 x14ac:dyDescent="0.2">
      <c r="A503" s="221"/>
      <c r="B503" s="222"/>
      <c r="C503" s="260" t="s">
        <v>764</v>
      </c>
      <c r="D503" s="248"/>
      <c r="E503" s="249">
        <v>1.2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24"/>
      <c r="Z503" s="214"/>
      <c r="AA503" s="214"/>
      <c r="AB503" s="214"/>
      <c r="AC503" s="214"/>
      <c r="AD503" s="214"/>
      <c r="AE503" s="214"/>
      <c r="AF503" s="214"/>
      <c r="AG503" s="214" t="s">
        <v>222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3" x14ac:dyDescent="0.2">
      <c r="A504" s="221"/>
      <c r="B504" s="222"/>
      <c r="C504" s="260" t="s">
        <v>765</v>
      </c>
      <c r="D504" s="248"/>
      <c r="E504" s="249">
        <v>9.1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24"/>
      <c r="Z504" s="214"/>
      <c r="AA504" s="214"/>
      <c r="AB504" s="214"/>
      <c r="AC504" s="214"/>
      <c r="AD504" s="214"/>
      <c r="AE504" s="214"/>
      <c r="AF504" s="214"/>
      <c r="AG504" s="214" t="s">
        <v>222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 x14ac:dyDescent="0.2">
      <c r="A505" s="221"/>
      <c r="B505" s="222"/>
      <c r="C505" s="260" t="s">
        <v>759</v>
      </c>
      <c r="D505" s="248"/>
      <c r="E505" s="249">
        <v>8.32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24"/>
      <c r="Z505" s="214"/>
      <c r="AA505" s="214"/>
      <c r="AB505" s="214"/>
      <c r="AC505" s="214"/>
      <c r="AD505" s="214"/>
      <c r="AE505" s="214"/>
      <c r="AF505" s="214"/>
      <c r="AG505" s="214" t="s">
        <v>222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 x14ac:dyDescent="0.2">
      <c r="A506" s="221"/>
      <c r="B506" s="222"/>
      <c r="C506" s="260" t="s">
        <v>766</v>
      </c>
      <c r="D506" s="248"/>
      <c r="E506" s="249">
        <v>3.54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24"/>
      <c r="Z506" s="214"/>
      <c r="AA506" s="214"/>
      <c r="AB506" s="214"/>
      <c r="AC506" s="214"/>
      <c r="AD506" s="214"/>
      <c r="AE506" s="214"/>
      <c r="AF506" s="214"/>
      <c r="AG506" s="214" t="s">
        <v>222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3" x14ac:dyDescent="0.2">
      <c r="A507" s="221"/>
      <c r="B507" s="222"/>
      <c r="C507" s="260" t="s">
        <v>767</v>
      </c>
      <c r="D507" s="248"/>
      <c r="E507" s="249">
        <v>1.8</v>
      </c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24"/>
      <c r="Z507" s="214"/>
      <c r="AA507" s="214"/>
      <c r="AB507" s="214"/>
      <c r="AC507" s="214"/>
      <c r="AD507" s="214"/>
      <c r="AE507" s="214"/>
      <c r="AF507" s="214"/>
      <c r="AG507" s="214" t="s">
        <v>222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3" x14ac:dyDescent="0.2">
      <c r="A508" s="221"/>
      <c r="B508" s="222"/>
      <c r="C508" s="260" t="s">
        <v>768</v>
      </c>
      <c r="D508" s="248"/>
      <c r="E508" s="249">
        <v>10.62</v>
      </c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4"/>
      <c r="AA508" s="214"/>
      <c r="AB508" s="214"/>
      <c r="AC508" s="214"/>
      <c r="AD508" s="214"/>
      <c r="AE508" s="214"/>
      <c r="AF508" s="214"/>
      <c r="AG508" s="214" t="s">
        <v>222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3" x14ac:dyDescent="0.2">
      <c r="A509" s="221"/>
      <c r="B509" s="222"/>
      <c r="C509" s="260" t="s">
        <v>760</v>
      </c>
      <c r="D509" s="248"/>
      <c r="E509" s="249">
        <v>8.6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4"/>
      <c r="AA509" s="214"/>
      <c r="AB509" s="214"/>
      <c r="AC509" s="214"/>
      <c r="AD509" s="214"/>
      <c r="AE509" s="214"/>
      <c r="AF509" s="214"/>
      <c r="AG509" s="214" t="s">
        <v>222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3" x14ac:dyDescent="0.2">
      <c r="A510" s="221"/>
      <c r="B510" s="222"/>
      <c r="C510" s="260" t="s">
        <v>757</v>
      </c>
      <c r="D510" s="248"/>
      <c r="E510" s="249">
        <v>16.28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24"/>
      <c r="Z510" s="214"/>
      <c r="AA510" s="214"/>
      <c r="AB510" s="214"/>
      <c r="AC510" s="214"/>
      <c r="AD510" s="214"/>
      <c r="AE510" s="214"/>
      <c r="AF510" s="214"/>
      <c r="AG510" s="214" t="s">
        <v>222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 x14ac:dyDescent="0.2">
      <c r="A511" s="221"/>
      <c r="B511" s="222"/>
      <c r="C511" s="260" t="s">
        <v>758</v>
      </c>
      <c r="D511" s="248"/>
      <c r="E511" s="249">
        <v>15.72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24"/>
      <c r="Z511" s="214"/>
      <c r="AA511" s="214"/>
      <c r="AB511" s="214"/>
      <c r="AC511" s="214"/>
      <c r="AD511" s="214"/>
      <c r="AE511" s="214"/>
      <c r="AF511" s="214"/>
      <c r="AG511" s="214" t="s">
        <v>222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33">
        <v>134</v>
      </c>
      <c r="B512" s="234" t="s">
        <v>769</v>
      </c>
      <c r="C512" s="243" t="s">
        <v>770</v>
      </c>
      <c r="D512" s="235" t="s">
        <v>362</v>
      </c>
      <c r="E512" s="236">
        <v>23.346</v>
      </c>
      <c r="F512" s="237"/>
      <c r="G512" s="238">
        <f>ROUND(E512*F512,2)</f>
        <v>0</v>
      </c>
      <c r="H512" s="237"/>
      <c r="I512" s="238">
        <f>ROUND(E512*H512,2)</f>
        <v>0</v>
      </c>
      <c r="J512" s="237"/>
      <c r="K512" s="238">
        <f>ROUND(E512*J512,2)</f>
        <v>0</v>
      </c>
      <c r="L512" s="238">
        <v>21</v>
      </c>
      <c r="M512" s="238">
        <f>G512*(1+L512/100)</f>
        <v>0</v>
      </c>
      <c r="N512" s="236">
        <v>0</v>
      </c>
      <c r="O512" s="236">
        <f>ROUND(E512*N512,2)</f>
        <v>0</v>
      </c>
      <c r="P512" s="236">
        <v>0</v>
      </c>
      <c r="Q512" s="236">
        <f>ROUND(E512*P512,2)</f>
        <v>0</v>
      </c>
      <c r="R512" s="238" t="s">
        <v>698</v>
      </c>
      <c r="S512" s="238" t="s">
        <v>190</v>
      </c>
      <c r="T512" s="239" t="s">
        <v>190</v>
      </c>
      <c r="U512" s="224">
        <v>0.12</v>
      </c>
      <c r="V512" s="224">
        <f>ROUND(E512*U512,2)</f>
        <v>2.8</v>
      </c>
      <c r="W512" s="224"/>
      <c r="X512" s="224" t="s">
        <v>217</v>
      </c>
      <c r="Y512" s="224" t="s">
        <v>192</v>
      </c>
      <c r="Z512" s="214"/>
      <c r="AA512" s="214"/>
      <c r="AB512" s="214"/>
      <c r="AC512" s="214"/>
      <c r="AD512" s="214"/>
      <c r="AE512" s="214"/>
      <c r="AF512" s="214"/>
      <c r="AG512" s="214" t="s">
        <v>218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2" x14ac:dyDescent="0.2">
      <c r="A513" s="221"/>
      <c r="B513" s="222"/>
      <c r="C513" s="260" t="s">
        <v>771</v>
      </c>
      <c r="D513" s="248"/>
      <c r="E513" s="249">
        <v>23.346</v>
      </c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4"/>
      <c r="AA513" s="214"/>
      <c r="AB513" s="214"/>
      <c r="AC513" s="214"/>
      <c r="AD513" s="214"/>
      <c r="AE513" s="214"/>
      <c r="AF513" s="214"/>
      <c r="AG513" s="214" t="s">
        <v>222</v>
      </c>
      <c r="AH513" s="214">
        <v>5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3">
        <v>135</v>
      </c>
      <c r="B514" s="234" t="s">
        <v>772</v>
      </c>
      <c r="C514" s="243" t="s">
        <v>773</v>
      </c>
      <c r="D514" s="235" t="s">
        <v>362</v>
      </c>
      <c r="E514" s="236">
        <v>23.346</v>
      </c>
      <c r="F514" s="237"/>
      <c r="G514" s="238">
        <f>ROUND(E514*F514,2)</f>
        <v>0</v>
      </c>
      <c r="H514" s="237"/>
      <c r="I514" s="238">
        <f>ROUND(E514*H514,2)</f>
        <v>0</v>
      </c>
      <c r="J514" s="237"/>
      <c r="K514" s="238">
        <f>ROUND(E514*J514,2)</f>
        <v>0</v>
      </c>
      <c r="L514" s="238">
        <v>21</v>
      </c>
      <c r="M514" s="238">
        <f>G514*(1+L514/100)</f>
        <v>0</v>
      </c>
      <c r="N514" s="236">
        <v>0</v>
      </c>
      <c r="O514" s="236">
        <f>ROUND(E514*N514,2)</f>
        <v>0</v>
      </c>
      <c r="P514" s="236">
        <v>0</v>
      </c>
      <c r="Q514" s="236">
        <f>ROUND(E514*P514,2)</f>
        <v>0</v>
      </c>
      <c r="R514" s="238" t="s">
        <v>256</v>
      </c>
      <c r="S514" s="238" t="s">
        <v>190</v>
      </c>
      <c r="T514" s="239" t="s">
        <v>190</v>
      </c>
      <c r="U514" s="224">
        <v>0</v>
      </c>
      <c r="V514" s="224">
        <f>ROUND(E514*U514,2)</f>
        <v>0</v>
      </c>
      <c r="W514" s="224"/>
      <c r="X514" s="224" t="s">
        <v>257</v>
      </c>
      <c r="Y514" s="224" t="s">
        <v>192</v>
      </c>
      <c r="Z514" s="214"/>
      <c r="AA514" s="214"/>
      <c r="AB514" s="214"/>
      <c r="AC514" s="214"/>
      <c r="AD514" s="214"/>
      <c r="AE514" s="214"/>
      <c r="AF514" s="214"/>
      <c r="AG514" s="214" t="s">
        <v>258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2" x14ac:dyDescent="0.2">
      <c r="A515" s="221"/>
      <c r="B515" s="222"/>
      <c r="C515" s="260" t="s">
        <v>774</v>
      </c>
      <c r="D515" s="248"/>
      <c r="E515" s="249">
        <v>23.346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4"/>
      <c r="AA515" s="214"/>
      <c r="AB515" s="214"/>
      <c r="AC515" s="214"/>
      <c r="AD515" s="214"/>
      <c r="AE515" s="214"/>
      <c r="AF515" s="214"/>
      <c r="AG515" s="214" t="s">
        <v>222</v>
      </c>
      <c r="AH515" s="214">
        <v>5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ht="22.5" outlineLevel="1" x14ac:dyDescent="0.2">
      <c r="A516" s="233">
        <v>136</v>
      </c>
      <c r="B516" s="234" t="s">
        <v>775</v>
      </c>
      <c r="C516" s="243" t="s">
        <v>776</v>
      </c>
      <c r="D516" s="235" t="s">
        <v>237</v>
      </c>
      <c r="E516" s="236">
        <v>81.710999999999999</v>
      </c>
      <c r="F516" s="237"/>
      <c r="G516" s="238">
        <f>ROUND(E516*F516,2)</f>
        <v>0</v>
      </c>
      <c r="H516" s="237"/>
      <c r="I516" s="238">
        <f>ROUND(E516*H516,2)</f>
        <v>0</v>
      </c>
      <c r="J516" s="237"/>
      <c r="K516" s="238">
        <f>ROUND(E516*J516,2)</f>
        <v>0</v>
      </c>
      <c r="L516" s="238">
        <v>21</v>
      </c>
      <c r="M516" s="238">
        <f>G516*(1+L516/100)</f>
        <v>0</v>
      </c>
      <c r="N516" s="236">
        <v>1.9429999999999999E-2</v>
      </c>
      <c r="O516" s="236">
        <f>ROUND(E516*N516,2)</f>
        <v>1.59</v>
      </c>
      <c r="P516" s="236">
        <v>0</v>
      </c>
      <c r="Q516" s="236">
        <f>ROUND(E516*P516,2)</f>
        <v>0</v>
      </c>
      <c r="R516" s="238" t="s">
        <v>256</v>
      </c>
      <c r="S516" s="238" t="s">
        <v>190</v>
      </c>
      <c r="T516" s="239" t="s">
        <v>190</v>
      </c>
      <c r="U516" s="224">
        <v>0</v>
      </c>
      <c r="V516" s="224">
        <f>ROUND(E516*U516,2)</f>
        <v>0</v>
      </c>
      <c r="W516" s="224"/>
      <c r="X516" s="224" t="s">
        <v>257</v>
      </c>
      <c r="Y516" s="224" t="s">
        <v>192</v>
      </c>
      <c r="Z516" s="214"/>
      <c r="AA516" s="214"/>
      <c r="AB516" s="214"/>
      <c r="AC516" s="214"/>
      <c r="AD516" s="214"/>
      <c r="AE516" s="214"/>
      <c r="AF516" s="214"/>
      <c r="AG516" s="214" t="s">
        <v>258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2" x14ac:dyDescent="0.2">
      <c r="A517" s="221"/>
      <c r="B517" s="222"/>
      <c r="C517" s="260" t="s">
        <v>777</v>
      </c>
      <c r="D517" s="248"/>
      <c r="E517" s="249">
        <v>81.710999999999999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4"/>
      <c r="AA517" s="214"/>
      <c r="AB517" s="214"/>
      <c r="AC517" s="214"/>
      <c r="AD517" s="214"/>
      <c r="AE517" s="214"/>
      <c r="AF517" s="214"/>
      <c r="AG517" s="214" t="s">
        <v>222</v>
      </c>
      <c r="AH517" s="214">
        <v>5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52">
        <v>137</v>
      </c>
      <c r="B518" s="253" t="s">
        <v>778</v>
      </c>
      <c r="C518" s="262" t="s">
        <v>779</v>
      </c>
      <c r="D518" s="254" t="s">
        <v>403</v>
      </c>
      <c r="E518" s="255">
        <v>1.9413199999999999</v>
      </c>
      <c r="F518" s="256"/>
      <c r="G518" s="257">
        <f>ROUND(E518*F518,2)</f>
        <v>0</v>
      </c>
      <c r="H518" s="256"/>
      <c r="I518" s="257">
        <f>ROUND(E518*H518,2)</f>
        <v>0</v>
      </c>
      <c r="J518" s="256"/>
      <c r="K518" s="257">
        <f>ROUND(E518*J518,2)</f>
        <v>0</v>
      </c>
      <c r="L518" s="257">
        <v>21</v>
      </c>
      <c r="M518" s="257">
        <f>G518*(1+L518/100)</f>
        <v>0</v>
      </c>
      <c r="N518" s="255">
        <v>0</v>
      </c>
      <c r="O518" s="255">
        <f>ROUND(E518*N518,2)</f>
        <v>0</v>
      </c>
      <c r="P518" s="255">
        <v>0</v>
      </c>
      <c r="Q518" s="255">
        <f>ROUND(E518*P518,2)</f>
        <v>0</v>
      </c>
      <c r="R518" s="257" t="s">
        <v>698</v>
      </c>
      <c r="S518" s="257" t="s">
        <v>190</v>
      </c>
      <c r="T518" s="258" t="s">
        <v>190</v>
      </c>
      <c r="U518" s="224">
        <v>1.5980000000000001</v>
      </c>
      <c r="V518" s="224">
        <f>ROUND(E518*U518,2)</f>
        <v>3.1</v>
      </c>
      <c r="W518" s="224"/>
      <c r="X518" s="224" t="s">
        <v>582</v>
      </c>
      <c r="Y518" s="224" t="s">
        <v>192</v>
      </c>
      <c r="Z518" s="214"/>
      <c r="AA518" s="214"/>
      <c r="AB518" s="214"/>
      <c r="AC518" s="214"/>
      <c r="AD518" s="214"/>
      <c r="AE518" s="214"/>
      <c r="AF518" s="214"/>
      <c r="AG518" s="214" t="s">
        <v>583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x14ac:dyDescent="0.2">
      <c r="A519" s="226" t="s">
        <v>185</v>
      </c>
      <c r="B519" s="227" t="s">
        <v>141</v>
      </c>
      <c r="C519" s="242" t="s">
        <v>142</v>
      </c>
      <c r="D519" s="228"/>
      <c r="E519" s="229"/>
      <c r="F519" s="230"/>
      <c r="G519" s="230">
        <f>SUMIF(AG520:AG529,"&lt;&gt;NOR",G520:G529)</f>
        <v>0</v>
      </c>
      <c r="H519" s="230"/>
      <c r="I519" s="230">
        <f>SUM(I520:I529)</f>
        <v>0</v>
      </c>
      <c r="J519" s="230"/>
      <c r="K519" s="230">
        <f>SUM(K520:K529)</f>
        <v>0</v>
      </c>
      <c r="L519" s="230"/>
      <c r="M519" s="230">
        <f>SUM(M520:M529)</f>
        <v>0</v>
      </c>
      <c r="N519" s="229"/>
      <c r="O519" s="229">
        <f>SUM(O520:O529)</f>
        <v>0.02</v>
      </c>
      <c r="P519" s="229"/>
      <c r="Q519" s="229">
        <f>SUM(Q520:Q529)</f>
        <v>0</v>
      </c>
      <c r="R519" s="230"/>
      <c r="S519" s="230"/>
      <c r="T519" s="231"/>
      <c r="U519" s="225"/>
      <c r="V519" s="225">
        <f>SUM(V520:V529)</f>
        <v>9.09</v>
      </c>
      <c r="W519" s="225"/>
      <c r="X519" s="225"/>
      <c r="Y519" s="225"/>
      <c r="AG519" t="s">
        <v>186</v>
      </c>
    </row>
    <row r="520" spans="1:60" ht="22.5" outlineLevel="1" x14ac:dyDescent="0.2">
      <c r="A520" s="233">
        <v>138</v>
      </c>
      <c r="B520" s="234" t="s">
        <v>780</v>
      </c>
      <c r="C520" s="243" t="s">
        <v>781</v>
      </c>
      <c r="D520" s="235" t="s">
        <v>237</v>
      </c>
      <c r="E520" s="236">
        <v>1.4</v>
      </c>
      <c r="F520" s="237"/>
      <c r="G520" s="238">
        <f>ROUND(E520*F520,2)</f>
        <v>0</v>
      </c>
      <c r="H520" s="237"/>
      <c r="I520" s="238">
        <f>ROUND(E520*H520,2)</f>
        <v>0</v>
      </c>
      <c r="J520" s="237"/>
      <c r="K520" s="238">
        <f>ROUND(E520*J520,2)</f>
        <v>0</v>
      </c>
      <c r="L520" s="238">
        <v>21</v>
      </c>
      <c r="M520" s="238">
        <f>G520*(1+L520/100)</f>
        <v>0</v>
      </c>
      <c r="N520" s="236">
        <v>1.0000000000000001E-5</v>
      </c>
      <c r="O520" s="236">
        <f>ROUND(E520*N520,2)</f>
        <v>0</v>
      </c>
      <c r="P520" s="236">
        <v>0</v>
      </c>
      <c r="Q520" s="236">
        <f>ROUND(E520*P520,2)</f>
        <v>0</v>
      </c>
      <c r="R520" s="238" t="s">
        <v>782</v>
      </c>
      <c r="S520" s="238" t="s">
        <v>190</v>
      </c>
      <c r="T520" s="239" t="s">
        <v>190</v>
      </c>
      <c r="U520" s="224">
        <v>7.6999999999999999E-2</v>
      </c>
      <c r="V520" s="224">
        <f>ROUND(E520*U520,2)</f>
        <v>0.11</v>
      </c>
      <c r="W520" s="224"/>
      <c r="X520" s="224" t="s">
        <v>217</v>
      </c>
      <c r="Y520" s="224" t="s">
        <v>192</v>
      </c>
      <c r="Z520" s="214"/>
      <c r="AA520" s="214"/>
      <c r="AB520" s="214"/>
      <c r="AC520" s="214"/>
      <c r="AD520" s="214"/>
      <c r="AE520" s="214"/>
      <c r="AF520" s="214"/>
      <c r="AG520" s="214" t="s">
        <v>218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2" x14ac:dyDescent="0.2">
      <c r="A521" s="221"/>
      <c r="B521" s="222"/>
      <c r="C521" s="260" t="s">
        <v>783</v>
      </c>
      <c r="D521" s="248"/>
      <c r="E521" s="249">
        <v>1.4</v>
      </c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24"/>
      <c r="Z521" s="214"/>
      <c r="AA521" s="214"/>
      <c r="AB521" s="214"/>
      <c r="AC521" s="214"/>
      <c r="AD521" s="214"/>
      <c r="AE521" s="214"/>
      <c r="AF521" s="214"/>
      <c r="AG521" s="214" t="s">
        <v>222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ht="22.5" outlineLevel="1" x14ac:dyDescent="0.2">
      <c r="A522" s="233">
        <v>139</v>
      </c>
      <c r="B522" s="234" t="s">
        <v>784</v>
      </c>
      <c r="C522" s="243" t="s">
        <v>785</v>
      </c>
      <c r="D522" s="235" t="s">
        <v>237</v>
      </c>
      <c r="E522" s="236">
        <v>24.5</v>
      </c>
      <c r="F522" s="237"/>
      <c r="G522" s="238">
        <f>ROUND(E522*F522,2)</f>
        <v>0</v>
      </c>
      <c r="H522" s="237"/>
      <c r="I522" s="238">
        <f>ROUND(E522*H522,2)</f>
        <v>0</v>
      </c>
      <c r="J522" s="237"/>
      <c r="K522" s="238">
        <f>ROUND(E522*J522,2)</f>
        <v>0</v>
      </c>
      <c r="L522" s="238">
        <v>21</v>
      </c>
      <c r="M522" s="238">
        <f>G522*(1+L522/100)</f>
        <v>0</v>
      </c>
      <c r="N522" s="236">
        <v>4.0000000000000002E-4</v>
      </c>
      <c r="O522" s="236">
        <f>ROUND(E522*N522,2)</f>
        <v>0.01</v>
      </c>
      <c r="P522" s="236">
        <v>0</v>
      </c>
      <c r="Q522" s="236">
        <f>ROUND(E522*P522,2)</f>
        <v>0</v>
      </c>
      <c r="R522" s="238" t="s">
        <v>782</v>
      </c>
      <c r="S522" s="238" t="s">
        <v>190</v>
      </c>
      <c r="T522" s="239" t="s">
        <v>190</v>
      </c>
      <c r="U522" s="224">
        <v>0.16400000000000001</v>
      </c>
      <c r="V522" s="224">
        <f>ROUND(E522*U522,2)</f>
        <v>4.0199999999999996</v>
      </c>
      <c r="W522" s="224"/>
      <c r="X522" s="224" t="s">
        <v>217</v>
      </c>
      <c r="Y522" s="224" t="s">
        <v>192</v>
      </c>
      <c r="Z522" s="214"/>
      <c r="AA522" s="214"/>
      <c r="AB522" s="214"/>
      <c r="AC522" s="214"/>
      <c r="AD522" s="214"/>
      <c r="AE522" s="214"/>
      <c r="AF522" s="214"/>
      <c r="AG522" s="214" t="s">
        <v>218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2" x14ac:dyDescent="0.2">
      <c r="A523" s="221"/>
      <c r="B523" s="222"/>
      <c r="C523" s="259" t="s">
        <v>786</v>
      </c>
      <c r="D523" s="250"/>
      <c r="E523" s="250"/>
      <c r="F523" s="250"/>
      <c r="G523" s="250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24"/>
      <c r="Z523" s="214"/>
      <c r="AA523" s="214"/>
      <c r="AB523" s="214"/>
      <c r="AC523" s="214"/>
      <c r="AD523" s="214"/>
      <c r="AE523" s="214"/>
      <c r="AF523" s="214"/>
      <c r="AG523" s="214" t="s">
        <v>220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2" x14ac:dyDescent="0.2">
      <c r="A524" s="221"/>
      <c r="B524" s="222"/>
      <c r="C524" s="260" t="s">
        <v>787</v>
      </c>
      <c r="D524" s="248"/>
      <c r="E524" s="249">
        <v>24.5</v>
      </c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24"/>
      <c r="Z524" s="214"/>
      <c r="AA524" s="214"/>
      <c r="AB524" s="214"/>
      <c r="AC524" s="214"/>
      <c r="AD524" s="214"/>
      <c r="AE524" s="214"/>
      <c r="AF524" s="214"/>
      <c r="AG524" s="214" t="s">
        <v>222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33">
        <v>140</v>
      </c>
      <c r="B525" s="234" t="s">
        <v>788</v>
      </c>
      <c r="C525" s="243" t="s">
        <v>789</v>
      </c>
      <c r="D525" s="235" t="s">
        <v>237</v>
      </c>
      <c r="E525" s="236">
        <v>1.4</v>
      </c>
      <c r="F525" s="237"/>
      <c r="G525" s="238">
        <f>ROUND(E525*F525,2)</f>
        <v>0</v>
      </c>
      <c r="H525" s="237"/>
      <c r="I525" s="238">
        <f>ROUND(E525*H525,2)</f>
        <v>0</v>
      </c>
      <c r="J525" s="237"/>
      <c r="K525" s="238">
        <f>ROUND(E525*J525,2)</f>
        <v>0</v>
      </c>
      <c r="L525" s="238">
        <v>21</v>
      </c>
      <c r="M525" s="238">
        <f>G525*(1+L525/100)</f>
        <v>0</v>
      </c>
      <c r="N525" s="236">
        <v>6.9999999999999994E-5</v>
      </c>
      <c r="O525" s="236">
        <f>ROUND(E525*N525,2)</f>
        <v>0</v>
      </c>
      <c r="P525" s="236">
        <v>0</v>
      </c>
      <c r="Q525" s="236">
        <f>ROUND(E525*P525,2)</f>
        <v>0</v>
      </c>
      <c r="R525" s="238" t="s">
        <v>782</v>
      </c>
      <c r="S525" s="238" t="s">
        <v>190</v>
      </c>
      <c r="T525" s="239" t="s">
        <v>190</v>
      </c>
      <c r="U525" s="224">
        <v>0.14399999999999999</v>
      </c>
      <c r="V525" s="224">
        <f>ROUND(E525*U525,2)</f>
        <v>0.2</v>
      </c>
      <c r="W525" s="224"/>
      <c r="X525" s="224" t="s">
        <v>217</v>
      </c>
      <c r="Y525" s="224" t="s">
        <v>192</v>
      </c>
      <c r="Z525" s="214"/>
      <c r="AA525" s="214"/>
      <c r="AB525" s="214"/>
      <c r="AC525" s="214"/>
      <c r="AD525" s="214"/>
      <c r="AE525" s="214"/>
      <c r="AF525" s="214"/>
      <c r="AG525" s="214" t="s">
        <v>218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2" x14ac:dyDescent="0.2">
      <c r="A526" s="221"/>
      <c r="B526" s="222"/>
      <c r="C526" s="260" t="s">
        <v>783</v>
      </c>
      <c r="D526" s="248"/>
      <c r="E526" s="249">
        <v>1.4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24"/>
      <c r="Z526" s="214"/>
      <c r="AA526" s="214"/>
      <c r="AB526" s="214"/>
      <c r="AC526" s="214"/>
      <c r="AD526" s="214"/>
      <c r="AE526" s="214"/>
      <c r="AF526" s="214"/>
      <c r="AG526" s="214" t="s">
        <v>222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ht="22.5" outlineLevel="1" x14ac:dyDescent="0.2">
      <c r="A527" s="233">
        <v>141</v>
      </c>
      <c r="B527" s="234" t="s">
        <v>790</v>
      </c>
      <c r="C527" s="243" t="s">
        <v>791</v>
      </c>
      <c r="D527" s="235" t="s">
        <v>237</v>
      </c>
      <c r="E527" s="236">
        <v>9.6074999999999999</v>
      </c>
      <c r="F527" s="237"/>
      <c r="G527" s="238">
        <f>ROUND(E527*F527,2)</f>
        <v>0</v>
      </c>
      <c r="H527" s="237"/>
      <c r="I527" s="238">
        <f>ROUND(E527*H527,2)</f>
        <v>0</v>
      </c>
      <c r="J527" s="237"/>
      <c r="K527" s="238">
        <f>ROUND(E527*J527,2)</f>
        <v>0</v>
      </c>
      <c r="L527" s="238">
        <v>21</v>
      </c>
      <c r="M527" s="238">
        <f>G527*(1+L527/100)</f>
        <v>0</v>
      </c>
      <c r="N527" s="236">
        <v>6.6E-4</v>
      </c>
      <c r="O527" s="236">
        <f>ROUND(E527*N527,2)</f>
        <v>0.01</v>
      </c>
      <c r="P527" s="236">
        <v>0</v>
      </c>
      <c r="Q527" s="236">
        <f>ROUND(E527*P527,2)</f>
        <v>0</v>
      </c>
      <c r="R527" s="238" t="s">
        <v>782</v>
      </c>
      <c r="S527" s="238" t="s">
        <v>190</v>
      </c>
      <c r="T527" s="239" t="s">
        <v>190</v>
      </c>
      <c r="U527" s="224">
        <v>0.495</v>
      </c>
      <c r="V527" s="224">
        <f>ROUND(E527*U527,2)</f>
        <v>4.76</v>
      </c>
      <c r="W527" s="224"/>
      <c r="X527" s="224" t="s">
        <v>217</v>
      </c>
      <c r="Y527" s="224" t="s">
        <v>192</v>
      </c>
      <c r="Z527" s="214"/>
      <c r="AA527" s="214"/>
      <c r="AB527" s="214"/>
      <c r="AC527" s="214"/>
      <c r="AD527" s="214"/>
      <c r="AE527" s="214"/>
      <c r="AF527" s="214"/>
      <c r="AG527" s="214" t="s">
        <v>218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ht="22.5" outlineLevel="2" x14ac:dyDescent="0.2">
      <c r="A528" s="221"/>
      <c r="B528" s="222"/>
      <c r="C528" s="244" t="s">
        <v>792</v>
      </c>
      <c r="D528" s="240"/>
      <c r="E528" s="240"/>
      <c r="F528" s="240"/>
      <c r="G528" s="240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4"/>
      <c r="AA528" s="214"/>
      <c r="AB528" s="214"/>
      <c r="AC528" s="214"/>
      <c r="AD528" s="214"/>
      <c r="AE528" s="214"/>
      <c r="AF528" s="214"/>
      <c r="AG528" s="214" t="s">
        <v>195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41" t="str">
        <f>C528</f>
        <v>včetně montáže, dodávky a demontáže pomocného lešení, aplikace odstraňovače nátěru, dodávka nátěrové hmoty, setření nátěru a následné očištění tlakovou vodou.</v>
      </c>
      <c r="BB528" s="214"/>
      <c r="BC528" s="214"/>
      <c r="BD528" s="214"/>
      <c r="BE528" s="214"/>
      <c r="BF528" s="214"/>
      <c r="BG528" s="214"/>
      <c r="BH528" s="214"/>
    </row>
    <row r="529" spans="1:60" outlineLevel="2" x14ac:dyDescent="0.2">
      <c r="A529" s="221"/>
      <c r="B529" s="222"/>
      <c r="C529" s="260" t="s">
        <v>793</v>
      </c>
      <c r="D529" s="248"/>
      <c r="E529" s="249">
        <v>9.6074999999999999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24"/>
      <c r="Z529" s="214"/>
      <c r="AA529" s="214"/>
      <c r="AB529" s="214"/>
      <c r="AC529" s="214"/>
      <c r="AD529" s="214"/>
      <c r="AE529" s="214"/>
      <c r="AF529" s="214"/>
      <c r="AG529" s="214" t="s">
        <v>222</v>
      </c>
      <c r="AH529" s="214">
        <v>5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x14ac:dyDescent="0.2">
      <c r="A530" s="226" t="s">
        <v>185</v>
      </c>
      <c r="B530" s="227" t="s">
        <v>143</v>
      </c>
      <c r="C530" s="242" t="s">
        <v>144</v>
      </c>
      <c r="D530" s="228"/>
      <c r="E530" s="229"/>
      <c r="F530" s="230"/>
      <c r="G530" s="230">
        <f>SUMIF(AG531:AG540,"&lt;&gt;NOR",G531:G540)</f>
        <v>0</v>
      </c>
      <c r="H530" s="230"/>
      <c r="I530" s="230">
        <f>SUM(I531:I540)</f>
        <v>0</v>
      </c>
      <c r="J530" s="230"/>
      <c r="K530" s="230">
        <f>SUM(K531:K540)</f>
        <v>0</v>
      </c>
      <c r="L530" s="230"/>
      <c r="M530" s="230">
        <f>SUM(M531:M540)</f>
        <v>0</v>
      </c>
      <c r="N530" s="229"/>
      <c r="O530" s="229">
        <f>SUM(O531:O540)</f>
        <v>0.11</v>
      </c>
      <c r="P530" s="229"/>
      <c r="Q530" s="229">
        <f>SUM(Q531:Q540)</f>
        <v>0</v>
      </c>
      <c r="R530" s="230"/>
      <c r="S530" s="230"/>
      <c r="T530" s="231"/>
      <c r="U530" s="225"/>
      <c r="V530" s="225">
        <f>SUM(V531:V540)</f>
        <v>67.3</v>
      </c>
      <c r="W530" s="225"/>
      <c r="X530" s="225"/>
      <c r="Y530" s="225"/>
      <c r="AG530" t="s">
        <v>186</v>
      </c>
    </row>
    <row r="531" spans="1:60" outlineLevel="1" x14ac:dyDescent="0.2">
      <c r="A531" s="233">
        <v>142</v>
      </c>
      <c r="B531" s="234" t="s">
        <v>794</v>
      </c>
      <c r="C531" s="243" t="s">
        <v>795</v>
      </c>
      <c r="D531" s="235" t="s">
        <v>237</v>
      </c>
      <c r="E531" s="236">
        <v>471.238</v>
      </c>
      <c r="F531" s="237"/>
      <c r="G531" s="238">
        <f>ROUND(E531*F531,2)</f>
        <v>0</v>
      </c>
      <c r="H531" s="237"/>
      <c r="I531" s="238">
        <f>ROUND(E531*H531,2)</f>
        <v>0</v>
      </c>
      <c r="J531" s="237"/>
      <c r="K531" s="238">
        <f>ROUND(E531*J531,2)</f>
        <v>0</v>
      </c>
      <c r="L531" s="238">
        <v>21</v>
      </c>
      <c r="M531" s="238">
        <f>G531*(1+L531/100)</f>
        <v>0</v>
      </c>
      <c r="N531" s="236">
        <v>6.9999999999999994E-5</v>
      </c>
      <c r="O531" s="236">
        <f>ROUND(E531*N531,2)</f>
        <v>0.03</v>
      </c>
      <c r="P531" s="236">
        <v>0</v>
      </c>
      <c r="Q531" s="236">
        <f>ROUND(E531*P531,2)</f>
        <v>0</v>
      </c>
      <c r="R531" s="238" t="s">
        <v>796</v>
      </c>
      <c r="S531" s="238" t="s">
        <v>190</v>
      </c>
      <c r="T531" s="239" t="s">
        <v>190</v>
      </c>
      <c r="U531" s="224">
        <v>3.2480000000000002E-2</v>
      </c>
      <c r="V531" s="224">
        <f>ROUND(E531*U531,2)</f>
        <v>15.31</v>
      </c>
      <c r="W531" s="224"/>
      <c r="X531" s="224" t="s">
        <v>217</v>
      </c>
      <c r="Y531" s="224" t="s">
        <v>192</v>
      </c>
      <c r="Z531" s="214"/>
      <c r="AA531" s="214"/>
      <c r="AB531" s="214"/>
      <c r="AC531" s="214"/>
      <c r="AD531" s="214"/>
      <c r="AE531" s="214"/>
      <c r="AF531" s="214"/>
      <c r="AG531" s="214" t="s">
        <v>218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2" x14ac:dyDescent="0.2">
      <c r="A532" s="221"/>
      <c r="B532" s="222"/>
      <c r="C532" s="260" t="s">
        <v>797</v>
      </c>
      <c r="D532" s="248"/>
      <c r="E532" s="249">
        <v>262.35449999999997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4"/>
      <c r="AA532" s="214"/>
      <c r="AB532" s="214"/>
      <c r="AC532" s="214"/>
      <c r="AD532" s="214"/>
      <c r="AE532" s="214"/>
      <c r="AF532" s="214"/>
      <c r="AG532" s="214" t="s">
        <v>222</v>
      </c>
      <c r="AH532" s="214">
        <v>5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3" x14ac:dyDescent="0.2">
      <c r="A533" s="221"/>
      <c r="B533" s="222"/>
      <c r="C533" s="260" t="s">
        <v>798</v>
      </c>
      <c r="D533" s="248"/>
      <c r="E533" s="249">
        <v>112.488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24"/>
      <c r="Z533" s="214"/>
      <c r="AA533" s="214"/>
      <c r="AB533" s="214"/>
      <c r="AC533" s="214"/>
      <c r="AD533" s="214"/>
      <c r="AE533" s="214"/>
      <c r="AF533" s="214"/>
      <c r="AG533" s="214" t="s">
        <v>222</v>
      </c>
      <c r="AH533" s="214">
        <v>5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3" x14ac:dyDescent="0.2">
      <c r="A534" s="221"/>
      <c r="B534" s="222"/>
      <c r="C534" s="260" t="s">
        <v>799</v>
      </c>
      <c r="D534" s="248"/>
      <c r="E534" s="249">
        <v>20.2285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24"/>
      <c r="Z534" s="214"/>
      <c r="AA534" s="214"/>
      <c r="AB534" s="214"/>
      <c r="AC534" s="214"/>
      <c r="AD534" s="214"/>
      <c r="AE534" s="214"/>
      <c r="AF534" s="214"/>
      <c r="AG534" s="214" t="s">
        <v>222</v>
      </c>
      <c r="AH534" s="214">
        <v>5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3" x14ac:dyDescent="0.2">
      <c r="A535" s="221"/>
      <c r="B535" s="222"/>
      <c r="C535" s="260" t="s">
        <v>800</v>
      </c>
      <c r="D535" s="248"/>
      <c r="E535" s="249">
        <v>3.1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4"/>
      <c r="AA535" s="214"/>
      <c r="AB535" s="214"/>
      <c r="AC535" s="214"/>
      <c r="AD535" s="214"/>
      <c r="AE535" s="214"/>
      <c r="AF535" s="214"/>
      <c r="AG535" s="214" t="s">
        <v>222</v>
      </c>
      <c r="AH535" s="214">
        <v>5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3" x14ac:dyDescent="0.2">
      <c r="A536" s="221"/>
      <c r="B536" s="222"/>
      <c r="C536" s="260" t="s">
        <v>801</v>
      </c>
      <c r="D536" s="248"/>
      <c r="E536" s="249">
        <v>42.9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24"/>
      <c r="Z536" s="214"/>
      <c r="AA536" s="214"/>
      <c r="AB536" s="214"/>
      <c r="AC536" s="214"/>
      <c r="AD536" s="214"/>
      <c r="AE536" s="214"/>
      <c r="AF536" s="214"/>
      <c r="AG536" s="214" t="s">
        <v>222</v>
      </c>
      <c r="AH536" s="214">
        <v>5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3" x14ac:dyDescent="0.2">
      <c r="A537" s="221"/>
      <c r="B537" s="222"/>
      <c r="C537" s="260" t="s">
        <v>613</v>
      </c>
      <c r="D537" s="248"/>
      <c r="E537" s="249">
        <v>30.167000000000002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24"/>
      <c r="Z537" s="214"/>
      <c r="AA537" s="214"/>
      <c r="AB537" s="214"/>
      <c r="AC537" s="214"/>
      <c r="AD537" s="214"/>
      <c r="AE537" s="214"/>
      <c r="AF537" s="214"/>
      <c r="AG537" s="214" t="s">
        <v>222</v>
      </c>
      <c r="AH537" s="214">
        <v>5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33">
        <v>143</v>
      </c>
      <c r="B538" s="234" t="s">
        <v>802</v>
      </c>
      <c r="C538" s="243" t="s">
        <v>803</v>
      </c>
      <c r="D538" s="235" t="s">
        <v>237</v>
      </c>
      <c r="E538" s="236">
        <v>476.89</v>
      </c>
      <c r="F538" s="237"/>
      <c r="G538" s="238">
        <f>ROUND(E538*F538,2)</f>
        <v>0</v>
      </c>
      <c r="H538" s="237"/>
      <c r="I538" s="238">
        <f>ROUND(E538*H538,2)</f>
        <v>0</v>
      </c>
      <c r="J538" s="237"/>
      <c r="K538" s="238">
        <f>ROUND(E538*J538,2)</f>
        <v>0</v>
      </c>
      <c r="L538" s="238">
        <v>21</v>
      </c>
      <c r="M538" s="238">
        <f>G538*(1+L538/100)</f>
        <v>0</v>
      </c>
      <c r="N538" s="236">
        <v>1.6000000000000001E-4</v>
      </c>
      <c r="O538" s="236">
        <f>ROUND(E538*N538,2)</f>
        <v>0.08</v>
      </c>
      <c r="P538" s="236">
        <v>0</v>
      </c>
      <c r="Q538" s="236">
        <f>ROUND(E538*P538,2)</f>
        <v>0</v>
      </c>
      <c r="R538" s="238" t="s">
        <v>796</v>
      </c>
      <c r="S538" s="238" t="s">
        <v>190</v>
      </c>
      <c r="T538" s="239" t="s">
        <v>190</v>
      </c>
      <c r="U538" s="224">
        <v>0.10902000000000001</v>
      </c>
      <c r="V538" s="224">
        <f>ROUND(E538*U538,2)</f>
        <v>51.99</v>
      </c>
      <c r="W538" s="224"/>
      <c r="X538" s="224" t="s">
        <v>217</v>
      </c>
      <c r="Y538" s="224" t="s">
        <v>192</v>
      </c>
      <c r="Z538" s="214"/>
      <c r="AA538" s="214"/>
      <c r="AB538" s="214"/>
      <c r="AC538" s="214"/>
      <c r="AD538" s="214"/>
      <c r="AE538" s="214"/>
      <c r="AF538" s="214"/>
      <c r="AG538" s="214" t="s">
        <v>218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2" x14ac:dyDescent="0.2">
      <c r="A539" s="221"/>
      <c r="B539" s="222"/>
      <c r="C539" s="260" t="s">
        <v>804</v>
      </c>
      <c r="D539" s="248"/>
      <c r="E539" s="249">
        <v>471.238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24"/>
      <c r="Z539" s="214"/>
      <c r="AA539" s="214"/>
      <c r="AB539" s="214"/>
      <c r="AC539" s="214"/>
      <c r="AD539" s="214"/>
      <c r="AE539" s="214"/>
      <c r="AF539" s="214"/>
      <c r="AG539" s="214" t="s">
        <v>222</v>
      </c>
      <c r="AH539" s="214">
        <v>5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3" x14ac:dyDescent="0.2">
      <c r="A540" s="221"/>
      <c r="B540" s="222"/>
      <c r="C540" s="260" t="s">
        <v>805</v>
      </c>
      <c r="D540" s="248"/>
      <c r="E540" s="249">
        <v>5.6520000000000001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24"/>
      <c r="Z540" s="214"/>
      <c r="AA540" s="214"/>
      <c r="AB540" s="214"/>
      <c r="AC540" s="214"/>
      <c r="AD540" s="214"/>
      <c r="AE540" s="214"/>
      <c r="AF540" s="214"/>
      <c r="AG540" s="214" t="s">
        <v>222</v>
      </c>
      <c r="AH540" s="214">
        <v>5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x14ac:dyDescent="0.2">
      <c r="A541" s="226" t="s">
        <v>185</v>
      </c>
      <c r="B541" s="227" t="s">
        <v>145</v>
      </c>
      <c r="C541" s="242" t="s">
        <v>146</v>
      </c>
      <c r="D541" s="228"/>
      <c r="E541" s="229"/>
      <c r="F541" s="230"/>
      <c r="G541" s="230">
        <f>SUMIF(AG542:AG546,"&lt;&gt;NOR",G542:G546)</f>
        <v>0</v>
      </c>
      <c r="H541" s="230"/>
      <c r="I541" s="230">
        <f>SUM(I542:I546)</f>
        <v>0</v>
      </c>
      <c r="J541" s="230"/>
      <c r="K541" s="230">
        <f>SUM(K542:K546)</f>
        <v>0</v>
      </c>
      <c r="L541" s="230"/>
      <c r="M541" s="230">
        <f>SUM(M542:M546)</f>
        <v>0</v>
      </c>
      <c r="N541" s="229"/>
      <c r="O541" s="229">
        <f>SUM(O542:O546)</f>
        <v>0.03</v>
      </c>
      <c r="P541" s="229"/>
      <c r="Q541" s="229">
        <f>SUM(Q542:Q546)</f>
        <v>0</v>
      </c>
      <c r="R541" s="230"/>
      <c r="S541" s="230"/>
      <c r="T541" s="231"/>
      <c r="U541" s="225"/>
      <c r="V541" s="225">
        <f>SUM(V542:V546)</f>
        <v>4.59</v>
      </c>
      <c r="W541" s="225"/>
      <c r="X541" s="225"/>
      <c r="Y541" s="225"/>
      <c r="AG541" t="s">
        <v>186</v>
      </c>
    </row>
    <row r="542" spans="1:60" outlineLevel="1" x14ac:dyDescent="0.2">
      <c r="A542" s="233">
        <v>144</v>
      </c>
      <c r="B542" s="234" t="s">
        <v>806</v>
      </c>
      <c r="C542" s="243" t="s">
        <v>807</v>
      </c>
      <c r="D542" s="235" t="s">
        <v>237</v>
      </c>
      <c r="E542" s="236">
        <v>15.3</v>
      </c>
      <c r="F542" s="237"/>
      <c r="G542" s="238">
        <f>ROUND(E542*F542,2)</f>
        <v>0</v>
      </c>
      <c r="H542" s="237"/>
      <c r="I542" s="238">
        <f>ROUND(E542*H542,2)</f>
        <v>0</v>
      </c>
      <c r="J542" s="237"/>
      <c r="K542" s="238">
        <f>ROUND(E542*J542,2)</f>
        <v>0</v>
      </c>
      <c r="L542" s="238">
        <v>21</v>
      </c>
      <c r="M542" s="238">
        <f>G542*(1+L542/100)</f>
        <v>0</v>
      </c>
      <c r="N542" s="236">
        <v>0</v>
      </c>
      <c r="O542" s="236">
        <f>ROUND(E542*N542,2)</f>
        <v>0</v>
      </c>
      <c r="P542" s="236">
        <v>0</v>
      </c>
      <c r="Q542" s="236">
        <f>ROUND(E542*P542,2)</f>
        <v>0</v>
      </c>
      <c r="R542" s="238" t="s">
        <v>808</v>
      </c>
      <c r="S542" s="238" t="s">
        <v>190</v>
      </c>
      <c r="T542" s="239" t="s">
        <v>190</v>
      </c>
      <c r="U542" s="224">
        <v>0.3</v>
      </c>
      <c r="V542" s="224">
        <f>ROUND(E542*U542,2)</f>
        <v>4.59</v>
      </c>
      <c r="W542" s="224"/>
      <c r="X542" s="224" t="s">
        <v>217</v>
      </c>
      <c r="Y542" s="224" t="s">
        <v>192</v>
      </c>
      <c r="Z542" s="214"/>
      <c r="AA542" s="214"/>
      <c r="AB542" s="214"/>
      <c r="AC542" s="214"/>
      <c r="AD542" s="214"/>
      <c r="AE542" s="214"/>
      <c r="AF542" s="214"/>
      <c r="AG542" s="214" t="s">
        <v>218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2" x14ac:dyDescent="0.2">
      <c r="A543" s="221"/>
      <c r="B543" s="222"/>
      <c r="C543" s="260" t="s">
        <v>809</v>
      </c>
      <c r="D543" s="248"/>
      <c r="E543" s="249">
        <v>9.9</v>
      </c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24"/>
      <c r="Z543" s="214"/>
      <c r="AA543" s="214"/>
      <c r="AB543" s="214"/>
      <c r="AC543" s="214"/>
      <c r="AD543" s="214"/>
      <c r="AE543" s="214"/>
      <c r="AF543" s="214"/>
      <c r="AG543" s="214" t="s">
        <v>222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3" x14ac:dyDescent="0.2">
      <c r="A544" s="221"/>
      <c r="B544" s="222"/>
      <c r="C544" s="260" t="s">
        <v>810</v>
      </c>
      <c r="D544" s="248"/>
      <c r="E544" s="249">
        <v>5.4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24"/>
      <c r="Z544" s="214"/>
      <c r="AA544" s="214"/>
      <c r="AB544" s="214"/>
      <c r="AC544" s="214"/>
      <c r="AD544" s="214"/>
      <c r="AE544" s="214"/>
      <c r="AF544" s="214"/>
      <c r="AG544" s="214" t="s">
        <v>222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33">
        <v>145</v>
      </c>
      <c r="B545" s="234" t="s">
        <v>811</v>
      </c>
      <c r="C545" s="243" t="s">
        <v>812</v>
      </c>
      <c r="D545" s="235" t="s">
        <v>237</v>
      </c>
      <c r="E545" s="236">
        <v>15.3</v>
      </c>
      <c r="F545" s="237"/>
      <c r="G545" s="238">
        <f>ROUND(E545*F545,2)</f>
        <v>0</v>
      </c>
      <c r="H545" s="237"/>
      <c r="I545" s="238">
        <f>ROUND(E545*H545,2)</f>
        <v>0</v>
      </c>
      <c r="J545" s="237"/>
      <c r="K545" s="238">
        <f>ROUND(E545*J545,2)</f>
        <v>0</v>
      </c>
      <c r="L545" s="238">
        <v>21</v>
      </c>
      <c r="M545" s="238">
        <f>G545*(1+L545/100)</f>
        <v>0</v>
      </c>
      <c r="N545" s="236">
        <v>1.6999999999999999E-3</v>
      </c>
      <c r="O545" s="236">
        <f>ROUND(E545*N545,2)</f>
        <v>0.03</v>
      </c>
      <c r="P545" s="236">
        <v>0</v>
      </c>
      <c r="Q545" s="236">
        <f>ROUND(E545*P545,2)</f>
        <v>0</v>
      </c>
      <c r="R545" s="238" t="s">
        <v>256</v>
      </c>
      <c r="S545" s="238" t="s">
        <v>190</v>
      </c>
      <c r="T545" s="239" t="s">
        <v>190</v>
      </c>
      <c r="U545" s="224">
        <v>0</v>
      </c>
      <c r="V545" s="224">
        <f>ROUND(E545*U545,2)</f>
        <v>0</v>
      </c>
      <c r="W545" s="224"/>
      <c r="X545" s="224" t="s">
        <v>257</v>
      </c>
      <c r="Y545" s="224" t="s">
        <v>192</v>
      </c>
      <c r="Z545" s="214"/>
      <c r="AA545" s="214"/>
      <c r="AB545" s="214"/>
      <c r="AC545" s="214"/>
      <c r="AD545" s="214"/>
      <c r="AE545" s="214"/>
      <c r="AF545" s="214"/>
      <c r="AG545" s="214" t="s">
        <v>258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2" x14ac:dyDescent="0.2">
      <c r="A546" s="221"/>
      <c r="B546" s="222"/>
      <c r="C546" s="260" t="s">
        <v>813</v>
      </c>
      <c r="D546" s="248"/>
      <c r="E546" s="249">
        <v>15.3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24"/>
      <c r="Z546" s="214"/>
      <c r="AA546" s="214"/>
      <c r="AB546" s="214"/>
      <c r="AC546" s="214"/>
      <c r="AD546" s="214"/>
      <c r="AE546" s="214"/>
      <c r="AF546" s="214"/>
      <c r="AG546" s="214" t="s">
        <v>222</v>
      </c>
      <c r="AH546" s="214">
        <v>5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x14ac:dyDescent="0.2">
      <c r="A547" s="226" t="s">
        <v>185</v>
      </c>
      <c r="B547" s="227" t="s">
        <v>153</v>
      </c>
      <c r="C547" s="242" t="s">
        <v>154</v>
      </c>
      <c r="D547" s="228"/>
      <c r="E547" s="229"/>
      <c r="F547" s="230"/>
      <c r="G547" s="230">
        <f>SUMIF(AG548:AG559,"&lt;&gt;NOR",G548:G559)</f>
        <v>0</v>
      </c>
      <c r="H547" s="230"/>
      <c r="I547" s="230">
        <f>SUM(I548:I559)</f>
        <v>0</v>
      </c>
      <c r="J547" s="230"/>
      <c r="K547" s="230">
        <f>SUM(K548:K559)</f>
        <v>0</v>
      </c>
      <c r="L547" s="230"/>
      <c r="M547" s="230">
        <f>SUM(M548:M559)</f>
        <v>0</v>
      </c>
      <c r="N547" s="229"/>
      <c r="O547" s="229">
        <f>SUM(O548:O559)</f>
        <v>0</v>
      </c>
      <c r="P547" s="229"/>
      <c r="Q547" s="229">
        <f>SUM(Q548:Q559)</f>
        <v>0</v>
      </c>
      <c r="R547" s="230"/>
      <c r="S547" s="230"/>
      <c r="T547" s="231"/>
      <c r="U547" s="225"/>
      <c r="V547" s="225">
        <f>SUM(V548:V559)</f>
        <v>23.4</v>
      </c>
      <c r="W547" s="225"/>
      <c r="X547" s="225"/>
      <c r="Y547" s="225"/>
      <c r="AG547" t="s">
        <v>186</v>
      </c>
    </row>
    <row r="548" spans="1:60" ht="22.5" outlineLevel="1" x14ac:dyDescent="0.2">
      <c r="A548" s="233">
        <v>146</v>
      </c>
      <c r="B548" s="234" t="s">
        <v>814</v>
      </c>
      <c r="C548" s="243" t="s">
        <v>815</v>
      </c>
      <c r="D548" s="235" t="s">
        <v>403</v>
      </c>
      <c r="E548" s="236">
        <v>137.5</v>
      </c>
      <c r="F548" s="237"/>
      <c r="G548" s="238">
        <f>ROUND(E548*F548,2)</f>
        <v>0</v>
      </c>
      <c r="H548" s="237"/>
      <c r="I548" s="238">
        <f>ROUND(E548*H548,2)</f>
        <v>0</v>
      </c>
      <c r="J548" s="237"/>
      <c r="K548" s="238">
        <f>ROUND(E548*J548,2)</f>
        <v>0</v>
      </c>
      <c r="L548" s="238">
        <v>21</v>
      </c>
      <c r="M548" s="238">
        <f>G548*(1+L548/100)</f>
        <v>0</v>
      </c>
      <c r="N548" s="236">
        <v>0</v>
      </c>
      <c r="O548" s="236">
        <f>ROUND(E548*N548,2)</f>
        <v>0</v>
      </c>
      <c r="P548" s="236">
        <v>0</v>
      </c>
      <c r="Q548" s="236">
        <f>ROUND(E548*P548,2)</f>
        <v>0</v>
      </c>
      <c r="R548" s="238" t="s">
        <v>510</v>
      </c>
      <c r="S548" s="238" t="s">
        <v>190</v>
      </c>
      <c r="T548" s="239" t="s">
        <v>190</v>
      </c>
      <c r="U548" s="224">
        <v>0</v>
      </c>
      <c r="V548" s="224">
        <f>ROUND(E548*U548,2)</f>
        <v>0</v>
      </c>
      <c r="W548" s="224"/>
      <c r="X548" s="224" t="s">
        <v>217</v>
      </c>
      <c r="Y548" s="224" t="s">
        <v>192</v>
      </c>
      <c r="Z548" s="214"/>
      <c r="AA548" s="214"/>
      <c r="AB548" s="214"/>
      <c r="AC548" s="214"/>
      <c r="AD548" s="214"/>
      <c r="AE548" s="214"/>
      <c r="AF548" s="214"/>
      <c r="AG548" s="214" t="s">
        <v>218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2" x14ac:dyDescent="0.2">
      <c r="A549" s="221"/>
      <c r="B549" s="222"/>
      <c r="C549" s="260" t="s">
        <v>816</v>
      </c>
      <c r="D549" s="248"/>
      <c r="E549" s="249">
        <v>137.5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4"/>
      <c r="AA549" s="214"/>
      <c r="AB549" s="214"/>
      <c r="AC549" s="214"/>
      <c r="AD549" s="214"/>
      <c r="AE549" s="214"/>
      <c r="AF549" s="214"/>
      <c r="AG549" s="214" t="s">
        <v>222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">
      <c r="A550" s="233">
        <v>147</v>
      </c>
      <c r="B550" s="234" t="s">
        <v>817</v>
      </c>
      <c r="C550" s="243" t="s">
        <v>818</v>
      </c>
      <c r="D550" s="235" t="s">
        <v>403</v>
      </c>
      <c r="E550" s="236">
        <v>13.75834</v>
      </c>
      <c r="F550" s="237"/>
      <c r="G550" s="238">
        <f>ROUND(E550*F550,2)</f>
        <v>0</v>
      </c>
      <c r="H550" s="237"/>
      <c r="I550" s="238">
        <f>ROUND(E550*H550,2)</f>
        <v>0</v>
      </c>
      <c r="J550" s="237"/>
      <c r="K550" s="238">
        <f>ROUND(E550*J550,2)</f>
        <v>0</v>
      </c>
      <c r="L550" s="238">
        <v>21</v>
      </c>
      <c r="M550" s="238">
        <f>G550*(1+L550/100)</f>
        <v>0</v>
      </c>
      <c r="N550" s="236">
        <v>0</v>
      </c>
      <c r="O550" s="236">
        <f>ROUND(E550*N550,2)</f>
        <v>0</v>
      </c>
      <c r="P550" s="236">
        <v>0</v>
      </c>
      <c r="Q550" s="236">
        <f>ROUND(E550*P550,2)</f>
        <v>0</v>
      </c>
      <c r="R550" s="238" t="s">
        <v>451</v>
      </c>
      <c r="S550" s="238" t="s">
        <v>190</v>
      </c>
      <c r="T550" s="239" t="s">
        <v>190</v>
      </c>
      <c r="U550" s="224">
        <v>9.9000000000000005E-2</v>
      </c>
      <c r="V550" s="224">
        <f>ROUND(E550*U550,2)</f>
        <v>1.36</v>
      </c>
      <c r="W550" s="224"/>
      <c r="X550" s="224" t="s">
        <v>819</v>
      </c>
      <c r="Y550" s="224" t="s">
        <v>192</v>
      </c>
      <c r="Z550" s="214"/>
      <c r="AA550" s="214"/>
      <c r="AB550" s="214"/>
      <c r="AC550" s="214"/>
      <c r="AD550" s="214"/>
      <c r="AE550" s="214"/>
      <c r="AF550" s="214"/>
      <c r="AG550" s="214" t="s">
        <v>820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2" x14ac:dyDescent="0.2">
      <c r="A551" s="221"/>
      <c r="B551" s="222"/>
      <c r="C551" s="259" t="s">
        <v>821</v>
      </c>
      <c r="D551" s="250"/>
      <c r="E551" s="250"/>
      <c r="F551" s="250"/>
      <c r="G551" s="250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24"/>
      <c r="Z551" s="214"/>
      <c r="AA551" s="214"/>
      <c r="AB551" s="214"/>
      <c r="AC551" s="214"/>
      <c r="AD551" s="214"/>
      <c r="AE551" s="214"/>
      <c r="AF551" s="214"/>
      <c r="AG551" s="214" t="s">
        <v>220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">
      <c r="A552" s="233">
        <v>148</v>
      </c>
      <c r="B552" s="234" t="s">
        <v>822</v>
      </c>
      <c r="C552" s="243" t="s">
        <v>823</v>
      </c>
      <c r="D552" s="235" t="s">
        <v>403</v>
      </c>
      <c r="E552" s="236">
        <v>13.75834</v>
      </c>
      <c r="F552" s="237"/>
      <c r="G552" s="238">
        <f>ROUND(E552*F552,2)</f>
        <v>0</v>
      </c>
      <c r="H552" s="237"/>
      <c r="I552" s="238">
        <f>ROUND(E552*H552,2)</f>
        <v>0</v>
      </c>
      <c r="J552" s="237"/>
      <c r="K552" s="238">
        <f>ROUND(E552*J552,2)</f>
        <v>0</v>
      </c>
      <c r="L552" s="238">
        <v>21</v>
      </c>
      <c r="M552" s="238">
        <f>G552*(1+L552/100)</f>
        <v>0</v>
      </c>
      <c r="N552" s="236">
        <v>0</v>
      </c>
      <c r="O552" s="236">
        <f>ROUND(E552*N552,2)</f>
        <v>0</v>
      </c>
      <c r="P552" s="236">
        <v>0</v>
      </c>
      <c r="Q552" s="236">
        <f>ROUND(E552*P552,2)</f>
        <v>0</v>
      </c>
      <c r="R552" s="238" t="s">
        <v>510</v>
      </c>
      <c r="S552" s="238" t="s">
        <v>190</v>
      </c>
      <c r="T552" s="239" t="s">
        <v>190</v>
      </c>
      <c r="U552" s="224">
        <v>0.49</v>
      </c>
      <c r="V552" s="224">
        <f>ROUND(E552*U552,2)</f>
        <v>6.74</v>
      </c>
      <c r="W552" s="224"/>
      <c r="X552" s="224" t="s">
        <v>819</v>
      </c>
      <c r="Y552" s="224" t="s">
        <v>192</v>
      </c>
      <c r="Z552" s="214"/>
      <c r="AA552" s="214"/>
      <c r="AB552" s="214"/>
      <c r="AC552" s="214"/>
      <c r="AD552" s="214"/>
      <c r="AE552" s="214"/>
      <c r="AF552" s="214"/>
      <c r="AG552" s="214" t="s">
        <v>820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2" x14ac:dyDescent="0.2">
      <c r="A553" s="221"/>
      <c r="B553" s="222"/>
      <c r="C553" s="244" t="s">
        <v>824</v>
      </c>
      <c r="D553" s="240"/>
      <c r="E553" s="240"/>
      <c r="F553" s="240"/>
      <c r="G553" s="240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24"/>
      <c r="Z553" s="214"/>
      <c r="AA553" s="214"/>
      <c r="AB553" s="214"/>
      <c r="AC553" s="214"/>
      <c r="AD553" s="214"/>
      <c r="AE553" s="214"/>
      <c r="AF553" s="214"/>
      <c r="AG553" s="214" t="s">
        <v>195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ht="22.5" outlineLevel="1" x14ac:dyDescent="0.2">
      <c r="A554" s="252">
        <v>149</v>
      </c>
      <c r="B554" s="253" t="s">
        <v>825</v>
      </c>
      <c r="C554" s="262" t="s">
        <v>826</v>
      </c>
      <c r="D554" s="254" t="s">
        <v>403</v>
      </c>
      <c r="E554" s="255">
        <v>13.75834</v>
      </c>
      <c r="F554" s="256"/>
      <c r="G554" s="257">
        <f>ROUND(E554*F554,2)</f>
        <v>0</v>
      </c>
      <c r="H554" s="256"/>
      <c r="I554" s="257">
        <f>ROUND(E554*H554,2)</f>
        <v>0</v>
      </c>
      <c r="J554" s="256"/>
      <c r="K554" s="257">
        <f>ROUND(E554*J554,2)</f>
        <v>0</v>
      </c>
      <c r="L554" s="257">
        <v>21</v>
      </c>
      <c r="M554" s="257">
        <f>G554*(1+L554/100)</f>
        <v>0</v>
      </c>
      <c r="N554" s="255">
        <v>0</v>
      </c>
      <c r="O554" s="255">
        <f>ROUND(E554*N554,2)</f>
        <v>0</v>
      </c>
      <c r="P554" s="255">
        <v>0</v>
      </c>
      <c r="Q554" s="255">
        <f>ROUND(E554*P554,2)</f>
        <v>0</v>
      </c>
      <c r="R554" s="257" t="s">
        <v>510</v>
      </c>
      <c r="S554" s="257" t="s">
        <v>190</v>
      </c>
      <c r="T554" s="258" t="s">
        <v>190</v>
      </c>
      <c r="U554" s="224">
        <v>0</v>
      </c>
      <c r="V554" s="224">
        <f>ROUND(E554*U554,2)</f>
        <v>0</v>
      </c>
      <c r="W554" s="224"/>
      <c r="X554" s="224" t="s">
        <v>819</v>
      </c>
      <c r="Y554" s="224" t="s">
        <v>192</v>
      </c>
      <c r="Z554" s="214"/>
      <c r="AA554" s="214"/>
      <c r="AB554" s="214"/>
      <c r="AC554" s="214"/>
      <c r="AD554" s="214"/>
      <c r="AE554" s="214"/>
      <c r="AF554" s="214"/>
      <c r="AG554" s="214" t="s">
        <v>820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ht="22.5" outlineLevel="1" x14ac:dyDescent="0.2">
      <c r="A555" s="233">
        <v>150</v>
      </c>
      <c r="B555" s="234" t="s">
        <v>827</v>
      </c>
      <c r="C555" s="243" t="s">
        <v>828</v>
      </c>
      <c r="D555" s="235" t="s">
        <v>403</v>
      </c>
      <c r="E555" s="236">
        <v>13.75834</v>
      </c>
      <c r="F555" s="237"/>
      <c r="G555" s="238">
        <f>ROUND(E555*F555,2)</f>
        <v>0</v>
      </c>
      <c r="H555" s="237"/>
      <c r="I555" s="238">
        <f>ROUND(E555*H555,2)</f>
        <v>0</v>
      </c>
      <c r="J555" s="237"/>
      <c r="K555" s="238">
        <f>ROUND(E555*J555,2)</f>
        <v>0</v>
      </c>
      <c r="L555" s="238">
        <v>21</v>
      </c>
      <c r="M555" s="238">
        <f>G555*(1+L555/100)</f>
        <v>0</v>
      </c>
      <c r="N555" s="236">
        <v>0</v>
      </c>
      <c r="O555" s="236">
        <f>ROUND(E555*N555,2)</f>
        <v>0</v>
      </c>
      <c r="P555" s="236">
        <v>0</v>
      </c>
      <c r="Q555" s="236">
        <f>ROUND(E555*P555,2)</f>
        <v>0</v>
      </c>
      <c r="R555" s="238" t="s">
        <v>829</v>
      </c>
      <c r="S555" s="238" t="s">
        <v>190</v>
      </c>
      <c r="T555" s="239" t="s">
        <v>190</v>
      </c>
      <c r="U555" s="224">
        <v>0.752</v>
      </c>
      <c r="V555" s="224">
        <f>ROUND(E555*U555,2)</f>
        <v>10.35</v>
      </c>
      <c r="W555" s="224"/>
      <c r="X555" s="224" t="s">
        <v>819</v>
      </c>
      <c r="Y555" s="224" t="s">
        <v>192</v>
      </c>
      <c r="Z555" s="214"/>
      <c r="AA555" s="214"/>
      <c r="AB555" s="214"/>
      <c r="AC555" s="214"/>
      <c r="AD555" s="214"/>
      <c r="AE555" s="214"/>
      <c r="AF555" s="214"/>
      <c r="AG555" s="214" t="s">
        <v>820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2" x14ac:dyDescent="0.2">
      <c r="A556" s="221"/>
      <c r="B556" s="222"/>
      <c r="C556" s="259" t="s">
        <v>830</v>
      </c>
      <c r="D556" s="250"/>
      <c r="E556" s="250"/>
      <c r="F556" s="250"/>
      <c r="G556" s="250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4"/>
      <c r="AA556" s="214"/>
      <c r="AB556" s="214"/>
      <c r="AC556" s="214"/>
      <c r="AD556" s="214"/>
      <c r="AE556" s="214"/>
      <c r="AF556" s="214"/>
      <c r="AG556" s="214" t="s">
        <v>220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41" t="str">
        <f>C556</f>
        <v>nebo vybouraných hmot nošením nebo přehazováním k místu nakládky přístupnému normálním dopravním prostředkům do 10 m,</v>
      </c>
      <c r="BB556" s="214"/>
      <c r="BC556" s="214"/>
      <c r="BD556" s="214"/>
      <c r="BE556" s="214"/>
      <c r="BF556" s="214"/>
      <c r="BG556" s="214"/>
      <c r="BH556" s="214"/>
    </row>
    <row r="557" spans="1:60" ht="22.5" outlineLevel="2" x14ac:dyDescent="0.2">
      <c r="A557" s="221"/>
      <c r="B557" s="222"/>
      <c r="C557" s="261" t="s">
        <v>831</v>
      </c>
      <c r="D557" s="251"/>
      <c r="E557" s="251"/>
      <c r="F557" s="251"/>
      <c r="G557" s="251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4"/>
      <c r="AA557" s="214"/>
      <c r="AB557" s="214"/>
      <c r="AC557" s="214"/>
      <c r="AD557" s="214"/>
      <c r="AE557" s="214"/>
      <c r="AF557" s="214"/>
      <c r="AG557" s="214" t="s">
        <v>195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41" t="str">
        <f>C557</f>
        <v>S naložením suti nebo vybouraných hmot do dopravního prostředku a na jejich vyložením, popřípadě přeložením na normální dopravní prostředek.</v>
      </c>
      <c r="BB557" s="214"/>
      <c r="BC557" s="214"/>
      <c r="BD557" s="214"/>
      <c r="BE557" s="214"/>
      <c r="BF557" s="214"/>
      <c r="BG557" s="214"/>
      <c r="BH557" s="214"/>
    </row>
    <row r="558" spans="1:60" ht="22.5" outlineLevel="1" x14ac:dyDescent="0.2">
      <c r="A558" s="233">
        <v>151</v>
      </c>
      <c r="B558" s="234" t="s">
        <v>832</v>
      </c>
      <c r="C558" s="243" t="s">
        <v>833</v>
      </c>
      <c r="D558" s="235" t="s">
        <v>403</v>
      </c>
      <c r="E558" s="236">
        <v>13.75834</v>
      </c>
      <c r="F558" s="237"/>
      <c r="G558" s="238">
        <f>ROUND(E558*F558,2)</f>
        <v>0</v>
      </c>
      <c r="H558" s="237"/>
      <c r="I558" s="238">
        <f>ROUND(E558*H558,2)</f>
        <v>0</v>
      </c>
      <c r="J558" s="237"/>
      <c r="K558" s="238">
        <f>ROUND(E558*J558,2)</f>
        <v>0</v>
      </c>
      <c r="L558" s="238">
        <v>21</v>
      </c>
      <c r="M558" s="238">
        <f>G558*(1+L558/100)</f>
        <v>0</v>
      </c>
      <c r="N558" s="236">
        <v>0</v>
      </c>
      <c r="O558" s="236">
        <f>ROUND(E558*N558,2)</f>
        <v>0</v>
      </c>
      <c r="P558" s="236">
        <v>0</v>
      </c>
      <c r="Q558" s="236">
        <f>ROUND(E558*P558,2)</f>
        <v>0</v>
      </c>
      <c r="R558" s="238" t="s">
        <v>829</v>
      </c>
      <c r="S558" s="238" t="s">
        <v>190</v>
      </c>
      <c r="T558" s="239" t="s">
        <v>190</v>
      </c>
      <c r="U558" s="224">
        <v>0.36</v>
      </c>
      <c r="V558" s="224">
        <f>ROUND(E558*U558,2)</f>
        <v>4.95</v>
      </c>
      <c r="W558" s="224"/>
      <c r="X558" s="224" t="s">
        <v>819</v>
      </c>
      <c r="Y558" s="224" t="s">
        <v>192</v>
      </c>
      <c r="Z558" s="214"/>
      <c r="AA558" s="214"/>
      <c r="AB558" s="214"/>
      <c r="AC558" s="214"/>
      <c r="AD558" s="214"/>
      <c r="AE558" s="214"/>
      <c r="AF558" s="214"/>
      <c r="AG558" s="214" t="s">
        <v>820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2" x14ac:dyDescent="0.2">
      <c r="A559" s="221"/>
      <c r="B559" s="222"/>
      <c r="C559" s="259" t="s">
        <v>830</v>
      </c>
      <c r="D559" s="250"/>
      <c r="E559" s="250"/>
      <c r="F559" s="250"/>
      <c r="G559" s="250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4"/>
      <c r="AA559" s="214"/>
      <c r="AB559" s="214"/>
      <c r="AC559" s="214"/>
      <c r="AD559" s="214"/>
      <c r="AE559" s="214"/>
      <c r="AF559" s="214"/>
      <c r="AG559" s="214" t="s">
        <v>220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41" t="str">
        <f>C559</f>
        <v>nebo vybouraných hmot nošením nebo přehazováním k místu nakládky přístupnému normálním dopravním prostředkům do 10 m,</v>
      </c>
      <c r="BB559" s="214"/>
      <c r="BC559" s="214"/>
      <c r="BD559" s="214"/>
      <c r="BE559" s="214"/>
      <c r="BF559" s="214"/>
      <c r="BG559" s="214"/>
      <c r="BH559" s="214"/>
    </row>
    <row r="560" spans="1:60" x14ac:dyDescent="0.2">
      <c r="A560" s="3"/>
      <c r="B560" s="4"/>
      <c r="C560" s="245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AE560">
        <v>15</v>
      </c>
      <c r="AF560">
        <v>21</v>
      </c>
      <c r="AG560" t="s">
        <v>171</v>
      </c>
    </row>
    <row r="561" spans="1:33" x14ac:dyDescent="0.2">
      <c r="A561" s="217"/>
      <c r="B561" s="218" t="s">
        <v>29</v>
      </c>
      <c r="C561" s="246"/>
      <c r="D561" s="219"/>
      <c r="E561" s="220"/>
      <c r="F561" s="220"/>
      <c r="G561" s="232">
        <f>G8+G39+G73+G92+G119+G155+G161+G177+G214+G220+G223+G268+G333+G336+G352+G365+G372+G397+G422+G443+G483+G519+G530+G541+G547</f>
        <v>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AE561">
        <f>SUMIF(L7:L559,AE560,G7:G559)</f>
        <v>0</v>
      </c>
      <c r="AF561">
        <f>SUMIF(L7:L559,AF560,G7:G559)</f>
        <v>0</v>
      </c>
      <c r="AG561" t="s">
        <v>211</v>
      </c>
    </row>
    <row r="562" spans="1:33" x14ac:dyDescent="0.2">
      <c r="C562" s="247"/>
      <c r="D562" s="10"/>
      <c r="AG562" t="s">
        <v>212</v>
      </c>
    </row>
    <row r="563" spans="1:33" x14ac:dyDescent="0.2">
      <c r="D563" s="10"/>
    </row>
    <row r="564" spans="1:33" x14ac:dyDescent="0.2">
      <c r="D564" s="10"/>
    </row>
    <row r="565" spans="1:33" x14ac:dyDescent="0.2">
      <c r="D565" s="10"/>
    </row>
    <row r="566" spans="1:33" x14ac:dyDescent="0.2">
      <c r="D566" s="10"/>
    </row>
    <row r="567" spans="1:33" x14ac:dyDescent="0.2">
      <c r="D567" s="10"/>
    </row>
    <row r="568" spans="1:33" x14ac:dyDescent="0.2">
      <c r="D568" s="10"/>
    </row>
    <row r="569" spans="1:33" x14ac:dyDescent="0.2">
      <c r="D569" s="10"/>
    </row>
    <row r="570" spans="1:33" x14ac:dyDescent="0.2">
      <c r="D570" s="10"/>
    </row>
    <row r="571" spans="1:33" x14ac:dyDescent="0.2">
      <c r="D571" s="10"/>
    </row>
    <row r="572" spans="1:33" x14ac:dyDescent="0.2">
      <c r="D572" s="10"/>
    </row>
    <row r="573" spans="1:33" x14ac:dyDescent="0.2">
      <c r="D573" s="10"/>
    </row>
    <row r="574" spans="1:33" x14ac:dyDescent="0.2">
      <c r="D574" s="10"/>
    </row>
    <row r="575" spans="1:33" x14ac:dyDescent="0.2">
      <c r="D575" s="10"/>
    </row>
    <row r="576" spans="1:33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vWofU1I/5nXAFXRRuwbonO/c4XJu6jYvOQn6MMTC0agUvnQAJNqjr8i1Nt7g0JZnPisargQSobkfsj0RFsG+Q==" saltValue="Ep/fTPs/J7prclnsxbwV4A==" spinCount="100000" sheet="1" formatRows="0"/>
  <mergeCells count="79">
    <mergeCell ref="C559:G559"/>
    <mergeCell ref="C523:G523"/>
    <mergeCell ref="C528:G528"/>
    <mergeCell ref="C551:G551"/>
    <mergeCell ref="C553:G553"/>
    <mergeCell ref="C556:G556"/>
    <mergeCell ref="C557:G557"/>
    <mergeCell ref="C421:G421"/>
    <mergeCell ref="C436:G436"/>
    <mergeCell ref="C442:G442"/>
    <mergeCell ref="C445:G445"/>
    <mergeCell ref="C482:G482"/>
    <mergeCell ref="C485:G485"/>
    <mergeCell ref="C356:G356"/>
    <mergeCell ref="C357:G357"/>
    <mergeCell ref="C364:G364"/>
    <mergeCell ref="C371:G371"/>
    <mergeCell ref="C396:G396"/>
    <mergeCell ref="C399:G399"/>
    <mergeCell ref="C322:G322"/>
    <mergeCell ref="C328:G328"/>
    <mergeCell ref="C331:G331"/>
    <mergeCell ref="C335:G335"/>
    <mergeCell ref="C343:G343"/>
    <mergeCell ref="C351:G351"/>
    <mergeCell ref="C306:G306"/>
    <mergeCell ref="C307:G307"/>
    <mergeCell ref="C312:G312"/>
    <mergeCell ref="C313:G313"/>
    <mergeCell ref="C316:G316"/>
    <mergeCell ref="C319:G319"/>
    <mergeCell ref="C270:G270"/>
    <mergeCell ref="C271:G271"/>
    <mergeCell ref="C274:G274"/>
    <mergeCell ref="C286:G286"/>
    <mergeCell ref="C289:G289"/>
    <mergeCell ref="C293:G293"/>
    <mergeCell ref="C180:G180"/>
    <mergeCell ref="C185:G185"/>
    <mergeCell ref="C191:G191"/>
    <mergeCell ref="C216:G216"/>
    <mergeCell ref="C250:G250"/>
    <mergeCell ref="C254:G254"/>
    <mergeCell ref="C163:G163"/>
    <mergeCell ref="C167:G167"/>
    <mergeCell ref="C169:G169"/>
    <mergeCell ref="C172:G172"/>
    <mergeCell ref="C175:G175"/>
    <mergeCell ref="C179:G179"/>
    <mergeCell ref="C121:G121"/>
    <mergeCell ref="C127:G127"/>
    <mergeCell ref="C131:G131"/>
    <mergeCell ref="C137:G137"/>
    <mergeCell ref="C149:G149"/>
    <mergeCell ref="C157:G157"/>
    <mergeCell ref="C79:G79"/>
    <mergeCell ref="C80:G80"/>
    <mergeCell ref="C84:G84"/>
    <mergeCell ref="C94:G94"/>
    <mergeCell ref="C104:G104"/>
    <mergeCell ref="C115:G115"/>
    <mergeCell ref="C58:G58"/>
    <mergeCell ref="C61:G61"/>
    <mergeCell ref="C62:G62"/>
    <mergeCell ref="C63:G63"/>
    <mergeCell ref="C64:G64"/>
    <mergeCell ref="C75:G75"/>
    <mergeCell ref="C19:G19"/>
    <mergeCell ref="C28:G28"/>
    <mergeCell ref="C31:G31"/>
    <mergeCell ref="C41:G41"/>
    <mergeCell ref="C51:G51"/>
    <mergeCell ref="C55:G5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EE3C-000F-4D7C-A74E-866E3A997F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158</v>
      </c>
      <c r="B1" s="199"/>
      <c r="C1" s="199"/>
      <c r="D1" s="199"/>
      <c r="E1" s="199"/>
      <c r="F1" s="199"/>
      <c r="G1" s="199"/>
      <c r="AG1" t="s">
        <v>159</v>
      </c>
    </row>
    <row r="2" spans="1:60" ht="24.95" customHeight="1" x14ac:dyDescent="0.2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160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8" t="s">
        <v>160</v>
      </c>
      <c r="AG3" t="s">
        <v>161</v>
      </c>
    </row>
    <row r="4" spans="1:60" ht="24.95" customHeight="1" x14ac:dyDescent="0.2">
      <c r="A4" s="204" t="s">
        <v>9</v>
      </c>
      <c r="B4" s="205" t="s">
        <v>59</v>
      </c>
      <c r="C4" s="206" t="s">
        <v>60</v>
      </c>
      <c r="D4" s="207"/>
      <c r="E4" s="207"/>
      <c r="F4" s="207"/>
      <c r="G4" s="208"/>
      <c r="AG4" t="s">
        <v>162</v>
      </c>
    </row>
    <row r="5" spans="1:60" x14ac:dyDescent="0.2">
      <c r="D5" s="10"/>
    </row>
    <row r="6" spans="1:60" ht="38.25" x14ac:dyDescent="0.2">
      <c r="A6" s="210" t="s">
        <v>163</v>
      </c>
      <c r="B6" s="212" t="s">
        <v>164</v>
      </c>
      <c r="C6" s="212" t="s">
        <v>165</v>
      </c>
      <c r="D6" s="211" t="s">
        <v>166</v>
      </c>
      <c r="E6" s="210" t="s">
        <v>167</v>
      </c>
      <c r="F6" s="209" t="s">
        <v>168</v>
      </c>
      <c r="G6" s="210" t="s">
        <v>29</v>
      </c>
      <c r="H6" s="213" t="s">
        <v>30</v>
      </c>
      <c r="I6" s="213" t="s">
        <v>169</v>
      </c>
      <c r="J6" s="213" t="s">
        <v>31</v>
      </c>
      <c r="K6" s="213" t="s">
        <v>170</v>
      </c>
      <c r="L6" s="213" t="s">
        <v>171</v>
      </c>
      <c r="M6" s="213" t="s">
        <v>172</v>
      </c>
      <c r="N6" s="213" t="s">
        <v>173</v>
      </c>
      <c r="O6" s="213" t="s">
        <v>174</v>
      </c>
      <c r="P6" s="213" t="s">
        <v>175</v>
      </c>
      <c r="Q6" s="213" t="s">
        <v>176</v>
      </c>
      <c r="R6" s="213" t="s">
        <v>177</v>
      </c>
      <c r="S6" s="213" t="s">
        <v>178</v>
      </c>
      <c r="T6" s="213" t="s">
        <v>179</v>
      </c>
      <c r="U6" s="213" t="s">
        <v>180</v>
      </c>
      <c r="V6" s="213" t="s">
        <v>181</v>
      </c>
      <c r="W6" s="213" t="s">
        <v>182</v>
      </c>
      <c r="X6" s="213" t="s">
        <v>183</v>
      </c>
      <c r="Y6" s="213" t="s">
        <v>184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185</v>
      </c>
      <c r="B8" s="227" t="s">
        <v>147</v>
      </c>
      <c r="C8" s="242" t="s">
        <v>148</v>
      </c>
      <c r="D8" s="228"/>
      <c r="E8" s="229"/>
      <c r="F8" s="230"/>
      <c r="G8" s="230">
        <f>SUMIF(AG9:AG62,"&lt;&gt;NOR",G9:G62)</f>
        <v>0</v>
      </c>
      <c r="H8" s="230"/>
      <c r="I8" s="230">
        <f>SUM(I9:I62)</f>
        <v>0</v>
      </c>
      <c r="J8" s="230"/>
      <c r="K8" s="230">
        <f>SUM(K9:K62)</f>
        <v>0</v>
      </c>
      <c r="L8" s="230"/>
      <c r="M8" s="230">
        <f>SUM(M9:M62)</f>
        <v>0</v>
      </c>
      <c r="N8" s="229"/>
      <c r="O8" s="229">
        <f>SUM(O9:O62)</f>
        <v>10.97</v>
      </c>
      <c r="P8" s="229"/>
      <c r="Q8" s="229">
        <f>SUM(Q9:Q62)</f>
        <v>5.85</v>
      </c>
      <c r="R8" s="230"/>
      <c r="S8" s="230"/>
      <c r="T8" s="231"/>
      <c r="U8" s="225"/>
      <c r="V8" s="225">
        <f>SUM(V9:V62)</f>
        <v>433.11</v>
      </c>
      <c r="W8" s="225"/>
      <c r="X8" s="225"/>
      <c r="Y8" s="225"/>
      <c r="AG8" t="s">
        <v>186</v>
      </c>
    </row>
    <row r="9" spans="1:60" outlineLevel="1" x14ac:dyDescent="0.2">
      <c r="A9" s="252">
        <v>1</v>
      </c>
      <c r="B9" s="253" t="s">
        <v>674</v>
      </c>
      <c r="C9" s="262" t="s">
        <v>836</v>
      </c>
      <c r="D9" s="254" t="s">
        <v>362</v>
      </c>
      <c r="E9" s="255">
        <v>60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294</v>
      </c>
      <c r="T9" s="258" t="s">
        <v>191</v>
      </c>
      <c r="U9" s="224">
        <v>0</v>
      </c>
      <c r="V9" s="224">
        <f>ROUND(E9*U9,2)</f>
        <v>0</v>
      </c>
      <c r="W9" s="224"/>
      <c r="X9" s="224" t="s">
        <v>217</v>
      </c>
      <c r="Y9" s="224" t="s">
        <v>192</v>
      </c>
      <c r="Z9" s="214"/>
      <c r="AA9" s="214"/>
      <c r="AB9" s="214"/>
      <c r="AC9" s="214"/>
      <c r="AD9" s="214"/>
      <c r="AE9" s="214"/>
      <c r="AF9" s="214"/>
      <c r="AG9" s="214" t="s">
        <v>837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2">
        <v>2</v>
      </c>
      <c r="B10" s="253" t="s">
        <v>838</v>
      </c>
      <c r="C10" s="262" t="s">
        <v>839</v>
      </c>
      <c r="D10" s="254" t="s">
        <v>362</v>
      </c>
      <c r="E10" s="255">
        <v>15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294</v>
      </c>
      <c r="T10" s="258" t="s">
        <v>191</v>
      </c>
      <c r="U10" s="224">
        <v>0</v>
      </c>
      <c r="V10" s="224">
        <f>ROUND(E10*U10,2)</f>
        <v>0</v>
      </c>
      <c r="W10" s="224"/>
      <c r="X10" s="224" t="s">
        <v>217</v>
      </c>
      <c r="Y10" s="224" t="s">
        <v>192</v>
      </c>
      <c r="Z10" s="214"/>
      <c r="AA10" s="214"/>
      <c r="AB10" s="214"/>
      <c r="AC10" s="214"/>
      <c r="AD10" s="214"/>
      <c r="AE10" s="214"/>
      <c r="AF10" s="214"/>
      <c r="AG10" s="214" t="s">
        <v>837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52">
        <v>3</v>
      </c>
      <c r="B11" s="253" t="s">
        <v>85</v>
      </c>
      <c r="C11" s="262" t="s">
        <v>840</v>
      </c>
      <c r="D11" s="254" t="s">
        <v>362</v>
      </c>
      <c r="E11" s="255">
        <v>15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294</v>
      </c>
      <c r="T11" s="258" t="s">
        <v>191</v>
      </c>
      <c r="U11" s="224">
        <v>0</v>
      </c>
      <c r="V11" s="224">
        <f>ROUND(E11*U11,2)</f>
        <v>0</v>
      </c>
      <c r="W11" s="224"/>
      <c r="X11" s="224" t="s">
        <v>217</v>
      </c>
      <c r="Y11" s="224" t="s">
        <v>192</v>
      </c>
      <c r="Z11" s="214"/>
      <c r="AA11" s="214"/>
      <c r="AB11" s="214"/>
      <c r="AC11" s="214"/>
      <c r="AD11" s="214"/>
      <c r="AE11" s="214"/>
      <c r="AF11" s="214"/>
      <c r="AG11" s="214" t="s">
        <v>837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52">
        <v>4</v>
      </c>
      <c r="B12" s="253" t="s">
        <v>89</v>
      </c>
      <c r="C12" s="262" t="s">
        <v>841</v>
      </c>
      <c r="D12" s="254" t="s">
        <v>362</v>
      </c>
      <c r="E12" s="255">
        <v>42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294</v>
      </c>
      <c r="T12" s="258" t="s">
        <v>191</v>
      </c>
      <c r="U12" s="224">
        <v>0</v>
      </c>
      <c r="V12" s="224">
        <f>ROUND(E12*U12,2)</f>
        <v>0</v>
      </c>
      <c r="W12" s="224"/>
      <c r="X12" s="224" t="s">
        <v>217</v>
      </c>
      <c r="Y12" s="224" t="s">
        <v>192</v>
      </c>
      <c r="Z12" s="214"/>
      <c r="AA12" s="214"/>
      <c r="AB12" s="214"/>
      <c r="AC12" s="214"/>
      <c r="AD12" s="214"/>
      <c r="AE12" s="214"/>
      <c r="AF12" s="214"/>
      <c r="AG12" s="214" t="s">
        <v>837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52">
        <v>5</v>
      </c>
      <c r="B13" s="253" t="s">
        <v>842</v>
      </c>
      <c r="C13" s="262" t="s">
        <v>843</v>
      </c>
      <c r="D13" s="254" t="s">
        <v>362</v>
      </c>
      <c r="E13" s="255">
        <v>56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294</v>
      </c>
      <c r="T13" s="258" t="s">
        <v>191</v>
      </c>
      <c r="U13" s="224">
        <v>0</v>
      </c>
      <c r="V13" s="224">
        <f>ROUND(E13*U13,2)</f>
        <v>0</v>
      </c>
      <c r="W13" s="224"/>
      <c r="X13" s="224" t="s">
        <v>217</v>
      </c>
      <c r="Y13" s="224" t="s">
        <v>192</v>
      </c>
      <c r="Z13" s="214"/>
      <c r="AA13" s="214"/>
      <c r="AB13" s="214"/>
      <c r="AC13" s="214"/>
      <c r="AD13" s="214"/>
      <c r="AE13" s="214"/>
      <c r="AF13" s="214"/>
      <c r="AG13" s="214" t="s">
        <v>837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52">
        <v>6</v>
      </c>
      <c r="B14" s="253" t="s">
        <v>844</v>
      </c>
      <c r="C14" s="262" t="s">
        <v>845</v>
      </c>
      <c r="D14" s="254" t="s">
        <v>846</v>
      </c>
      <c r="E14" s="255">
        <v>98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294</v>
      </c>
      <c r="T14" s="258" t="s">
        <v>191</v>
      </c>
      <c r="U14" s="224">
        <v>0</v>
      </c>
      <c r="V14" s="224">
        <f>ROUND(E14*U14,2)</f>
        <v>0</v>
      </c>
      <c r="W14" s="224"/>
      <c r="X14" s="224" t="s">
        <v>217</v>
      </c>
      <c r="Y14" s="224" t="s">
        <v>192</v>
      </c>
      <c r="Z14" s="214"/>
      <c r="AA14" s="214"/>
      <c r="AB14" s="214"/>
      <c r="AC14" s="214"/>
      <c r="AD14" s="214"/>
      <c r="AE14" s="214"/>
      <c r="AF14" s="214"/>
      <c r="AG14" s="214" t="s">
        <v>837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52">
        <v>7</v>
      </c>
      <c r="B15" s="253" t="s">
        <v>847</v>
      </c>
      <c r="C15" s="262" t="s">
        <v>848</v>
      </c>
      <c r="D15" s="254" t="s">
        <v>849</v>
      </c>
      <c r="E15" s="255">
        <v>22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190</v>
      </c>
      <c r="T15" s="258" t="s">
        <v>191</v>
      </c>
      <c r="U15" s="224">
        <v>1</v>
      </c>
      <c r="V15" s="224">
        <f>ROUND(E15*U15,2)</f>
        <v>22</v>
      </c>
      <c r="W15" s="224"/>
      <c r="X15" s="224" t="s">
        <v>217</v>
      </c>
      <c r="Y15" s="224" t="s">
        <v>192</v>
      </c>
      <c r="Z15" s="214"/>
      <c r="AA15" s="214"/>
      <c r="AB15" s="214"/>
      <c r="AC15" s="214"/>
      <c r="AD15" s="214"/>
      <c r="AE15" s="214"/>
      <c r="AF15" s="214"/>
      <c r="AG15" s="214" t="s">
        <v>837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52">
        <v>8</v>
      </c>
      <c r="B16" s="253" t="s">
        <v>850</v>
      </c>
      <c r="C16" s="262" t="s">
        <v>851</v>
      </c>
      <c r="D16" s="254" t="s">
        <v>846</v>
      </c>
      <c r="E16" s="255">
        <v>29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294</v>
      </c>
      <c r="T16" s="258" t="s">
        <v>191</v>
      </c>
      <c r="U16" s="224">
        <v>0</v>
      </c>
      <c r="V16" s="224">
        <f>ROUND(E16*U16,2)</f>
        <v>0</v>
      </c>
      <c r="W16" s="224"/>
      <c r="X16" s="224" t="s">
        <v>217</v>
      </c>
      <c r="Y16" s="224" t="s">
        <v>192</v>
      </c>
      <c r="Z16" s="214"/>
      <c r="AA16" s="214"/>
      <c r="AB16" s="214"/>
      <c r="AC16" s="214"/>
      <c r="AD16" s="214"/>
      <c r="AE16" s="214"/>
      <c r="AF16" s="214"/>
      <c r="AG16" s="214" t="s">
        <v>837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52">
        <v>9</v>
      </c>
      <c r="B17" s="253" t="s">
        <v>852</v>
      </c>
      <c r="C17" s="262" t="s">
        <v>853</v>
      </c>
      <c r="D17" s="254" t="s">
        <v>362</v>
      </c>
      <c r="E17" s="255">
        <v>110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854</v>
      </c>
      <c r="T17" s="258" t="s">
        <v>191</v>
      </c>
      <c r="U17" s="224">
        <v>1</v>
      </c>
      <c r="V17" s="224">
        <f>ROUND(E17*U17,2)</f>
        <v>110</v>
      </c>
      <c r="W17" s="224"/>
      <c r="X17" s="224" t="s">
        <v>217</v>
      </c>
      <c r="Y17" s="224" t="s">
        <v>192</v>
      </c>
      <c r="Z17" s="214"/>
      <c r="AA17" s="214"/>
      <c r="AB17" s="214"/>
      <c r="AC17" s="214"/>
      <c r="AD17" s="214"/>
      <c r="AE17" s="214"/>
      <c r="AF17" s="214"/>
      <c r="AG17" s="214" t="s">
        <v>837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52">
        <v>10</v>
      </c>
      <c r="B18" s="253" t="s">
        <v>855</v>
      </c>
      <c r="C18" s="262" t="s">
        <v>856</v>
      </c>
      <c r="D18" s="254" t="s">
        <v>237</v>
      </c>
      <c r="E18" s="255">
        <v>230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4.768E-2</v>
      </c>
      <c r="O18" s="255">
        <f>ROUND(E18*N18,2)</f>
        <v>10.97</v>
      </c>
      <c r="P18" s="255">
        <v>0</v>
      </c>
      <c r="Q18" s="255">
        <f>ROUND(E18*P18,2)</f>
        <v>0</v>
      </c>
      <c r="R18" s="257"/>
      <c r="S18" s="257" t="s">
        <v>190</v>
      </c>
      <c r="T18" s="258" t="s">
        <v>191</v>
      </c>
      <c r="U18" s="224">
        <v>1.2869999999999999</v>
      </c>
      <c r="V18" s="224">
        <f>ROUND(E18*U18,2)</f>
        <v>296.01</v>
      </c>
      <c r="W18" s="224"/>
      <c r="X18" s="224" t="s">
        <v>217</v>
      </c>
      <c r="Y18" s="224" t="s">
        <v>192</v>
      </c>
      <c r="Z18" s="214"/>
      <c r="AA18" s="214"/>
      <c r="AB18" s="214"/>
      <c r="AC18" s="214"/>
      <c r="AD18" s="214"/>
      <c r="AE18" s="214"/>
      <c r="AF18" s="214"/>
      <c r="AG18" s="214" t="s">
        <v>837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52">
        <v>11</v>
      </c>
      <c r="B19" s="253" t="s">
        <v>857</v>
      </c>
      <c r="C19" s="262" t="s">
        <v>858</v>
      </c>
      <c r="D19" s="254" t="s">
        <v>846</v>
      </c>
      <c r="E19" s="255">
        <v>89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294</v>
      </c>
      <c r="T19" s="258" t="s">
        <v>191</v>
      </c>
      <c r="U19" s="224">
        <v>0</v>
      </c>
      <c r="V19" s="224">
        <f>ROUND(E19*U19,2)</f>
        <v>0</v>
      </c>
      <c r="W19" s="224"/>
      <c r="X19" s="224" t="s">
        <v>217</v>
      </c>
      <c r="Y19" s="224" t="s">
        <v>192</v>
      </c>
      <c r="Z19" s="214"/>
      <c r="AA19" s="214"/>
      <c r="AB19" s="214"/>
      <c r="AC19" s="214"/>
      <c r="AD19" s="214"/>
      <c r="AE19" s="214"/>
      <c r="AF19" s="214"/>
      <c r="AG19" s="214" t="s">
        <v>837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52">
        <v>12</v>
      </c>
      <c r="B20" s="253" t="s">
        <v>859</v>
      </c>
      <c r="C20" s="262" t="s">
        <v>860</v>
      </c>
      <c r="D20" s="254" t="s">
        <v>846</v>
      </c>
      <c r="E20" s="255">
        <v>111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294</v>
      </c>
      <c r="T20" s="258" t="s">
        <v>191</v>
      </c>
      <c r="U20" s="224">
        <v>0</v>
      </c>
      <c r="V20" s="224">
        <f>ROUND(E20*U20,2)</f>
        <v>0</v>
      </c>
      <c r="W20" s="224"/>
      <c r="X20" s="224" t="s">
        <v>217</v>
      </c>
      <c r="Y20" s="224" t="s">
        <v>192</v>
      </c>
      <c r="Z20" s="214"/>
      <c r="AA20" s="214"/>
      <c r="AB20" s="214"/>
      <c r="AC20" s="214"/>
      <c r="AD20" s="214"/>
      <c r="AE20" s="214"/>
      <c r="AF20" s="214"/>
      <c r="AG20" s="214" t="s">
        <v>837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2">
        <v>13</v>
      </c>
      <c r="B21" s="253" t="s">
        <v>861</v>
      </c>
      <c r="C21" s="262" t="s">
        <v>862</v>
      </c>
      <c r="D21" s="254" t="s">
        <v>846</v>
      </c>
      <c r="E21" s="255">
        <v>4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294</v>
      </c>
      <c r="T21" s="258" t="s">
        <v>191</v>
      </c>
      <c r="U21" s="224">
        <v>0</v>
      </c>
      <c r="V21" s="224">
        <f>ROUND(E21*U21,2)</f>
        <v>0</v>
      </c>
      <c r="W21" s="224"/>
      <c r="X21" s="224" t="s">
        <v>217</v>
      </c>
      <c r="Y21" s="224" t="s">
        <v>192</v>
      </c>
      <c r="Z21" s="214"/>
      <c r="AA21" s="214"/>
      <c r="AB21" s="214"/>
      <c r="AC21" s="214"/>
      <c r="AD21" s="214"/>
      <c r="AE21" s="214"/>
      <c r="AF21" s="214"/>
      <c r="AG21" s="214" t="s">
        <v>837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52">
        <v>14</v>
      </c>
      <c r="B22" s="253" t="s">
        <v>863</v>
      </c>
      <c r="C22" s="262" t="s">
        <v>864</v>
      </c>
      <c r="D22" s="254" t="s">
        <v>846</v>
      </c>
      <c r="E22" s="255">
        <v>24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294</v>
      </c>
      <c r="T22" s="258" t="s">
        <v>191</v>
      </c>
      <c r="U22" s="224">
        <v>0</v>
      </c>
      <c r="V22" s="224">
        <f>ROUND(E22*U22,2)</f>
        <v>0</v>
      </c>
      <c r="W22" s="224"/>
      <c r="X22" s="224" t="s">
        <v>217</v>
      </c>
      <c r="Y22" s="224" t="s">
        <v>192</v>
      </c>
      <c r="Z22" s="214"/>
      <c r="AA22" s="214"/>
      <c r="AB22" s="214"/>
      <c r="AC22" s="214"/>
      <c r="AD22" s="214"/>
      <c r="AE22" s="214"/>
      <c r="AF22" s="214"/>
      <c r="AG22" s="214" t="s">
        <v>837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52">
        <v>15</v>
      </c>
      <c r="B23" s="253" t="s">
        <v>865</v>
      </c>
      <c r="C23" s="262" t="s">
        <v>866</v>
      </c>
      <c r="D23" s="254" t="s">
        <v>846</v>
      </c>
      <c r="E23" s="255">
        <v>4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294</v>
      </c>
      <c r="T23" s="258" t="s">
        <v>191</v>
      </c>
      <c r="U23" s="224">
        <v>0</v>
      </c>
      <c r="V23" s="224">
        <f>ROUND(E23*U23,2)</f>
        <v>0</v>
      </c>
      <c r="W23" s="224"/>
      <c r="X23" s="224" t="s">
        <v>217</v>
      </c>
      <c r="Y23" s="224" t="s">
        <v>192</v>
      </c>
      <c r="Z23" s="214"/>
      <c r="AA23" s="214"/>
      <c r="AB23" s="214"/>
      <c r="AC23" s="214"/>
      <c r="AD23" s="214"/>
      <c r="AE23" s="214"/>
      <c r="AF23" s="214"/>
      <c r="AG23" s="214" t="s">
        <v>837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52">
        <v>16</v>
      </c>
      <c r="B24" s="253" t="s">
        <v>867</v>
      </c>
      <c r="C24" s="262" t="s">
        <v>868</v>
      </c>
      <c r="D24" s="254" t="s">
        <v>846</v>
      </c>
      <c r="E24" s="255">
        <v>380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294</v>
      </c>
      <c r="T24" s="258" t="s">
        <v>191</v>
      </c>
      <c r="U24" s="224">
        <v>0</v>
      </c>
      <c r="V24" s="224">
        <f>ROUND(E24*U24,2)</f>
        <v>0</v>
      </c>
      <c r="W24" s="224"/>
      <c r="X24" s="224" t="s">
        <v>217</v>
      </c>
      <c r="Y24" s="224" t="s">
        <v>192</v>
      </c>
      <c r="Z24" s="214"/>
      <c r="AA24" s="214"/>
      <c r="AB24" s="214"/>
      <c r="AC24" s="214"/>
      <c r="AD24" s="214"/>
      <c r="AE24" s="214"/>
      <c r="AF24" s="214"/>
      <c r="AG24" s="214" t="s">
        <v>837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52">
        <v>17</v>
      </c>
      <c r="B25" s="253" t="s">
        <v>869</v>
      </c>
      <c r="C25" s="262" t="s">
        <v>870</v>
      </c>
      <c r="D25" s="254" t="s">
        <v>846</v>
      </c>
      <c r="E25" s="255">
        <v>110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294</v>
      </c>
      <c r="T25" s="258" t="s">
        <v>191</v>
      </c>
      <c r="U25" s="224">
        <v>0</v>
      </c>
      <c r="V25" s="224">
        <f>ROUND(E25*U25,2)</f>
        <v>0</v>
      </c>
      <c r="W25" s="224"/>
      <c r="X25" s="224" t="s">
        <v>217</v>
      </c>
      <c r="Y25" s="224" t="s">
        <v>192</v>
      </c>
      <c r="Z25" s="214"/>
      <c r="AA25" s="214"/>
      <c r="AB25" s="214"/>
      <c r="AC25" s="214"/>
      <c r="AD25" s="214"/>
      <c r="AE25" s="214"/>
      <c r="AF25" s="214"/>
      <c r="AG25" s="214" t="s">
        <v>837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52">
        <v>18</v>
      </c>
      <c r="B26" s="253" t="s">
        <v>871</v>
      </c>
      <c r="C26" s="262" t="s">
        <v>872</v>
      </c>
      <c r="D26" s="254" t="s">
        <v>846</v>
      </c>
      <c r="E26" s="255">
        <v>90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294</v>
      </c>
      <c r="T26" s="258" t="s">
        <v>191</v>
      </c>
      <c r="U26" s="224">
        <v>0</v>
      </c>
      <c r="V26" s="224">
        <f>ROUND(E26*U26,2)</f>
        <v>0</v>
      </c>
      <c r="W26" s="224"/>
      <c r="X26" s="224" t="s">
        <v>217</v>
      </c>
      <c r="Y26" s="224" t="s">
        <v>192</v>
      </c>
      <c r="Z26" s="214"/>
      <c r="AA26" s="214"/>
      <c r="AB26" s="214"/>
      <c r="AC26" s="214"/>
      <c r="AD26" s="214"/>
      <c r="AE26" s="214"/>
      <c r="AF26" s="214"/>
      <c r="AG26" s="214" t="s">
        <v>837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2">
        <v>19</v>
      </c>
      <c r="B27" s="253" t="s">
        <v>873</v>
      </c>
      <c r="C27" s="262" t="s">
        <v>874</v>
      </c>
      <c r="D27" s="254" t="s">
        <v>846</v>
      </c>
      <c r="E27" s="255">
        <v>16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294</v>
      </c>
      <c r="T27" s="258" t="s">
        <v>191</v>
      </c>
      <c r="U27" s="224">
        <v>0</v>
      </c>
      <c r="V27" s="224">
        <f>ROUND(E27*U27,2)</f>
        <v>0</v>
      </c>
      <c r="W27" s="224"/>
      <c r="X27" s="224" t="s">
        <v>217</v>
      </c>
      <c r="Y27" s="224" t="s">
        <v>192</v>
      </c>
      <c r="Z27" s="214"/>
      <c r="AA27" s="214"/>
      <c r="AB27" s="214"/>
      <c r="AC27" s="214"/>
      <c r="AD27" s="214"/>
      <c r="AE27" s="214"/>
      <c r="AF27" s="214"/>
      <c r="AG27" s="214" t="s">
        <v>837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52">
        <v>20</v>
      </c>
      <c r="B28" s="253" t="s">
        <v>875</v>
      </c>
      <c r="C28" s="262" t="s">
        <v>876</v>
      </c>
      <c r="D28" s="254" t="s">
        <v>846</v>
      </c>
      <c r="E28" s="255">
        <v>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294</v>
      </c>
      <c r="T28" s="258" t="s">
        <v>191</v>
      </c>
      <c r="U28" s="224">
        <v>0</v>
      </c>
      <c r="V28" s="224">
        <f>ROUND(E28*U28,2)</f>
        <v>0</v>
      </c>
      <c r="W28" s="224"/>
      <c r="X28" s="224" t="s">
        <v>217</v>
      </c>
      <c r="Y28" s="224" t="s">
        <v>192</v>
      </c>
      <c r="Z28" s="214"/>
      <c r="AA28" s="214"/>
      <c r="AB28" s="214"/>
      <c r="AC28" s="214"/>
      <c r="AD28" s="214"/>
      <c r="AE28" s="214"/>
      <c r="AF28" s="214"/>
      <c r="AG28" s="214" t="s">
        <v>837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52">
        <v>21</v>
      </c>
      <c r="B29" s="253" t="s">
        <v>877</v>
      </c>
      <c r="C29" s="262" t="s">
        <v>878</v>
      </c>
      <c r="D29" s="254" t="s">
        <v>846</v>
      </c>
      <c r="E29" s="255">
        <v>2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294</v>
      </c>
      <c r="T29" s="258" t="s">
        <v>191</v>
      </c>
      <c r="U29" s="224">
        <v>0</v>
      </c>
      <c r="V29" s="224">
        <f>ROUND(E29*U29,2)</f>
        <v>0</v>
      </c>
      <c r="W29" s="224"/>
      <c r="X29" s="224" t="s">
        <v>217</v>
      </c>
      <c r="Y29" s="224" t="s">
        <v>192</v>
      </c>
      <c r="Z29" s="214"/>
      <c r="AA29" s="214"/>
      <c r="AB29" s="214"/>
      <c r="AC29" s="214"/>
      <c r="AD29" s="214"/>
      <c r="AE29" s="214"/>
      <c r="AF29" s="214"/>
      <c r="AG29" s="214" t="s">
        <v>837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52">
        <v>22</v>
      </c>
      <c r="B30" s="253" t="s">
        <v>448</v>
      </c>
      <c r="C30" s="262" t="s">
        <v>879</v>
      </c>
      <c r="D30" s="254" t="s">
        <v>846</v>
      </c>
      <c r="E30" s="255">
        <v>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294</v>
      </c>
      <c r="T30" s="258" t="s">
        <v>191</v>
      </c>
      <c r="U30" s="224">
        <v>0</v>
      </c>
      <c r="V30" s="224">
        <f>ROUND(E30*U30,2)</f>
        <v>0</v>
      </c>
      <c r="W30" s="224"/>
      <c r="X30" s="224" t="s">
        <v>217</v>
      </c>
      <c r="Y30" s="224" t="s">
        <v>192</v>
      </c>
      <c r="Z30" s="214"/>
      <c r="AA30" s="214"/>
      <c r="AB30" s="214"/>
      <c r="AC30" s="214"/>
      <c r="AD30" s="214"/>
      <c r="AE30" s="214"/>
      <c r="AF30" s="214"/>
      <c r="AG30" s="214" t="s">
        <v>837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52">
        <v>23</v>
      </c>
      <c r="B31" s="253" t="s">
        <v>880</v>
      </c>
      <c r="C31" s="262" t="s">
        <v>881</v>
      </c>
      <c r="D31" s="254" t="s">
        <v>846</v>
      </c>
      <c r="E31" s="255">
        <v>3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294</v>
      </c>
      <c r="T31" s="258" t="s">
        <v>191</v>
      </c>
      <c r="U31" s="224">
        <v>0</v>
      </c>
      <c r="V31" s="224">
        <f>ROUND(E31*U31,2)</f>
        <v>0</v>
      </c>
      <c r="W31" s="224"/>
      <c r="X31" s="224" t="s">
        <v>217</v>
      </c>
      <c r="Y31" s="224" t="s">
        <v>192</v>
      </c>
      <c r="Z31" s="214"/>
      <c r="AA31" s="214"/>
      <c r="AB31" s="214"/>
      <c r="AC31" s="214"/>
      <c r="AD31" s="214"/>
      <c r="AE31" s="214"/>
      <c r="AF31" s="214"/>
      <c r="AG31" s="214" t="s">
        <v>837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52">
        <v>24</v>
      </c>
      <c r="B32" s="253" t="s">
        <v>882</v>
      </c>
      <c r="C32" s="262" t="s">
        <v>883</v>
      </c>
      <c r="D32" s="254" t="s">
        <v>846</v>
      </c>
      <c r="E32" s="255">
        <v>58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294</v>
      </c>
      <c r="T32" s="258" t="s">
        <v>191</v>
      </c>
      <c r="U32" s="224">
        <v>0</v>
      </c>
      <c r="V32" s="224">
        <f>ROUND(E32*U32,2)</f>
        <v>0</v>
      </c>
      <c r="W32" s="224"/>
      <c r="X32" s="224" t="s">
        <v>217</v>
      </c>
      <c r="Y32" s="224" t="s">
        <v>192</v>
      </c>
      <c r="Z32" s="214"/>
      <c r="AA32" s="214"/>
      <c r="AB32" s="214"/>
      <c r="AC32" s="214"/>
      <c r="AD32" s="214"/>
      <c r="AE32" s="214"/>
      <c r="AF32" s="214"/>
      <c r="AG32" s="214" t="s">
        <v>837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52">
        <v>25</v>
      </c>
      <c r="B33" s="253" t="s">
        <v>884</v>
      </c>
      <c r="C33" s="262" t="s">
        <v>885</v>
      </c>
      <c r="D33" s="254" t="s">
        <v>846</v>
      </c>
      <c r="E33" s="255">
        <v>3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294</v>
      </c>
      <c r="T33" s="258" t="s">
        <v>191</v>
      </c>
      <c r="U33" s="224">
        <v>0</v>
      </c>
      <c r="V33" s="224">
        <f>ROUND(E33*U33,2)</f>
        <v>0</v>
      </c>
      <c r="W33" s="224"/>
      <c r="X33" s="224" t="s">
        <v>217</v>
      </c>
      <c r="Y33" s="224" t="s">
        <v>192</v>
      </c>
      <c r="Z33" s="214"/>
      <c r="AA33" s="214"/>
      <c r="AB33" s="214"/>
      <c r="AC33" s="214"/>
      <c r="AD33" s="214"/>
      <c r="AE33" s="214"/>
      <c r="AF33" s="214"/>
      <c r="AG33" s="214" t="s">
        <v>837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2">
        <v>26</v>
      </c>
      <c r="B34" s="253" t="s">
        <v>886</v>
      </c>
      <c r="C34" s="262" t="s">
        <v>887</v>
      </c>
      <c r="D34" s="254" t="s">
        <v>846</v>
      </c>
      <c r="E34" s="255">
        <v>4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294</v>
      </c>
      <c r="T34" s="258" t="s">
        <v>191</v>
      </c>
      <c r="U34" s="224">
        <v>0</v>
      </c>
      <c r="V34" s="224">
        <f>ROUND(E34*U34,2)</f>
        <v>0</v>
      </c>
      <c r="W34" s="224"/>
      <c r="X34" s="224" t="s">
        <v>217</v>
      </c>
      <c r="Y34" s="224" t="s">
        <v>192</v>
      </c>
      <c r="Z34" s="214"/>
      <c r="AA34" s="214"/>
      <c r="AB34" s="214"/>
      <c r="AC34" s="214"/>
      <c r="AD34" s="214"/>
      <c r="AE34" s="214"/>
      <c r="AF34" s="214"/>
      <c r="AG34" s="214" t="s">
        <v>837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2">
        <v>27</v>
      </c>
      <c r="B35" s="253" t="s">
        <v>888</v>
      </c>
      <c r="C35" s="262" t="s">
        <v>889</v>
      </c>
      <c r="D35" s="254" t="s">
        <v>846</v>
      </c>
      <c r="E35" s="255">
        <v>9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294</v>
      </c>
      <c r="T35" s="258" t="s">
        <v>191</v>
      </c>
      <c r="U35" s="224">
        <v>0</v>
      </c>
      <c r="V35" s="224">
        <f>ROUND(E35*U35,2)</f>
        <v>0</v>
      </c>
      <c r="W35" s="224"/>
      <c r="X35" s="224" t="s">
        <v>217</v>
      </c>
      <c r="Y35" s="224" t="s">
        <v>192</v>
      </c>
      <c r="Z35" s="214"/>
      <c r="AA35" s="214"/>
      <c r="AB35" s="214"/>
      <c r="AC35" s="214"/>
      <c r="AD35" s="214"/>
      <c r="AE35" s="214"/>
      <c r="AF35" s="214"/>
      <c r="AG35" s="214" t="s">
        <v>837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2">
        <v>28</v>
      </c>
      <c r="B36" s="253" t="s">
        <v>890</v>
      </c>
      <c r="C36" s="262" t="s">
        <v>891</v>
      </c>
      <c r="D36" s="254" t="s">
        <v>846</v>
      </c>
      <c r="E36" s="255">
        <v>10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294</v>
      </c>
      <c r="T36" s="258" t="s">
        <v>191</v>
      </c>
      <c r="U36" s="224">
        <v>0</v>
      </c>
      <c r="V36" s="224">
        <f>ROUND(E36*U36,2)</f>
        <v>0</v>
      </c>
      <c r="W36" s="224"/>
      <c r="X36" s="224" t="s">
        <v>217</v>
      </c>
      <c r="Y36" s="224" t="s">
        <v>192</v>
      </c>
      <c r="Z36" s="214"/>
      <c r="AA36" s="214"/>
      <c r="AB36" s="214"/>
      <c r="AC36" s="214"/>
      <c r="AD36" s="214"/>
      <c r="AE36" s="214"/>
      <c r="AF36" s="214"/>
      <c r="AG36" s="214" t="s">
        <v>837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52">
        <v>29</v>
      </c>
      <c r="B37" s="253" t="s">
        <v>892</v>
      </c>
      <c r="C37" s="262" t="s">
        <v>893</v>
      </c>
      <c r="D37" s="254" t="s">
        <v>846</v>
      </c>
      <c r="E37" s="255">
        <v>1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294</v>
      </c>
      <c r="T37" s="258" t="s">
        <v>191</v>
      </c>
      <c r="U37" s="224">
        <v>0</v>
      </c>
      <c r="V37" s="224">
        <f>ROUND(E37*U37,2)</f>
        <v>0</v>
      </c>
      <c r="W37" s="224"/>
      <c r="X37" s="224" t="s">
        <v>217</v>
      </c>
      <c r="Y37" s="224" t="s">
        <v>192</v>
      </c>
      <c r="Z37" s="214"/>
      <c r="AA37" s="214"/>
      <c r="AB37" s="214"/>
      <c r="AC37" s="214"/>
      <c r="AD37" s="214"/>
      <c r="AE37" s="214"/>
      <c r="AF37" s="214"/>
      <c r="AG37" s="214" t="s">
        <v>837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52">
        <v>30</v>
      </c>
      <c r="B38" s="253" t="s">
        <v>894</v>
      </c>
      <c r="C38" s="262" t="s">
        <v>895</v>
      </c>
      <c r="D38" s="254" t="s">
        <v>846</v>
      </c>
      <c r="E38" s="255">
        <v>2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294</v>
      </c>
      <c r="T38" s="258" t="s">
        <v>191</v>
      </c>
      <c r="U38" s="224">
        <v>0</v>
      </c>
      <c r="V38" s="224">
        <f>ROUND(E38*U38,2)</f>
        <v>0</v>
      </c>
      <c r="W38" s="224"/>
      <c r="X38" s="224" t="s">
        <v>217</v>
      </c>
      <c r="Y38" s="224" t="s">
        <v>192</v>
      </c>
      <c r="Z38" s="214"/>
      <c r="AA38" s="214"/>
      <c r="AB38" s="214"/>
      <c r="AC38" s="214"/>
      <c r="AD38" s="214"/>
      <c r="AE38" s="214"/>
      <c r="AF38" s="214"/>
      <c r="AG38" s="214" t="s">
        <v>837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2">
        <v>31</v>
      </c>
      <c r="B39" s="253" t="s">
        <v>896</v>
      </c>
      <c r="C39" s="262" t="s">
        <v>897</v>
      </c>
      <c r="D39" s="254" t="s">
        <v>846</v>
      </c>
      <c r="E39" s="255">
        <v>14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294</v>
      </c>
      <c r="T39" s="258" t="s">
        <v>191</v>
      </c>
      <c r="U39" s="224">
        <v>0</v>
      </c>
      <c r="V39" s="224">
        <f>ROUND(E39*U39,2)</f>
        <v>0</v>
      </c>
      <c r="W39" s="224"/>
      <c r="X39" s="224" t="s">
        <v>217</v>
      </c>
      <c r="Y39" s="224" t="s">
        <v>192</v>
      </c>
      <c r="Z39" s="214"/>
      <c r="AA39" s="214"/>
      <c r="AB39" s="214"/>
      <c r="AC39" s="214"/>
      <c r="AD39" s="214"/>
      <c r="AE39" s="214"/>
      <c r="AF39" s="214"/>
      <c r="AG39" s="214" t="s">
        <v>837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52">
        <v>32</v>
      </c>
      <c r="B40" s="253" t="s">
        <v>898</v>
      </c>
      <c r="C40" s="262" t="s">
        <v>899</v>
      </c>
      <c r="D40" s="254" t="s">
        <v>846</v>
      </c>
      <c r="E40" s="255">
        <v>6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294</v>
      </c>
      <c r="T40" s="258" t="s">
        <v>191</v>
      </c>
      <c r="U40" s="224">
        <v>0</v>
      </c>
      <c r="V40" s="224">
        <f>ROUND(E40*U40,2)</f>
        <v>0</v>
      </c>
      <c r="W40" s="224"/>
      <c r="X40" s="224" t="s">
        <v>217</v>
      </c>
      <c r="Y40" s="224" t="s">
        <v>192</v>
      </c>
      <c r="Z40" s="214"/>
      <c r="AA40" s="214"/>
      <c r="AB40" s="214"/>
      <c r="AC40" s="214"/>
      <c r="AD40" s="214"/>
      <c r="AE40" s="214"/>
      <c r="AF40" s="214"/>
      <c r="AG40" s="214" t="s">
        <v>837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52">
        <v>33</v>
      </c>
      <c r="B41" s="253" t="s">
        <v>900</v>
      </c>
      <c r="C41" s="262" t="s">
        <v>901</v>
      </c>
      <c r="D41" s="254" t="s">
        <v>215</v>
      </c>
      <c r="E41" s="255">
        <v>3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1.2800000000000001E-3</v>
      </c>
      <c r="O41" s="255">
        <f>ROUND(E41*N41,2)</f>
        <v>0</v>
      </c>
      <c r="P41" s="255">
        <v>1.95</v>
      </c>
      <c r="Q41" s="255">
        <f>ROUND(E41*P41,2)</f>
        <v>5.85</v>
      </c>
      <c r="R41" s="257"/>
      <c r="S41" s="257" t="s">
        <v>190</v>
      </c>
      <c r="T41" s="258" t="s">
        <v>191</v>
      </c>
      <c r="U41" s="224">
        <v>1.7</v>
      </c>
      <c r="V41" s="224">
        <f>ROUND(E41*U41,2)</f>
        <v>5.0999999999999996</v>
      </c>
      <c r="W41" s="224"/>
      <c r="X41" s="224" t="s">
        <v>217</v>
      </c>
      <c r="Y41" s="224" t="s">
        <v>192</v>
      </c>
      <c r="Z41" s="214"/>
      <c r="AA41" s="214"/>
      <c r="AB41" s="214"/>
      <c r="AC41" s="214"/>
      <c r="AD41" s="214"/>
      <c r="AE41" s="214"/>
      <c r="AF41" s="214"/>
      <c r="AG41" s="214" t="s">
        <v>837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52">
        <v>34</v>
      </c>
      <c r="B42" s="253" t="s">
        <v>902</v>
      </c>
      <c r="C42" s="262" t="s">
        <v>903</v>
      </c>
      <c r="D42" s="254" t="s">
        <v>846</v>
      </c>
      <c r="E42" s="255">
        <v>10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294</v>
      </c>
      <c r="T42" s="258" t="s">
        <v>191</v>
      </c>
      <c r="U42" s="224">
        <v>0</v>
      </c>
      <c r="V42" s="224">
        <f>ROUND(E42*U42,2)</f>
        <v>0</v>
      </c>
      <c r="W42" s="224"/>
      <c r="X42" s="224" t="s">
        <v>217</v>
      </c>
      <c r="Y42" s="224" t="s">
        <v>192</v>
      </c>
      <c r="Z42" s="214"/>
      <c r="AA42" s="214"/>
      <c r="AB42" s="214"/>
      <c r="AC42" s="214"/>
      <c r="AD42" s="214"/>
      <c r="AE42" s="214"/>
      <c r="AF42" s="214"/>
      <c r="AG42" s="214" t="s">
        <v>837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52">
        <v>35</v>
      </c>
      <c r="B43" s="253" t="s">
        <v>904</v>
      </c>
      <c r="C43" s="262" t="s">
        <v>905</v>
      </c>
      <c r="D43" s="254" t="s">
        <v>846</v>
      </c>
      <c r="E43" s="255">
        <v>7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294</v>
      </c>
      <c r="T43" s="258" t="s">
        <v>191</v>
      </c>
      <c r="U43" s="224">
        <v>0</v>
      </c>
      <c r="V43" s="224">
        <f>ROUND(E43*U43,2)</f>
        <v>0</v>
      </c>
      <c r="W43" s="224"/>
      <c r="X43" s="224" t="s">
        <v>217</v>
      </c>
      <c r="Y43" s="224" t="s">
        <v>192</v>
      </c>
      <c r="Z43" s="214"/>
      <c r="AA43" s="214"/>
      <c r="AB43" s="214"/>
      <c r="AC43" s="214"/>
      <c r="AD43" s="214"/>
      <c r="AE43" s="214"/>
      <c r="AF43" s="214"/>
      <c r="AG43" s="214" t="s">
        <v>837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2">
        <v>36</v>
      </c>
      <c r="B44" s="253" t="s">
        <v>906</v>
      </c>
      <c r="C44" s="262" t="s">
        <v>907</v>
      </c>
      <c r="D44" s="254" t="s">
        <v>846</v>
      </c>
      <c r="E44" s="255">
        <v>5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294</v>
      </c>
      <c r="T44" s="258" t="s">
        <v>191</v>
      </c>
      <c r="U44" s="224">
        <v>0</v>
      </c>
      <c r="V44" s="224">
        <f>ROUND(E44*U44,2)</f>
        <v>0</v>
      </c>
      <c r="W44" s="224"/>
      <c r="X44" s="224" t="s">
        <v>217</v>
      </c>
      <c r="Y44" s="224" t="s">
        <v>192</v>
      </c>
      <c r="Z44" s="214"/>
      <c r="AA44" s="214"/>
      <c r="AB44" s="214"/>
      <c r="AC44" s="214"/>
      <c r="AD44" s="214"/>
      <c r="AE44" s="214"/>
      <c r="AF44" s="214"/>
      <c r="AG44" s="214" t="s">
        <v>837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52">
        <v>37</v>
      </c>
      <c r="B45" s="253" t="s">
        <v>908</v>
      </c>
      <c r="C45" s="262" t="s">
        <v>909</v>
      </c>
      <c r="D45" s="254" t="s">
        <v>846</v>
      </c>
      <c r="E45" s="255">
        <v>7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294</v>
      </c>
      <c r="T45" s="258" t="s">
        <v>191</v>
      </c>
      <c r="U45" s="224">
        <v>0</v>
      </c>
      <c r="V45" s="224">
        <f>ROUND(E45*U45,2)</f>
        <v>0</v>
      </c>
      <c r="W45" s="224"/>
      <c r="X45" s="224" t="s">
        <v>217</v>
      </c>
      <c r="Y45" s="224" t="s">
        <v>192</v>
      </c>
      <c r="Z45" s="214"/>
      <c r="AA45" s="214"/>
      <c r="AB45" s="214"/>
      <c r="AC45" s="214"/>
      <c r="AD45" s="214"/>
      <c r="AE45" s="214"/>
      <c r="AF45" s="214"/>
      <c r="AG45" s="214" t="s">
        <v>837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52">
        <v>38</v>
      </c>
      <c r="B46" s="253" t="s">
        <v>910</v>
      </c>
      <c r="C46" s="262" t="s">
        <v>911</v>
      </c>
      <c r="D46" s="254" t="s">
        <v>846</v>
      </c>
      <c r="E46" s="255">
        <v>32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294</v>
      </c>
      <c r="T46" s="258" t="s">
        <v>191</v>
      </c>
      <c r="U46" s="224">
        <v>0</v>
      </c>
      <c r="V46" s="224">
        <f>ROUND(E46*U46,2)</f>
        <v>0</v>
      </c>
      <c r="W46" s="224"/>
      <c r="X46" s="224" t="s">
        <v>217</v>
      </c>
      <c r="Y46" s="224" t="s">
        <v>192</v>
      </c>
      <c r="Z46" s="214"/>
      <c r="AA46" s="214"/>
      <c r="AB46" s="214"/>
      <c r="AC46" s="214"/>
      <c r="AD46" s="214"/>
      <c r="AE46" s="214"/>
      <c r="AF46" s="214"/>
      <c r="AG46" s="214" t="s">
        <v>837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52">
        <v>39</v>
      </c>
      <c r="B47" s="253" t="s">
        <v>912</v>
      </c>
      <c r="C47" s="262" t="s">
        <v>913</v>
      </c>
      <c r="D47" s="254" t="s">
        <v>846</v>
      </c>
      <c r="E47" s="255">
        <v>4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294</v>
      </c>
      <c r="T47" s="258" t="s">
        <v>191</v>
      </c>
      <c r="U47" s="224">
        <v>0</v>
      </c>
      <c r="V47" s="224">
        <f>ROUND(E47*U47,2)</f>
        <v>0</v>
      </c>
      <c r="W47" s="224"/>
      <c r="X47" s="224" t="s">
        <v>217</v>
      </c>
      <c r="Y47" s="224" t="s">
        <v>192</v>
      </c>
      <c r="Z47" s="214"/>
      <c r="AA47" s="214"/>
      <c r="AB47" s="214"/>
      <c r="AC47" s="214"/>
      <c r="AD47" s="214"/>
      <c r="AE47" s="214"/>
      <c r="AF47" s="214"/>
      <c r="AG47" s="214" t="s">
        <v>837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52">
        <v>40</v>
      </c>
      <c r="B48" s="253" t="s">
        <v>914</v>
      </c>
      <c r="C48" s="262" t="s">
        <v>915</v>
      </c>
      <c r="D48" s="254" t="s">
        <v>362</v>
      </c>
      <c r="E48" s="255">
        <v>165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294</v>
      </c>
      <c r="T48" s="258" t="s">
        <v>191</v>
      </c>
      <c r="U48" s="224">
        <v>0</v>
      </c>
      <c r="V48" s="224">
        <f>ROUND(E48*U48,2)</f>
        <v>0</v>
      </c>
      <c r="W48" s="224"/>
      <c r="X48" s="224" t="s">
        <v>217</v>
      </c>
      <c r="Y48" s="224" t="s">
        <v>192</v>
      </c>
      <c r="Z48" s="214"/>
      <c r="AA48" s="214"/>
      <c r="AB48" s="214"/>
      <c r="AC48" s="214"/>
      <c r="AD48" s="214"/>
      <c r="AE48" s="214"/>
      <c r="AF48" s="214"/>
      <c r="AG48" s="214" t="s">
        <v>837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52">
        <v>41</v>
      </c>
      <c r="B49" s="253" t="s">
        <v>916</v>
      </c>
      <c r="C49" s="262" t="s">
        <v>917</v>
      </c>
      <c r="D49" s="254" t="s">
        <v>362</v>
      </c>
      <c r="E49" s="255">
        <v>450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294</v>
      </c>
      <c r="T49" s="258" t="s">
        <v>191</v>
      </c>
      <c r="U49" s="224">
        <v>0</v>
      </c>
      <c r="V49" s="224">
        <f>ROUND(E49*U49,2)</f>
        <v>0</v>
      </c>
      <c r="W49" s="224"/>
      <c r="X49" s="224" t="s">
        <v>217</v>
      </c>
      <c r="Y49" s="224" t="s">
        <v>192</v>
      </c>
      <c r="Z49" s="214"/>
      <c r="AA49" s="214"/>
      <c r="AB49" s="214"/>
      <c r="AC49" s="214"/>
      <c r="AD49" s="214"/>
      <c r="AE49" s="214"/>
      <c r="AF49" s="214"/>
      <c r="AG49" s="214" t="s">
        <v>837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52">
        <v>42</v>
      </c>
      <c r="B50" s="253" t="s">
        <v>918</v>
      </c>
      <c r="C50" s="262" t="s">
        <v>919</v>
      </c>
      <c r="D50" s="254" t="s">
        <v>362</v>
      </c>
      <c r="E50" s="255">
        <v>740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294</v>
      </c>
      <c r="T50" s="258" t="s">
        <v>191</v>
      </c>
      <c r="U50" s="224">
        <v>0</v>
      </c>
      <c r="V50" s="224">
        <f>ROUND(E50*U50,2)</f>
        <v>0</v>
      </c>
      <c r="W50" s="224"/>
      <c r="X50" s="224" t="s">
        <v>217</v>
      </c>
      <c r="Y50" s="224" t="s">
        <v>192</v>
      </c>
      <c r="Z50" s="214"/>
      <c r="AA50" s="214"/>
      <c r="AB50" s="214"/>
      <c r="AC50" s="214"/>
      <c r="AD50" s="214"/>
      <c r="AE50" s="214"/>
      <c r="AF50" s="214"/>
      <c r="AG50" s="214" t="s">
        <v>837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2">
        <v>43</v>
      </c>
      <c r="B51" s="253" t="s">
        <v>920</v>
      </c>
      <c r="C51" s="262" t="s">
        <v>921</v>
      </c>
      <c r="D51" s="254" t="s">
        <v>362</v>
      </c>
      <c r="E51" s="255">
        <v>20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294</v>
      </c>
      <c r="T51" s="258" t="s">
        <v>191</v>
      </c>
      <c r="U51" s="224">
        <v>0</v>
      </c>
      <c r="V51" s="224">
        <f>ROUND(E51*U51,2)</f>
        <v>0</v>
      </c>
      <c r="W51" s="224"/>
      <c r="X51" s="224" t="s">
        <v>217</v>
      </c>
      <c r="Y51" s="224" t="s">
        <v>192</v>
      </c>
      <c r="Z51" s="214"/>
      <c r="AA51" s="214"/>
      <c r="AB51" s="214"/>
      <c r="AC51" s="214"/>
      <c r="AD51" s="214"/>
      <c r="AE51" s="214"/>
      <c r="AF51" s="214"/>
      <c r="AG51" s="214" t="s">
        <v>837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2">
        <v>44</v>
      </c>
      <c r="B52" s="253" t="s">
        <v>922</v>
      </c>
      <c r="C52" s="262" t="s">
        <v>923</v>
      </c>
      <c r="D52" s="254" t="s">
        <v>362</v>
      </c>
      <c r="E52" s="255">
        <v>31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294</v>
      </c>
      <c r="T52" s="258" t="s">
        <v>191</v>
      </c>
      <c r="U52" s="224">
        <v>0</v>
      </c>
      <c r="V52" s="224">
        <f>ROUND(E52*U52,2)</f>
        <v>0</v>
      </c>
      <c r="W52" s="224"/>
      <c r="X52" s="224" t="s">
        <v>217</v>
      </c>
      <c r="Y52" s="224" t="s">
        <v>192</v>
      </c>
      <c r="Z52" s="214"/>
      <c r="AA52" s="214"/>
      <c r="AB52" s="214"/>
      <c r="AC52" s="214"/>
      <c r="AD52" s="214"/>
      <c r="AE52" s="214"/>
      <c r="AF52" s="214"/>
      <c r="AG52" s="214" t="s">
        <v>837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52">
        <v>45</v>
      </c>
      <c r="B53" s="253" t="s">
        <v>924</v>
      </c>
      <c r="C53" s="262" t="s">
        <v>925</v>
      </c>
      <c r="D53" s="254" t="s">
        <v>362</v>
      </c>
      <c r="E53" s="255">
        <v>16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294</v>
      </c>
      <c r="T53" s="258" t="s">
        <v>191</v>
      </c>
      <c r="U53" s="224">
        <v>0</v>
      </c>
      <c r="V53" s="224">
        <f>ROUND(E53*U53,2)</f>
        <v>0</v>
      </c>
      <c r="W53" s="224"/>
      <c r="X53" s="224" t="s">
        <v>217</v>
      </c>
      <c r="Y53" s="224" t="s">
        <v>192</v>
      </c>
      <c r="Z53" s="214"/>
      <c r="AA53" s="214"/>
      <c r="AB53" s="214"/>
      <c r="AC53" s="214"/>
      <c r="AD53" s="214"/>
      <c r="AE53" s="214"/>
      <c r="AF53" s="214"/>
      <c r="AG53" s="214" t="s">
        <v>837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52">
        <v>46</v>
      </c>
      <c r="B54" s="253" t="s">
        <v>926</v>
      </c>
      <c r="C54" s="262" t="s">
        <v>927</v>
      </c>
      <c r="D54" s="254" t="s">
        <v>362</v>
      </c>
      <c r="E54" s="255">
        <v>480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294</v>
      </c>
      <c r="T54" s="258" t="s">
        <v>191</v>
      </c>
      <c r="U54" s="224">
        <v>0</v>
      </c>
      <c r="V54" s="224">
        <f>ROUND(E54*U54,2)</f>
        <v>0</v>
      </c>
      <c r="W54" s="224"/>
      <c r="X54" s="224" t="s">
        <v>217</v>
      </c>
      <c r="Y54" s="224" t="s">
        <v>192</v>
      </c>
      <c r="Z54" s="214"/>
      <c r="AA54" s="214"/>
      <c r="AB54" s="214"/>
      <c r="AC54" s="214"/>
      <c r="AD54" s="214"/>
      <c r="AE54" s="214"/>
      <c r="AF54" s="214"/>
      <c r="AG54" s="214" t="s">
        <v>837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52">
        <v>47</v>
      </c>
      <c r="B55" s="253" t="s">
        <v>928</v>
      </c>
      <c r="C55" s="262" t="s">
        <v>929</v>
      </c>
      <c r="D55" s="254" t="s">
        <v>362</v>
      </c>
      <c r="E55" s="255">
        <v>620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294</v>
      </c>
      <c r="T55" s="258" t="s">
        <v>191</v>
      </c>
      <c r="U55" s="224">
        <v>0</v>
      </c>
      <c r="V55" s="224">
        <f>ROUND(E55*U55,2)</f>
        <v>0</v>
      </c>
      <c r="W55" s="224"/>
      <c r="X55" s="224" t="s">
        <v>217</v>
      </c>
      <c r="Y55" s="224" t="s">
        <v>192</v>
      </c>
      <c r="Z55" s="214"/>
      <c r="AA55" s="214"/>
      <c r="AB55" s="214"/>
      <c r="AC55" s="214"/>
      <c r="AD55" s="214"/>
      <c r="AE55" s="214"/>
      <c r="AF55" s="214"/>
      <c r="AG55" s="214" t="s">
        <v>837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52">
        <v>48</v>
      </c>
      <c r="B56" s="253" t="s">
        <v>930</v>
      </c>
      <c r="C56" s="262" t="s">
        <v>931</v>
      </c>
      <c r="D56" s="254" t="s">
        <v>362</v>
      </c>
      <c r="E56" s="255">
        <v>110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294</v>
      </c>
      <c r="T56" s="258" t="s">
        <v>191</v>
      </c>
      <c r="U56" s="224">
        <v>0</v>
      </c>
      <c r="V56" s="224">
        <f>ROUND(E56*U56,2)</f>
        <v>0</v>
      </c>
      <c r="W56" s="224"/>
      <c r="X56" s="224" t="s">
        <v>217</v>
      </c>
      <c r="Y56" s="224" t="s">
        <v>192</v>
      </c>
      <c r="Z56" s="214"/>
      <c r="AA56" s="214"/>
      <c r="AB56" s="214"/>
      <c r="AC56" s="214"/>
      <c r="AD56" s="214"/>
      <c r="AE56" s="214"/>
      <c r="AF56" s="214"/>
      <c r="AG56" s="214" t="s">
        <v>837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52">
        <v>49</v>
      </c>
      <c r="B57" s="253" t="s">
        <v>932</v>
      </c>
      <c r="C57" s="262" t="s">
        <v>933</v>
      </c>
      <c r="D57" s="254" t="s">
        <v>362</v>
      </c>
      <c r="E57" s="255">
        <v>20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294</v>
      </c>
      <c r="T57" s="258" t="s">
        <v>191</v>
      </c>
      <c r="U57" s="224">
        <v>0</v>
      </c>
      <c r="V57" s="224">
        <f>ROUND(E57*U57,2)</f>
        <v>0</v>
      </c>
      <c r="W57" s="224"/>
      <c r="X57" s="224" t="s">
        <v>217</v>
      </c>
      <c r="Y57" s="224" t="s">
        <v>192</v>
      </c>
      <c r="Z57" s="214"/>
      <c r="AA57" s="214"/>
      <c r="AB57" s="214"/>
      <c r="AC57" s="214"/>
      <c r="AD57" s="214"/>
      <c r="AE57" s="214"/>
      <c r="AF57" s="214"/>
      <c r="AG57" s="214" t="s">
        <v>837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52">
        <v>50</v>
      </c>
      <c r="B58" s="253" t="s">
        <v>934</v>
      </c>
      <c r="C58" s="262" t="s">
        <v>935</v>
      </c>
      <c r="D58" s="254" t="s">
        <v>362</v>
      </c>
      <c r="E58" s="255">
        <v>145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294</v>
      </c>
      <c r="T58" s="258" t="s">
        <v>191</v>
      </c>
      <c r="U58" s="224">
        <v>0</v>
      </c>
      <c r="V58" s="224">
        <f>ROUND(E58*U58,2)</f>
        <v>0</v>
      </c>
      <c r="W58" s="224"/>
      <c r="X58" s="224" t="s">
        <v>217</v>
      </c>
      <c r="Y58" s="224" t="s">
        <v>192</v>
      </c>
      <c r="Z58" s="214"/>
      <c r="AA58" s="214"/>
      <c r="AB58" s="214"/>
      <c r="AC58" s="214"/>
      <c r="AD58" s="214"/>
      <c r="AE58" s="214"/>
      <c r="AF58" s="214"/>
      <c r="AG58" s="214" t="s">
        <v>837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52">
        <v>51</v>
      </c>
      <c r="B59" s="253" t="s">
        <v>936</v>
      </c>
      <c r="C59" s="262" t="s">
        <v>937</v>
      </c>
      <c r="D59" s="254" t="s">
        <v>362</v>
      </c>
      <c r="E59" s="255">
        <v>40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294</v>
      </c>
      <c r="T59" s="258" t="s">
        <v>191</v>
      </c>
      <c r="U59" s="224">
        <v>0</v>
      </c>
      <c r="V59" s="224">
        <f>ROUND(E59*U59,2)</f>
        <v>0</v>
      </c>
      <c r="W59" s="224"/>
      <c r="X59" s="224" t="s">
        <v>217</v>
      </c>
      <c r="Y59" s="224" t="s">
        <v>192</v>
      </c>
      <c r="Z59" s="214"/>
      <c r="AA59" s="214"/>
      <c r="AB59" s="214"/>
      <c r="AC59" s="214"/>
      <c r="AD59" s="214"/>
      <c r="AE59" s="214"/>
      <c r="AF59" s="214"/>
      <c r="AG59" s="214" t="s">
        <v>837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52">
        <v>52</v>
      </c>
      <c r="B60" s="253" t="s">
        <v>938</v>
      </c>
      <c r="C60" s="262" t="s">
        <v>939</v>
      </c>
      <c r="D60" s="254" t="s">
        <v>846</v>
      </c>
      <c r="E60" s="255">
        <v>1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294</v>
      </c>
      <c r="T60" s="258" t="s">
        <v>191</v>
      </c>
      <c r="U60" s="224">
        <v>0</v>
      </c>
      <c r="V60" s="224">
        <f>ROUND(E60*U60,2)</f>
        <v>0</v>
      </c>
      <c r="W60" s="224"/>
      <c r="X60" s="224" t="s">
        <v>217</v>
      </c>
      <c r="Y60" s="224" t="s">
        <v>192</v>
      </c>
      <c r="Z60" s="214"/>
      <c r="AA60" s="214"/>
      <c r="AB60" s="214"/>
      <c r="AC60" s="214"/>
      <c r="AD60" s="214"/>
      <c r="AE60" s="214"/>
      <c r="AF60" s="214"/>
      <c r="AG60" s="214" t="s">
        <v>837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52">
        <v>53</v>
      </c>
      <c r="B61" s="253" t="s">
        <v>940</v>
      </c>
      <c r="C61" s="262" t="s">
        <v>941</v>
      </c>
      <c r="D61" s="254" t="s">
        <v>846</v>
      </c>
      <c r="E61" s="255">
        <v>1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294</v>
      </c>
      <c r="T61" s="258" t="s">
        <v>191</v>
      </c>
      <c r="U61" s="224">
        <v>0</v>
      </c>
      <c r="V61" s="224">
        <f>ROUND(E61*U61,2)</f>
        <v>0</v>
      </c>
      <c r="W61" s="224"/>
      <c r="X61" s="224" t="s">
        <v>217</v>
      </c>
      <c r="Y61" s="224" t="s">
        <v>192</v>
      </c>
      <c r="Z61" s="214"/>
      <c r="AA61" s="214"/>
      <c r="AB61" s="214"/>
      <c r="AC61" s="214"/>
      <c r="AD61" s="214"/>
      <c r="AE61" s="214"/>
      <c r="AF61" s="214"/>
      <c r="AG61" s="214" t="s">
        <v>837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52">
        <v>54</v>
      </c>
      <c r="B62" s="253" t="s">
        <v>942</v>
      </c>
      <c r="C62" s="262" t="s">
        <v>943</v>
      </c>
      <c r="D62" s="254" t="s">
        <v>846</v>
      </c>
      <c r="E62" s="255">
        <v>2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294</v>
      </c>
      <c r="T62" s="258" t="s">
        <v>191</v>
      </c>
      <c r="U62" s="224">
        <v>0</v>
      </c>
      <c r="V62" s="224">
        <f>ROUND(E62*U62,2)</f>
        <v>0</v>
      </c>
      <c r="W62" s="224"/>
      <c r="X62" s="224" t="s">
        <v>217</v>
      </c>
      <c r="Y62" s="224" t="s">
        <v>192</v>
      </c>
      <c r="Z62" s="214"/>
      <c r="AA62" s="214"/>
      <c r="AB62" s="214"/>
      <c r="AC62" s="214"/>
      <c r="AD62" s="214"/>
      <c r="AE62" s="214"/>
      <c r="AF62" s="214"/>
      <c r="AG62" s="214" t="s">
        <v>837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2">
      <c r="A63" s="226" t="s">
        <v>185</v>
      </c>
      <c r="B63" s="227" t="s">
        <v>149</v>
      </c>
      <c r="C63" s="242" t="s">
        <v>150</v>
      </c>
      <c r="D63" s="228"/>
      <c r="E63" s="229"/>
      <c r="F63" s="230"/>
      <c r="G63" s="230">
        <f>SUMIF(AG64:AG65,"&lt;&gt;NOR",G64:G65)</f>
        <v>0</v>
      </c>
      <c r="H63" s="230"/>
      <c r="I63" s="230">
        <f>SUM(I64:I65)</f>
        <v>0</v>
      </c>
      <c r="J63" s="230"/>
      <c r="K63" s="230">
        <f>SUM(K64:K65)</f>
        <v>0</v>
      </c>
      <c r="L63" s="230"/>
      <c r="M63" s="230">
        <f>SUM(M64:M65)</f>
        <v>0</v>
      </c>
      <c r="N63" s="229"/>
      <c r="O63" s="229">
        <f>SUM(O64:O65)</f>
        <v>0</v>
      </c>
      <c r="P63" s="229"/>
      <c r="Q63" s="229">
        <f>SUM(Q64:Q65)</f>
        <v>0</v>
      </c>
      <c r="R63" s="230"/>
      <c r="S63" s="230"/>
      <c r="T63" s="231"/>
      <c r="U63" s="225"/>
      <c r="V63" s="225">
        <f>SUM(V64:V65)</f>
        <v>0</v>
      </c>
      <c r="W63" s="225"/>
      <c r="X63" s="225"/>
      <c r="Y63" s="225"/>
      <c r="AG63" t="s">
        <v>186</v>
      </c>
    </row>
    <row r="64" spans="1:60" outlineLevel="1" x14ac:dyDescent="0.2">
      <c r="A64" s="252">
        <v>55</v>
      </c>
      <c r="B64" s="253" t="s">
        <v>944</v>
      </c>
      <c r="C64" s="262" t="s">
        <v>945</v>
      </c>
      <c r="D64" s="254" t="s">
        <v>846</v>
      </c>
      <c r="E64" s="255">
        <v>1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294</v>
      </c>
      <c r="T64" s="258" t="s">
        <v>191</v>
      </c>
      <c r="U64" s="224">
        <v>0</v>
      </c>
      <c r="V64" s="224">
        <f>ROUND(E64*U64,2)</f>
        <v>0</v>
      </c>
      <c r="W64" s="224"/>
      <c r="X64" s="224" t="s">
        <v>257</v>
      </c>
      <c r="Y64" s="224" t="s">
        <v>192</v>
      </c>
      <c r="Z64" s="214"/>
      <c r="AA64" s="214"/>
      <c r="AB64" s="214"/>
      <c r="AC64" s="214"/>
      <c r="AD64" s="214"/>
      <c r="AE64" s="214"/>
      <c r="AF64" s="214"/>
      <c r="AG64" s="214" t="s">
        <v>946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52">
        <v>56</v>
      </c>
      <c r="B65" s="253" t="s">
        <v>947</v>
      </c>
      <c r="C65" s="262" t="s">
        <v>948</v>
      </c>
      <c r="D65" s="254" t="s">
        <v>846</v>
      </c>
      <c r="E65" s="255">
        <v>1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294</v>
      </c>
      <c r="T65" s="258" t="s">
        <v>191</v>
      </c>
      <c r="U65" s="224">
        <v>0</v>
      </c>
      <c r="V65" s="224">
        <f>ROUND(E65*U65,2)</f>
        <v>0</v>
      </c>
      <c r="W65" s="224"/>
      <c r="X65" s="224" t="s">
        <v>257</v>
      </c>
      <c r="Y65" s="224" t="s">
        <v>192</v>
      </c>
      <c r="Z65" s="214"/>
      <c r="AA65" s="214"/>
      <c r="AB65" s="214"/>
      <c r="AC65" s="214"/>
      <c r="AD65" s="214"/>
      <c r="AE65" s="214"/>
      <c r="AF65" s="214"/>
      <c r="AG65" s="214" t="s">
        <v>946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">
      <c r="A66" s="226" t="s">
        <v>185</v>
      </c>
      <c r="B66" s="227" t="s">
        <v>151</v>
      </c>
      <c r="C66" s="242" t="s">
        <v>152</v>
      </c>
      <c r="D66" s="228"/>
      <c r="E66" s="229"/>
      <c r="F66" s="230"/>
      <c r="G66" s="230">
        <f>SUMIF(AG67:AG75,"&lt;&gt;NOR",G67:G75)</f>
        <v>0</v>
      </c>
      <c r="H66" s="230"/>
      <c r="I66" s="230">
        <f>SUM(I67:I75)</f>
        <v>0</v>
      </c>
      <c r="J66" s="230"/>
      <c r="K66" s="230">
        <f>SUM(K67:K75)</f>
        <v>0</v>
      </c>
      <c r="L66" s="230"/>
      <c r="M66" s="230">
        <f>SUM(M67:M75)</f>
        <v>0</v>
      </c>
      <c r="N66" s="229"/>
      <c r="O66" s="229">
        <f>SUM(O67:O75)</f>
        <v>0</v>
      </c>
      <c r="P66" s="229"/>
      <c r="Q66" s="229">
        <f>SUM(Q67:Q75)</f>
        <v>0</v>
      </c>
      <c r="R66" s="230"/>
      <c r="S66" s="230"/>
      <c r="T66" s="231"/>
      <c r="U66" s="225"/>
      <c r="V66" s="225">
        <f>SUM(V67:V75)</f>
        <v>0</v>
      </c>
      <c r="W66" s="225"/>
      <c r="X66" s="225"/>
      <c r="Y66" s="225"/>
      <c r="AG66" t="s">
        <v>186</v>
      </c>
    </row>
    <row r="67" spans="1:60" outlineLevel="1" x14ac:dyDescent="0.2">
      <c r="A67" s="252">
        <v>57</v>
      </c>
      <c r="B67" s="253" t="s">
        <v>949</v>
      </c>
      <c r="C67" s="262" t="s">
        <v>950</v>
      </c>
      <c r="D67" s="254" t="s">
        <v>846</v>
      </c>
      <c r="E67" s="255">
        <v>1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294</v>
      </c>
      <c r="T67" s="258" t="s">
        <v>191</v>
      </c>
      <c r="U67" s="224">
        <v>0</v>
      </c>
      <c r="V67" s="224">
        <f>ROUND(E67*U67,2)</f>
        <v>0</v>
      </c>
      <c r="W67" s="224"/>
      <c r="X67" s="224" t="s">
        <v>257</v>
      </c>
      <c r="Y67" s="224" t="s">
        <v>192</v>
      </c>
      <c r="Z67" s="214"/>
      <c r="AA67" s="214"/>
      <c r="AB67" s="214"/>
      <c r="AC67" s="214"/>
      <c r="AD67" s="214"/>
      <c r="AE67" s="214"/>
      <c r="AF67" s="214"/>
      <c r="AG67" s="214" t="s">
        <v>946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52">
        <v>58</v>
      </c>
      <c r="B68" s="253" t="s">
        <v>951</v>
      </c>
      <c r="C68" s="262" t="s">
        <v>952</v>
      </c>
      <c r="D68" s="254" t="s">
        <v>846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294</v>
      </c>
      <c r="T68" s="258" t="s">
        <v>191</v>
      </c>
      <c r="U68" s="224">
        <v>0</v>
      </c>
      <c r="V68" s="224">
        <f>ROUND(E68*U68,2)</f>
        <v>0</v>
      </c>
      <c r="W68" s="224"/>
      <c r="X68" s="224" t="s">
        <v>257</v>
      </c>
      <c r="Y68" s="224" t="s">
        <v>192</v>
      </c>
      <c r="Z68" s="214"/>
      <c r="AA68" s="214"/>
      <c r="AB68" s="214"/>
      <c r="AC68" s="214"/>
      <c r="AD68" s="214"/>
      <c r="AE68" s="214"/>
      <c r="AF68" s="214"/>
      <c r="AG68" s="214" t="s">
        <v>946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52">
        <v>59</v>
      </c>
      <c r="B69" s="253" t="s">
        <v>953</v>
      </c>
      <c r="C69" s="262" t="s">
        <v>954</v>
      </c>
      <c r="D69" s="254" t="s">
        <v>846</v>
      </c>
      <c r="E69" s="255">
        <v>1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294</v>
      </c>
      <c r="T69" s="258" t="s">
        <v>191</v>
      </c>
      <c r="U69" s="224">
        <v>0</v>
      </c>
      <c r="V69" s="224">
        <f>ROUND(E69*U69,2)</f>
        <v>0</v>
      </c>
      <c r="W69" s="224"/>
      <c r="X69" s="224" t="s">
        <v>257</v>
      </c>
      <c r="Y69" s="224" t="s">
        <v>192</v>
      </c>
      <c r="Z69" s="214"/>
      <c r="AA69" s="214"/>
      <c r="AB69" s="214"/>
      <c r="AC69" s="214"/>
      <c r="AD69" s="214"/>
      <c r="AE69" s="214"/>
      <c r="AF69" s="214"/>
      <c r="AG69" s="214" t="s">
        <v>946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52">
        <v>60</v>
      </c>
      <c r="B70" s="253" t="s">
        <v>93</v>
      </c>
      <c r="C70" s="262" t="s">
        <v>188</v>
      </c>
      <c r="D70" s="254" t="s">
        <v>846</v>
      </c>
      <c r="E70" s="255">
        <v>1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294</v>
      </c>
      <c r="T70" s="258" t="s">
        <v>191</v>
      </c>
      <c r="U70" s="224">
        <v>0</v>
      </c>
      <c r="V70" s="224">
        <f>ROUND(E70*U70,2)</f>
        <v>0</v>
      </c>
      <c r="W70" s="224"/>
      <c r="X70" s="224" t="s">
        <v>257</v>
      </c>
      <c r="Y70" s="224" t="s">
        <v>192</v>
      </c>
      <c r="Z70" s="214"/>
      <c r="AA70" s="214"/>
      <c r="AB70" s="214"/>
      <c r="AC70" s="214"/>
      <c r="AD70" s="214"/>
      <c r="AE70" s="214"/>
      <c r="AF70" s="214"/>
      <c r="AG70" s="214" t="s">
        <v>946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52">
        <v>61</v>
      </c>
      <c r="B71" s="253" t="s">
        <v>97</v>
      </c>
      <c r="C71" s="262" t="s">
        <v>955</v>
      </c>
      <c r="D71" s="254" t="s">
        <v>956</v>
      </c>
      <c r="E71" s="255">
        <v>20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294</v>
      </c>
      <c r="T71" s="258" t="s">
        <v>191</v>
      </c>
      <c r="U71" s="224">
        <v>0</v>
      </c>
      <c r="V71" s="224">
        <f>ROUND(E71*U71,2)</f>
        <v>0</v>
      </c>
      <c r="W71" s="224"/>
      <c r="X71" s="224" t="s">
        <v>257</v>
      </c>
      <c r="Y71" s="224" t="s">
        <v>192</v>
      </c>
      <c r="Z71" s="214"/>
      <c r="AA71" s="214"/>
      <c r="AB71" s="214"/>
      <c r="AC71" s="214"/>
      <c r="AD71" s="214"/>
      <c r="AE71" s="214"/>
      <c r="AF71" s="214"/>
      <c r="AG71" s="214" t="s">
        <v>946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52">
        <v>62</v>
      </c>
      <c r="B72" s="253" t="s">
        <v>99</v>
      </c>
      <c r="C72" s="262" t="s">
        <v>957</v>
      </c>
      <c r="D72" s="254" t="s">
        <v>846</v>
      </c>
      <c r="E72" s="255">
        <v>1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294</v>
      </c>
      <c r="T72" s="258" t="s">
        <v>191</v>
      </c>
      <c r="U72" s="224">
        <v>0</v>
      </c>
      <c r="V72" s="224">
        <f>ROUND(E72*U72,2)</f>
        <v>0</v>
      </c>
      <c r="W72" s="224"/>
      <c r="X72" s="224" t="s">
        <v>257</v>
      </c>
      <c r="Y72" s="224" t="s">
        <v>192</v>
      </c>
      <c r="Z72" s="214"/>
      <c r="AA72" s="214"/>
      <c r="AB72" s="214"/>
      <c r="AC72" s="214"/>
      <c r="AD72" s="214"/>
      <c r="AE72" s="214"/>
      <c r="AF72" s="214"/>
      <c r="AG72" s="214" t="s">
        <v>946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52">
        <v>63</v>
      </c>
      <c r="B73" s="253" t="s">
        <v>958</v>
      </c>
      <c r="C73" s="262" t="s">
        <v>959</v>
      </c>
      <c r="D73" s="254" t="s">
        <v>846</v>
      </c>
      <c r="E73" s="255">
        <v>1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294</v>
      </c>
      <c r="T73" s="258" t="s">
        <v>191</v>
      </c>
      <c r="U73" s="224">
        <v>0</v>
      </c>
      <c r="V73" s="224">
        <f>ROUND(E73*U73,2)</f>
        <v>0</v>
      </c>
      <c r="W73" s="224"/>
      <c r="X73" s="224" t="s">
        <v>257</v>
      </c>
      <c r="Y73" s="224" t="s">
        <v>192</v>
      </c>
      <c r="Z73" s="214"/>
      <c r="AA73" s="214"/>
      <c r="AB73" s="214"/>
      <c r="AC73" s="214"/>
      <c r="AD73" s="214"/>
      <c r="AE73" s="214"/>
      <c r="AF73" s="214"/>
      <c r="AG73" s="214" t="s">
        <v>946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52">
        <v>64</v>
      </c>
      <c r="B74" s="253" t="s">
        <v>960</v>
      </c>
      <c r="C74" s="262" t="s">
        <v>961</v>
      </c>
      <c r="D74" s="254" t="s">
        <v>846</v>
      </c>
      <c r="E74" s="255">
        <v>1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294</v>
      </c>
      <c r="T74" s="258" t="s">
        <v>191</v>
      </c>
      <c r="U74" s="224">
        <v>0</v>
      </c>
      <c r="V74" s="224">
        <f>ROUND(E74*U74,2)</f>
        <v>0</v>
      </c>
      <c r="W74" s="224"/>
      <c r="X74" s="224" t="s">
        <v>257</v>
      </c>
      <c r="Y74" s="224" t="s">
        <v>192</v>
      </c>
      <c r="Z74" s="214"/>
      <c r="AA74" s="214"/>
      <c r="AB74" s="214"/>
      <c r="AC74" s="214"/>
      <c r="AD74" s="214"/>
      <c r="AE74" s="214"/>
      <c r="AF74" s="214"/>
      <c r="AG74" s="214" t="s">
        <v>946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3">
        <v>65</v>
      </c>
      <c r="B75" s="234" t="s">
        <v>962</v>
      </c>
      <c r="C75" s="243" t="s">
        <v>963</v>
      </c>
      <c r="D75" s="235" t="s">
        <v>846</v>
      </c>
      <c r="E75" s="236">
        <v>1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8"/>
      <c r="S75" s="238" t="s">
        <v>294</v>
      </c>
      <c r="T75" s="239" t="s">
        <v>191</v>
      </c>
      <c r="U75" s="224">
        <v>0</v>
      </c>
      <c r="V75" s="224">
        <f>ROUND(E75*U75,2)</f>
        <v>0</v>
      </c>
      <c r="W75" s="224"/>
      <c r="X75" s="224" t="s">
        <v>257</v>
      </c>
      <c r="Y75" s="224" t="s">
        <v>192</v>
      </c>
      <c r="Z75" s="214"/>
      <c r="AA75" s="214"/>
      <c r="AB75" s="214"/>
      <c r="AC75" s="214"/>
      <c r="AD75" s="214"/>
      <c r="AE75" s="214"/>
      <c r="AF75" s="214"/>
      <c r="AG75" s="214" t="s">
        <v>946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3"/>
      <c r="B76" s="4"/>
      <c r="C76" s="24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171</v>
      </c>
    </row>
    <row r="77" spans="1:60" x14ac:dyDescent="0.2">
      <c r="A77" s="217"/>
      <c r="B77" s="218" t="s">
        <v>29</v>
      </c>
      <c r="C77" s="246"/>
      <c r="D77" s="219"/>
      <c r="E77" s="220"/>
      <c r="F77" s="220"/>
      <c r="G77" s="232">
        <f>G8+G63+G66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211</v>
      </c>
    </row>
    <row r="78" spans="1:60" x14ac:dyDescent="0.2">
      <c r="C78" s="247"/>
      <c r="D78" s="10"/>
      <c r="AG78" t="s">
        <v>212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OAkmv8Mzl9BHE1R/FqOhIRxmUCZf0jui9BKSkQGriUDd/K6zN2cqX5sMjmHBzCluYOahjyr6wREfZ/Rrj75sw==" saltValue="RjndrV9aeKsJspU90wB/w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493C-A00A-4EFE-B11F-100361C6CB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158</v>
      </c>
      <c r="B1" s="199"/>
      <c r="C1" s="199"/>
      <c r="D1" s="199"/>
      <c r="E1" s="199"/>
      <c r="F1" s="199"/>
      <c r="G1" s="199"/>
      <c r="AG1" t="s">
        <v>159</v>
      </c>
    </row>
    <row r="2" spans="1:60" ht="24.95" customHeight="1" x14ac:dyDescent="0.2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160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8" t="s">
        <v>160</v>
      </c>
      <c r="AG3" t="s">
        <v>161</v>
      </c>
    </row>
    <row r="4" spans="1:60" ht="24.95" customHeight="1" x14ac:dyDescent="0.2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162</v>
      </c>
    </row>
    <row r="5" spans="1:60" x14ac:dyDescent="0.2">
      <c r="D5" s="10"/>
    </row>
    <row r="6" spans="1:60" ht="38.25" x14ac:dyDescent="0.2">
      <c r="A6" s="210" t="s">
        <v>163</v>
      </c>
      <c r="B6" s="212" t="s">
        <v>164</v>
      </c>
      <c r="C6" s="212" t="s">
        <v>165</v>
      </c>
      <c r="D6" s="211" t="s">
        <v>166</v>
      </c>
      <c r="E6" s="210" t="s">
        <v>167</v>
      </c>
      <c r="F6" s="209" t="s">
        <v>168</v>
      </c>
      <c r="G6" s="210" t="s">
        <v>29</v>
      </c>
      <c r="H6" s="213" t="s">
        <v>30</v>
      </c>
      <c r="I6" s="213" t="s">
        <v>169</v>
      </c>
      <c r="J6" s="213" t="s">
        <v>31</v>
      </c>
      <c r="K6" s="213" t="s">
        <v>170</v>
      </c>
      <c r="L6" s="213" t="s">
        <v>171</v>
      </c>
      <c r="M6" s="213" t="s">
        <v>172</v>
      </c>
      <c r="N6" s="213" t="s">
        <v>173</v>
      </c>
      <c r="O6" s="213" t="s">
        <v>174</v>
      </c>
      <c r="P6" s="213" t="s">
        <v>175</v>
      </c>
      <c r="Q6" s="213" t="s">
        <v>176</v>
      </c>
      <c r="R6" s="213" t="s">
        <v>177</v>
      </c>
      <c r="S6" s="213" t="s">
        <v>178</v>
      </c>
      <c r="T6" s="213" t="s">
        <v>179</v>
      </c>
      <c r="U6" s="213" t="s">
        <v>180</v>
      </c>
      <c r="V6" s="213" t="s">
        <v>181</v>
      </c>
      <c r="W6" s="213" t="s">
        <v>182</v>
      </c>
      <c r="X6" s="213" t="s">
        <v>183</v>
      </c>
      <c r="Y6" s="213" t="s">
        <v>184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185</v>
      </c>
      <c r="B8" s="227" t="s">
        <v>129</v>
      </c>
      <c r="C8" s="242" t="s">
        <v>130</v>
      </c>
      <c r="D8" s="228"/>
      <c r="E8" s="229"/>
      <c r="F8" s="230"/>
      <c r="G8" s="230">
        <f>SUMIF(AG9:AG27,"&lt;&gt;NOR",G9:G27)</f>
        <v>0</v>
      </c>
      <c r="H8" s="230"/>
      <c r="I8" s="230">
        <f>SUM(I9:I27)</f>
        <v>0</v>
      </c>
      <c r="J8" s="230"/>
      <c r="K8" s="230">
        <f>SUM(K9:K27)</f>
        <v>0</v>
      </c>
      <c r="L8" s="230"/>
      <c r="M8" s="230">
        <f>SUM(M9:M27)</f>
        <v>0</v>
      </c>
      <c r="N8" s="229"/>
      <c r="O8" s="229">
        <f>SUM(O9:O27)</f>
        <v>0.56000000000000005</v>
      </c>
      <c r="P8" s="229"/>
      <c r="Q8" s="229">
        <f>SUM(Q9:Q27)</f>
        <v>0</v>
      </c>
      <c r="R8" s="230"/>
      <c r="S8" s="230"/>
      <c r="T8" s="231"/>
      <c r="U8" s="225"/>
      <c r="V8" s="225">
        <f>SUM(V9:V27)</f>
        <v>6.55</v>
      </c>
      <c r="W8" s="225"/>
      <c r="X8" s="225"/>
      <c r="Y8" s="225"/>
      <c r="AG8" t="s">
        <v>186</v>
      </c>
    </row>
    <row r="9" spans="1:60" outlineLevel="1" x14ac:dyDescent="0.2">
      <c r="A9" s="252">
        <v>1</v>
      </c>
      <c r="B9" s="253" t="s">
        <v>964</v>
      </c>
      <c r="C9" s="262" t="s">
        <v>965</v>
      </c>
      <c r="D9" s="254" t="s">
        <v>403</v>
      </c>
      <c r="E9" s="255">
        <v>0.55127000000000004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 t="s">
        <v>966</v>
      </c>
      <c r="S9" s="257" t="s">
        <v>190</v>
      </c>
      <c r="T9" s="258" t="s">
        <v>190</v>
      </c>
      <c r="U9" s="224">
        <v>3.0750000000000002</v>
      </c>
      <c r="V9" s="224">
        <f>ROUND(E9*U9,2)</f>
        <v>1.7</v>
      </c>
      <c r="W9" s="224"/>
      <c r="X9" s="224" t="s">
        <v>582</v>
      </c>
      <c r="Y9" s="224" t="s">
        <v>192</v>
      </c>
      <c r="Z9" s="214"/>
      <c r="AA9" s="214"/>
      <c r="AB9" s="214"/>
      <c r="AC9" s="214"/>
      <c r="AD9" s="214"/>
      <c r="AE9" s="214"/>
      <c r="AF9" s="214"/>
      <c r="AG9" s="214" t="s">
        <v>583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2">
        <v>2</v>
      </c>
      <c r="B10" s="253" t="s">
        <v>967</v>
      </c>
      <c r="C10" s="262" t="s">
        <v>968</v>
      </c>
      <c r="D10" s="254" t="s">
        <v>215</v>
      </c>
      <c r="E10" s="255">
        <v>3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2.0000000000000002E-5</v>
      </c>
      <c r="O10" s="255">
        <f>ROUND(E10*N10,2)</f>
        <v>0</v>
      </c>
      <c r="P10" s="255">
        <v>0</v>
      </c>
      <c r="Q10" s="255">
        <f>ROUND(E10*P10,2)</f>
        <v>0</v>
      </c>
      <c r="R10" s="257" t="s">
        <v>966</v>
      </c>
      <c r="S10" s="257" t="s">
        <v>190</v>
      </c>
      <c r="T10" s="258" t="s">
        <v>190</v>
      </c>
      <c r="U10" s="224">
        <v>0.86799999999999999</v>
      </c>
      <c r="V10" s="224">
        <f>ROUND(E10*U10,2)</f>
        <v>2.6</v>
      </c>
      <c r="W10" s="224"/>
      <c r="X10" s="224" t="s">
        <v>217</v>
      </c>
      <c r="Y10" s="224" t="s">
        <v>192</v>
      </c>
      <c r="Z10" s="214"/>
      <c r="AA10" s="214"/>
      <c r="AB10" s="214"/>
      <c r="AC10" s="214"/>
      <c r="AD10" s="214"/>
      <c r="AE10" s="214"/>
      <c r="AF10" s="214"/>
      <c r="AG10" s="214" t="s">
        <v>218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3">
        <v>3</v>
      </c>
      <c r="B11" s="234" t="s">
        <v>969</v>
      </c>
      <c r="C11" s="243" t="s">
        <v>970</v>
      </c>
      <c r="D11" s="235" t="s">
        <v>237</v>
      </c>
      <c r="E11" s="236">
        <v>6.21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1.6320000000000001E-2</v>
      </c>
      <c r="O11" s="236">
        <f>ROUND(E11*N11,2)</f>
        <v>0.1</v>
      </c>
      <c r="P11" s="236">
        <v>0</v>
      </c>
      <c r="Q11" s="236">
        <f>ROUND(E11*P11,2)</f>
        <v>0</v>
      </c>
      <c r="R11" s="238" t="s">
        <v>966</v>
      </c>
      <c r="S11" s="238" t="s">
        <v>190</v>
      </c>
      <c r="T11" s="239" t="s">
        <v>190</v>
      </c>
      <c r="U11" s="224">
        <v>0.36199999999999999</v>
      </c>
      <c r="V11" s="224">
        <f>ROUND(E11*U11,2)</f>
        <v>2.25</v>
      </c>
      <c r="W11" s="224"/>
      <c r="X11" s="224" t="s">
        <v>217</v>
      </c>
      <c r="Y11" s="224" t="s">
        <v>192</v>
      </c>
      <c r="Z11" s="214"/>
      <c r="AA11" s="214"/>
      <c r="AB11" s="214"/>
      <c r="AC11" s="214"/>
      <c r="AD11" s="214"/>
      <c r="AE11" s="214"/>
      <c r="AF11" s="214"/>
      <c r="AG11" s="214" t="s">
        <v>218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60" t="s">
        <v>971</v>
      </c>
      <c r="D12" s="248"/>
      <c r="E12" s="249">
        <v>0.81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222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21"/>
      <c r="B13" s="222"/>
      <c r="C13" s="260" t="s">
        <v>972</v>
      </c>
      <c r="D13" s="248"/>
      <c r="E13" s="249">
        <v>1.26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222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21"/>
      <c r="B14" s="222"/>
      <c r="C14" s="260" t="s">
        <v>973</v>
      </c>
      <c r="D14" s="248"/>
      <c r="E14" s="249">
        <v>0.9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222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60" t="s">
        <v>974</v>
      </c>
      <c r="D15" s="248"/>
      <c r="E15" s="249">
        <v>0.72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222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21"/>
      <c r="B16" s="222"/>
      <c r="C16" s="260" t="s">
        <v>975</v>
      </c>
      <c r="D16" s="248"/>
      <c r="E16" s="249">
        <v>0.84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222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2">
      <c r="A17" s="221"/>
      <c r="B17" s="222"/>
      <c r="C17" s="260" t="s">
        <v>974</v>
      </c>
      <c r="D17" s="248"/>
      <c r="E17" s="249">
        <v>0.72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222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21"/>
      <c r="B18" s="222"/>
      <c r="C18" s="260" t="s">
        <v>976</v>
      </c>
      <c r="D18" s="248"/>
      <c r="E18" s="249">
        <v>0.96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222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33.75" outlineLevel="1" x14ac:dyDescent="0.2">
      <c r="A19" s="252">
        <v>4</v>
      </c>
      <c r="B19" s="253" t="s">
        <v>977</v>
      </c>
      <c r="C19" s="262" t="s">
        <v>978</v>
      </c>
      <c r="D19" s="254" t="s">
        <v>215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3.168E-2</v>
      </c>
      <c r="O19" s="255">
        <f>ROUND(E19*N19,2)</f>
        <v>0.03</v>
      </c>
      <c r="P19" s="255">
        <v>0</v>
      </c>
      <c r="Q19" s="255">
        <f>ROUND(E19*P19,2)</f>
        <v>0</v>
      </c>
      <c r="R19" s="257" t="s">
        <v>256</v>
      </c>
      <c r="S19" s="257" t="s">
        <v>190</v>
      </c>
      <c r="T19" s="258" t="s">
        <v>190</v>
      </c>
      <c r="U19" s="224">
        <v>0</v>
      </c>
      <c r="V19" s="224">
        <f>ROUND(E19*U19,2)</f>
        <v>0</v>
      </c>
      <c r="W19" s="224"/>
      <c r="X19" s="224" t="s">
        <v>257</v>
      </c>
      <c r="Y19" s="224" t="s">
        <v>192</v>
      </c>
      <c r="Z19" s="214"/>
      <c r="AA19" s="214"/>
      <c r="AB19" s="214"/>
      <c r="AC19" s="214"/>
      <c r="AD19" s="214"/>
      <c r="AE19" s="214"/>
      <c r="AF19" s="214"/>
      <c r="AG19" s="214" t="s">
        <v>258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33.75" outlineLevel="1" x14ac:dyDescent="0.2">
      <c r="A20" s="252">
        <v>5</v>
      </c>
      <c r="B20" s="253" t="s">
        <v>979</v>
      </c>
      <c r="C20" s="262" t="s">
        <v>980</v>
      </c>
      <c r="D20" s="254" t="s">
        <v>215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8.8160000000000002E-2</v>
      </c>
      <c r="O20" s="255">
        <f>ROUND(E20*N20,2)</f>
        <v>0.09</v>
      </c>
      <c r="P20" s="255">
        <v>0</v>
      </c>
      <c r="Q20" s="255">
        <f>ROUND(E20*P20,2)</f>
        <v>0</v>
      </c>
      <c r="R20" s="257" t="s">
        <v>256</v>
      </c>
      <c r="S20" s="257" t="s">
        <v>190</v>
      </c>
      <c r="T20" s="258" t="s">
        <v>190</v>
      </c>
      <c r="U20" s="224">
        <v>0</v>
      </c>
      <c r="V20" s="224">
        <f>ROUND(E20*U20,2)</f>
        <v>0</v>
      </c>
      <c r="W20" s="224"/>
      <c r="X20" s="224" t="s">
        <v>257</v>
      </c>
      <c r="Y20" s="224" t="s">
        <v>192</v>
      </c>
      <c r="Z20" s="214"/>
      <c r="AA20" s="214"/>
      <c r="AB20" s="214"/>
      <c r="AC20" s="214"/>
      <c r="AD20" s="214"/>
      <c r="AE20" s="214"/>
      <c r="AF20" s="214"/>
      <c r="AG20" s="214" t="s">
        <v>258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33.75" outlineLevel="1" x14ac:dyDescent="0.2">
      <c r="A21" s="252">
        <v>6</v>
      </c>
      <c r="B21" s="253" t="s">
        <v>981</v>
      </c>
      <c r="C21" s="262" t="s">
        <v>982</v>
      </c>
      <c r="D21" s="254" t="s">
        <v>215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6.6119999999999998E-2</v>
      </c>
      <c r="O21" s="255">
        <f>ROUND(E21*N21,2)</f>
        <v>7.0000000000000007E-2</v>
      </c>
      <c r="P21" s="255">
        <v>0</v>
      </c>
      <c r="Q21" s="255">
        <f>ROUND(E21*P21,2)</f>
        <v>0</v>
      </c>
      <c r="R21" s="257" t="s">
        <v>256</v>
      </c>
      <c r="S21" s="257" t="s">
        <v>190</v>
      </c>
      <c r="T21" s="258" t="s">
        <v>190</v>
      </c>
      <c r="U21" s="224">
        <v>0</v>
      </c>
      <c r="V21" s="224">
        <f>ROUND(E21*U21,2)</f>
        <v>0</v>
      </c>
      <c r="W21" s="224"/>
      <c r="X21" s="224" t="s">
        <v>257</v>
      </c>
      <c r="Y21" s="224" t="s">
        <v>192</v>
      </c>
      <c r="Z21" s="214"/>
      <c r="AA21" s="214"/>
      <c r="AB21" s="214"/>
      <c r="AC21" s="214"/>
      <c r="AD21" s="214"/>
      <c r="AE21" s="214"/>
      <c r="AF21" s="214"/>
      <c r="AG21" s="214" t="s">
        <v>258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33.75" outlineLevel="1" x14ac:dyDescent="0.2">
      <c r="A22" s="252">
        <v>7</v>
      </c>
      <c r="B22" s="253" t="s">
        <v>983</v>
      </c>
      <c r="C22" s="262" t="s">
        <v>984</v>
      </c>
      <c r="D22" s="254" t="s">
        <v>215</v>
      </c>
      <c r="E22" s="255">
        <v>1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5.6300000000000003E-2</v>
      </c>
      <c r="O22" s="255">
        <f>ROUND(E22*N22,2)</f>
        <v>0.06</v>
      </c>
      <c r="P22" s="255">
        <v>0</v>
      </c>
      <c r="Q22" s="255">
        <f>ROUND(E22*P22,2)</f>
        <v>0</v>
      </c>
      <c r="R22" s="257" t="s">
        <v>256</v>
      </c>
      <c r="S22" s="257" t="s">
        <v>190</v>
      </c>
      <c r="T22" s="258" t="s">
        <v>190</v>
      </c>
      <c r="U22" s="224">
        <v>0</v>
      </c>
      <c r="V22" s="224">
        <f>ROUND(E22*U22,2)</f>
        <v>0</v>
      </c>
      <c r="W22" s="224"/>
      <c r="X22" s="224" t="s">
        <v>257</v>
      </c>
      <c r="Y22" s="224" t="s">
        <v>192</v>
      </c>
      <c r="Z22" s="214"/>
      <c r="AA22" s="214"/>
      <c r="AB22" s="214"/>
      <c r="AC22" s="214"/>
      <c r="AD22" s="214"/>
      <c r="AE22" s="214"/>
      <c r="AF22" s="214"/>
      <c r="AG22" s="214" t="s">
        <v>258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33.75" outlineLevel="1" x14ac:dyDescent="0.2">
      <c r="A23" s="252">
        <v>8</v>
      </c>
      <c r="B23" s="253" t="s">
        <v>985</v>
      </c>
      <c r="C23" s="262" t="s">
        <v>986</v>
      </c>
      <c r="D23" s="254" t="s">
        <v>215</v>
      </c>
      <c r="E23" s="255">
        <v>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3.9410000000000001E-2</v>
      </c>
      <c r="O23" s="255">
        <f>ROUND(E23*N23,2)</f>
        <v>0.08</v>
      </c>
      <c r="P23" s="255">
        <v>0</v>
      </c>
      <c r="Q23" s="255">
        <f>ROUND(E23*P23,2)</f>
        <v>0</v>
      </c>
      <c r="R23" s="257" t="s">
        <v>256</v>
      </c>
      <c r="S23" s="257" t="s">
        <v>190</v>
      </c>
      <c r="T23" s="258" t="s">
        <v>190</v>
      </c>
      <c r="U23" s="224">
        <v>0</v>
      </c>
      <c r="V23" s="224">
        <f>ROUND(E23*U23,2)</f>
        <v>0</v>
      </c>
      <c r="W23" s="224"/>
      <c r="X23" s="224" t="s">
        <v>257</v>
      </c>
      <c r="Y23" s="224" t="s">
        <v>192</v>
      </c>
      <c r="Z23" s="214"/>
      <c r="AA23" s="214"/>
      <c r="AB23" s="214"/>
      <c r="AC23" s="214"/>
      <c r="AD23" s="214"/>
      <c r="AE23" s="214"/>
      <c r="AF23" s="214"/>
      <c r="AG23" s="214" t="s">
        <v>258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1" x14ac:dyDescent="0.2">
      <c r="A24" s="252">
        <v>9</v>
      </c>
      <c r="B24" s="253" t="s">
        <v>987</v>
      </c>
      <c r="C24" s="262" t="s">
        <v>988</v>
      </c>
      <c r="D24" s="254" t="s">
        <v>215</v>
      </c>
      <c r="E24" s="255">
        <v>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5.0819999999999997E-2</v>
      </c>
      <c r="O24" s="255">
        <f>ROUND(E24*N24,2)</f>
        <v>0.05</v>
      </c>
      <c r="P24" s="255">
        <v>0</v>
      </c>
      <c r="Q24" s="255">
        <f>ROUND(E24*P24,2)</f>
        <v>0</v>
      </c>
      <c r="R24" s="257" t="s">
        <v>256</v>
      </c>
      <c r="S24" s="257" t="s">
        <v>190</v>
      </c>
      <c r="T24" s="258" t="s">
        <v>190</v>
      </c>
      <c r="U24" s="224">
        <v>0</v>
      </c>
      <c r="V24" s="224">
        <f>ROUND(E24*U24,2)</f>
        <v>0</v>
      </c>
      <c r="W24" s="224"/>
      <c r="X24" s="224" t="s">
        <v>257</v>
      </c>
      <c r="Y24" s="224" t="s">
        <v>192</v>
      </c>
      <c r="Z24" s="214"/>
      <c r="AA24" s="214"/>
      <c r="AB24" s="214"/>
      <c r="AC24" s="214"/>
      <c r="AD24" s="214"/>
      <c r="AE24" s="214"/>
      <c r="AF24" s="214"/>
      <c r="AG24" s="214" t="s">
        <v>258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33.75" outlineLevel="1" x14ac:dyDescent="0.2">
      <c r="A25" s="252">
        <v>10</v>
      </c>
      <c r="B25" s="253" t="s">
        <v>989</v>
      </c>
      <c r="C25" s="262" t="s">
        <v>990</v>
      </c>
      <c r="D25" s="254" t="s">
        <v>215</v>
      </c>
      <c r="E25" s="255">
        <v>1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4.3560000000000001E-2</v>
      </c>
      <c r="O25" s="255">
        <f>ROUND(E25*N25,2)</f>
        <v>0.04</v>
      </c>
      <c r="P25" s="255">
        <v>0</v>
      </c>
      <c r="Q25" s="255">
        <f>ROUND(E25*P25,2)</f>
        <v>0</v>
      </c>
      <c r="R25" s="257" t="s">
        <v>256</v>
      </c>
      <c r="S25" s="257" t="s">
        <v>190</v>
      </c>
      <c r="T25" s="258" t="s">
        <v>190</v>
      </c>
      <c r="U25" s="224">
        <v>0</v>
      </c>
      <c r="V25" s="224">
        <f>ROUND(E25*U25,2)</f>
        <v>0</v>
      </c>
      <c r="W25" s="224"/>
      <c r="X25" s="224" t="s">
        <v>257</v>
      </c>
      <c r="Y25" s="224" t="s">
        <v>192</v>
      </c>
      <c r="Z25" s="214"/>
      <c r="AA25" s="214"/>
      <c r="AB25" s="214"/>
      <c r="AC25" s="214"/>
      <c r="AD25" s="214"/>
      <c r="AE25" s="214"/>
      <c r="AF25" s="214"/>
      <c r="AG25" s="214" t="s">
        <v>258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52">
        <v>11</v>
      </c>
      <c r="B26" s="253" t="s">
        <v>991</v>
      </c>
      <c r="C26" s="262" t="s">
        <v>992</v>
      </c>
      <c r="D26" s="254" t="s">
        <v>215</v>
      </c>
      <c r="E26" s="255">
        <v>1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1.66E-2</v>
      </c>
      <c r="O26" s="255">
        <f>ROUND(E26*N26,2)</f>
        <v>0.02</v>
      </c>
      <c r="P26" s="255">
        <v>0</v>
      </c>
      <c r="Q26" s="255">
        <f>ROUND(E26*P26,2)</f>
        <v>0</v>
      </c>
      <c r="R26" s="257" t="s">
        <v>256</v>
      </c>
      <c r="S26" s="257" t="s">
        <v>190</v>
      </c>
      <c r="T26" s="258" t="s">
        <v>190</v>
      </c>
      <c r="U26" s="224">
        <v>0</v>
      </c>
      <c r="V26" s="224">
        <f>ROUND(E26*U26,2)</f>
        <v>0</v>
      </c>
      <c r="W26" s="224"/>
      <c r="X26" s="224" t="s">
        <v>257</v>
      </c>
      <c r="Y26" s="224" t="s">
        <v>192</v>
      </c>
      <c r="Z26" s="214"/>
      <c r="AA26" s="214"/>
      <c r="AB26" s="214"/>
      <c r="AC26" s="214"/>
      <c r="AD26" s="214"/>
      <c r="AE26" s="214"/>
      <c r="AF26" s="214"/>
      <c r="AG26" s="214" t="s">
        <v>258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33.75" outlineLevel="1" x14ac:dyDescent="0.2">
      <c r="A27" s="252">
        <v>12</v>
      </c>
      <c r="B27" s="253" t="s">
        <v>993</v>
      </c>
      <c r="C27" s="262" t="s">
        <v>994</v>
      </c>
      <c r="D27" s="254" t="s">
        <v>215</v>
      </c>
      <c r="E27" s="255">
        <v>2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8.8999999999999999E-3</v>
      </c>
      <c r="O27" s="255">
        <f>ROUND(E27*N27,2)</f>
        <v>0.02</v>
      </c>
      <c r="P27" s="255">
        <v>0</v>
      </c>
      <c r="Q27" s="255">
        <f>ROUND(E27*P27,2)</f>
        <v>0</v>
      </c>
      <c r="R27" s="257" t="s">
        <v>256</v>
      </c>
      <c r="S27" s="257" t="s">
        <v>190</v>
      </c>
      <c r="T27" s="258" t="s">
        <v>190</v>
      </c>
      <c r="U27" s="224">
        <v>0</v>
      </c>
      <c r="V27" s="224">
        <f>ROUND(E27*U27,2)</f>
        <v>0</v>
      </c>
      <c r="W27" s="224"/>
      <c r="X27" s="224" t="s">
        <v>257</v>
      </c>
      <c r="Y27" s="224" t="s">
        <v>192</v>
      </c>
      <c r="Z27" s="214"/>
      <c r="AA27" s="214"/>
      <c r="AB27" s="214"/>
      <c r="AC27" s="214"/>
      <c r="AD27" s="214"/>
      <c r="AE27" s="214"/>
      <c r="AF27" s="214"/>
      <c r="AG27" s="214" t="s">
        <v>258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26" t="s">
        <v>185</v>
      </c>
      <c r="B28" s="227" t="s">
        <v>127</v>
      </c>
      <c r="C28" s="242" t="s">
        <v>128</v>
      </c>
      <c r="D28" s="228"/>
      <c r="E28" s="229"/>
      <c r="F28" s="230"/>
      <c r="G28" s="230">
        <f>SUMIF(AG29:AG34,"&lt;&gt;NOR",G29:G34)</f>
        <v>0</v>
      </c>
      <c r="H28" s="230"/>
      <c r="I28" s="230">
        <f>SUM(I29:I34)</f>
        <v>0</v>
      </c>
      <c r="J28" s="230"/>
      <c r="K28" s="230">
        <f>SUM(K29:K34)</f>
        <v>0</v>
      </c>
      <c r="L28" s="230"/>
      <c r="M28" s="230">
        <f>SUM(M29:M34)</f>
        <v>0</v>
      </c>
      <c r="N28" s="229"/>
      <c r="O28" s="229">
        <f>SUM(O29:O34)</f>
        <v>7.0000000000000007E-2</v>
      </c>
      <c r="P28" s="229"/>
      <c r="Q28" s="229">
        <f>SUM(Q29:Q34)</f>
        <v>0</v>
      </c>
      <c r="R28" s="230"/>
      <c r="S28" s="230"/>
      <c r="T28" s="231"/>
      <c r="U28" s="225"/>
      <c r="V28" s="225">
        <f>SUM(V29:V34)</f>
        <v>40.78</v>
      </c>
      <c r="W28" s="225"/>
      <c r="X28" s="225"/>
      <c r="Y28" s="225"/>
      <c r="AG28" t="s">
        <v>186</v>
      </c>
    </row>
    <row r="29" spans="1:60" outlineLevel="1" x14ac:dyDescent="0.2">
      <c r="A29" s="252">
        <v>13</v>
      </c>
      <c r="B29" s="253" t="s">
        <v>995</v>
      </c>
      <c r="C29" s="262" t="s">
        <v>996</v>
      </c>
      <c r="D29" s="254" t="s">
        <v>403</v>
      </c>
      <c r="E29" s="255">
        <v>7.1879999999999999E-2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 t="s">
        <v>966</v>
      </c>
      <c r="S29" s="257" t="s">
        <v>190</v>
      </c>
      <c r="T29" s="258" t="s">
        <v>190</v>
      </c>
      <c r="U29" s="224">
        <v>3.5630000000000002</v>
      </c>
      <c r="V29" s="224">
        <f>ROUND(E29*U29,2)</f>
        <v>0.26</v>
      </c>
      <c r="W29" s="224"/>
      <c r="X29" s="224" t="s">
        <v>582</v>
      </c>
      <c r="Y29" s="224" t="s">
        <v>192</v>
      </c>
      <c r="Z29" s="214"/>
      <c r="AA29" s="214"/>
      <c r="AB29" s="214"/>
      <c r="AC29" s="214"/>
      <c r="AD29" s="214"/>
      <c r="AE29" s="214"/>
      <c r="AF29" s="214"/>
      <c r="AG29" s="214" t="s">
        <v>583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33">
        <v>14</v>
      </c>
      <c r="B30" s="234" t="s">
        <v>997</v>
      </c>
      <c r="C30" s="243" t="s">
        <v>998</v>
      </c>
      <c r="D30" s="235" t="s">
        <v>362</v>
      </c>
      <c r="E30" s="236">
        <v>104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6.8000000000000005E-4</v>
      </c>
      <c r="O30" s="236">
        <f>ROUND(E30*N30,2)</f>
        <v>7.0000000000000007E-2</v>
      </c>
      <c r="P30" s="236">
        <v>0</v>
      </c>
      <c r="Q30" s="236">
        <f>ROUND(E30*P30,2)</f>
        <v>0</v>
      </c>
      <c r="R30" s="238" t="s">
        <v>966</v>
      </c>
      <c r="S30" s="238" t="s">
        <v>190</v>
      </c>
      <c r="T30" s="239" t="s">
        <v>190</v>
      </c>
      <c r="U30" s="224">
        <v>0.23899999999999999</v>
      </c>
      <c r="V30" s="224">
        <f>ROUND(E30*U30,2)</f>
        <v>24.86</v>
      </c>
      <c r="W30" s="224"/>
      <c r="X30" s="224" t="s">
        <v>217</v>
      </c>
      <c r="Y30" s="224" t="s">
        <v>192</v>
      </c>
      <c r="Z30" s="214"/>
      <c r="AA30" s="214"/>
      <c r="AB30" s="214"/>
      <c r="AC30" s="214"/>
      <c r="AD30" s="214"/>
      <c r="AE30" s="214"/>
      <c r="AF30" s="214"/>
      <c r="AG30" s="214" t="s">
        <v>218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9" t="s">
        <v>999</v>
      </c>
      <c r="D31" s="250"/>
      <c r="E31" s="250"/>
      <c r="F31" s="250"/>
      <c r="G31" s="25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220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61" t="s">
        <v>612</v>
      </c>
      <c r="D32" s="251"/>
      <c r="E32" s="251"/>
      <c r="F32" s="251"/>
      <c r="G32" s="251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195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33">
        <v>15</v>
      </c>
      <c r="B33" s="234" t="s">
        <v>1000</v>
      </c>
      <c r="C33" s="243" t="s">
        <v>1001</v>
      </c>
      <c r="D33" s="235" t="s">
        <v>362</v>
      </c>
      <c r="E33" s="236">
        <v>116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1.0000000000000001E-5</v>
      </c>
      <c r="O33" s="236">
        <f>ROUND(E33*N33,2)</f>
        <v>0</v>
      </c>
      <c r="P33" s="236">
        <v>0</v>
      </c>
      <c r="Q33" s="236">
        <f>ROUND(E33*P33,2)</f>
        <v>0</v>
      </c>
      <c r="R33" s="238" t="s">
        <v>634</v>
      </c>
      <c r="S33" s="238" t="s">
        <v>190</v>
      </c>
      <c r="T33" s="239" t="s">
        <v>190</v>
      </c>
      <c r="U33" s="224">
        <v>0.13500000000000001</v>
      </c>
      <c r="V33" s="224">
        <f>ROUND(E33*U33,2)</f>
        <v>15.66</v>
      </c>
      <c r="W33" s="224"/>
      <c r="X33" s="224" t="s">
        <v>217</v>
      </c>
      <c r="Y33" s="224" t="s">
        <v>192</v>
      </c>
      <c r="Z33" s="214"/>
      <c r="AA33" s="214"/>
      <c r="AB33" s="214"/>
      <c r="AC33" s="214"/>
      <c r="AD33" s="214"/>
      <c r="AE33" s="214"/>
      <c r="AF33" s="214"/>
      <c r="AG33" s="214" t="s">
        <v>218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44" t="s">
        <v>1002</v>
      </c>
      <c r="D34" s="240"/>
      <c r="E34" s="240"/>
      <c r="F34" s="240"/>
      <c r="G34" s="240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195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26" t="s">
        <v>185</v>
      </c>
      <c r="B35" s="227" t="s">
        <v>125</v>
      </c>
      <c r="C35" s="242" t="s">
        <v>126</v>
      </c>
      <c r="D35" s="228"/>
      <c r="E35" s="229"/>
      <c r="F35" s="230"/>
      <c r="G35" s="230">
        <f>SUMIF(AG36:AG46,"&lt;&gt;NOR",G36:G46)</f>
        <v>0</v>
      </c>
      <c r="H35" s="230"/>
      <c r="I35" s="230">
        <f>SUM(I36:I46)</f>
        <v>0</v>
      </c>
      <c r="J35" s="230"/>
      <c r="K35" s="230">
        <f>SUM(K36:K46)</f>
        <v>0</v>
      </c>
      <c r="L35" s="230"/>
      <c r="M35" s="230">
        <f>SUM(M36:M46)</f>
        <v>0</v>
      </c>
      <c r="N35" s="229"/>
      <c r="O35" s="229">
        <f>SUM(O36:O46)</f>
        <v>0</v>
      </c>
      <c r="P35" s="229"/>
      <c r="Q35" s="229">
        <f>SUM(Q36:Q46)</f>
        <v>0</v>
      </c>
      <c r="R35" s="230"/>
      <c r="S35" s="230"/>
      <c r="T35" s="231"/>
      <c r="U35" s="225"/>
      <c r="V35" s="225">
        <f>SUM(V36:V46)</f>
        <v>0</v>
      </c>
      <c r="W35" s="225"/>
      <c r="X35" s="225"/>
      <c r="Y35" s="225"/>
      <c r="AG35" t="s">
        <v>186</v>
      </c>
    </row>
    <row r="36" spans="1:60" outlineLevel="1" x14ac:dyDescent="0.2">
      <c r="A36" s="252">
        <v>16</v>
      </c>
      <c r="B36" s="253" t="s">
        <v>873</v>
      </c>
      <c r="C36" s="262" t="s">
        <v>1003</v>
      </c>
      <c r="D36" s="254" t="s">
        <v>1004</v>
      </c>
      <c r="E36" s="255">
        <v>60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294</v>
      </c>
      <c r="T36" s="258" t="s">
        <v>191</v>
      </c>
      <c r="U36" s="224">
        <v>0</v>
      </c>
      <c r="V36" s="224">
        <f>ROUND(E36*U36,2)</f>
        <v>0</v>
      </c>
      <c r="W36" s="224"/>
      <c r="X36" s="224" t="s">
        <v>217</v>
      </c>
      <c r="Y36" s="224" t="s">
        <v>192</v>
      </c>
      <c r="Z36" s="214"/>
      <c r="AA36" s="214"/>
      <c r="AB36" s="214"/>
      <c r="AC36" s="214"/>
      <c r="AD36" s="214"/>
      <c r="AE36" s="214"/>
      <c r="AF36" s="214"/>
      <c r="AG36" s="214" t="s">
        <v>1005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52">
        <v>17</v>
      </c>
      <c r="B37" s="253" t="s">
        <v>871</v>
      </c>
      <c r="C37" s="262" t="s">
        <v>1006</v>
      </c>
      <c r="D37" s="254" t="s">
        <v>956</v>
      </c>
      <c r="E37" s="255">
        <v>6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294</v>
      </c>
      <c r="T37" s="258" t="s">
        <v>191</v>
      </c>
      <c r="U37" s="224">
        <v>0</v>
      </c>
      <c r="V37" s="224">
        <f>ROUND(E37*U37,2)</f>
        <v>0</v>
      </c>
      <c r="W37" s="224"/>
      <c r="X37" s="224" t="s">
        <v>257</v>
      </c>
      <c r="Y37" s="224" t="s">
        <v>192</v>
      </c>
      <c r="Z37" s="214"/>
      <c r="AA37" s="214"/>
      <c r="AB37" s="214"/>
      <c r="AC37" s="214"/>
      <c r="AD37" s="214"/>
      <c r="AE37" s="214"/>
      <c r="AF37" s="214"/>
      <c r="AG37" s="214" t="s">
        <v>946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52">
        <v>18</v>
      </c>
      <c r="B38" s="253" t="s">
        <v>869</v>
      </c>
      <c r="C38" s="262" t="s">
        <v>1007</v>
      </c>
      <c r="D38" s="254" t="s">
        <v>956</v>
      </c>
      <c r="E38" s="255">
        <v>6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294</v>
      </c>
      <c r="T38" s="258" t="s">
        <v>191</v>
      </c>
      <c r="U38" s="224">
        <v>0</v>
      </c>
      <c r="V38" s="224">
        <f>ROUND(E38*U38,2)</f>
        <v>0</v>
      </c>
      <c r="W38" s="224"/>
      <c r="X38" s="224" t="s">
        <v>217</v>
      </c>
      <c r="Y38" s="224" t="s">
        <v>192</v>
      </c>
      <c r="Z38" s="214"/>
      <c r="AA38" s="214"/>
      <c r="AB38" s="214"/>
      <c r="AC38" s="214"/>
      <c r="AD38" s="214"/>
      <c r="AE38" s="214"/>
      <c r="AF38" s="214"/>
      <c r="AG38" s="214" t="s">
        <v>1005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2">
        <v>19</v>
      </c>
      <c r="B39" s="253" t="s">
        <v>867</v>
      </c>
      <c r="C39" s="262" t="s">
        <v>1008</v>
      </c>
      <c r="D39" s="254" t="s">
        <v>1009</v>
      </c>
      <c r="E39" s="255">
        <v>1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294</v>
      </c>
      <c r="T39" s="258" t="s">
        <v>191</v>
      </c>
      <c r="U39" s="224">
        <v>0</v>
      </c>
      <c r="V39" s="224">
        <f>ROUND(E39*U39,2)</f>
        <v>0</v>
      </c>
      <c r="W39" s="224"/>
      <c r="X39" s="224" t="s">
        <v>257</v>
      </c>
      <c r="Y39" s="224" t="s">
        <v>192</v>
      </c>
      <c r="Z39" s="214"/>
      <c r="AA39" s="214"/>
      <c r="AB39" s="214"/>
      <c r="AC39" s="214"/>
      <c r="AD39" s="214"/>
      <c r="AE39" s="214"/>
      <c r="AF39" s="214"/>
      <c r="AG39" s="214" t="s">
        <v>946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52">
        <v>20</v>
      </c>
      <c r="B40" s="253" t="s">
        <v>865</v>
      </c>
      <c r="C40" s="262" t="s">
        <v>1010</v>
      </c>
      <c r="D40" s="254" t="s">
        <v>1009</v>
      </c>
      <c r="E40" s="255">
        <v>18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294</v>
      </c>
      <c r="T40" s="258" t="s">
        <v>191</v>
      </c>
      <c r="U40" s="224">
        <v>0</v>
      </c>
      <c r="V40" s="224">
        <f>ROUND(E40*U40,2)</f>
        <v>0</v>
      </c>
      <c r="W40" s="224"/>
      <c r="X40" s="224" t="s">
        <v>257</v>
      </c>
      <c r="Y40" s="224" t="s">
        <v>192</v>
      </c>
      <c r="Z40" s="214"/>
      <c r="AA40" s="214"/>
      <c r="AB40" s="214"/>
      <c r="AC40" s="214"/>
      <c r="AD40" s="214"/>
      <c r="AE40" s="214"/>
      <c r="AF40" s="214"/>
      <c r="AG40" s="214" t="s">
        <v>946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3">
        <v>21</v>
      </c>
      <c r="B41" s="234" t="s">
        <v>863</v>
      </c>
      <c r="C41" s="243" t="s">
        <v>1011</v>
      </c>
      <c r="D41" s="235" t="s">
        <v>1009</v>
      </c>
      <c r="E41" s="236">
        <v>3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8"/>
      <c r="S41" s="238" t="s">
        <v>294</v>
      </c>
      <c r="T41" s="239" t="s">
        <v>191</v>
      </c>
      <c r="U41" s="224">
        <v>0</v>
      </c>
      <c r="V41" s="224">
        <f>ROUND(E41*U41,2)</f>
        <v>0</v>
      </c>
      <c r="W41" s="224"/>
      <c r="X41" s="224" t="s">
        <v>257</v>
      </c>
      <c r="Y41" s="224" t="s">
        <v>192</v>
      </c>
      <c r="Z41" s="214"/>
      <c r="AA41" s="214"/>
      <c r="AB41" s="214"/>
      <c r="AC41" s="214"/>
      <c r="AD41" s="214"/>
      <c r="AE41" s="214"/>
      <c r="AF41" s="214"/>
      <c r="AG41" s="214" t="s">
        <v>946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44" t="s">
        <v>1012</v>
      </c>
      <c r="D42" s="240"/>
      <c r="E42" s="240"/>
      <c r="F42" s="240"/>
      <c r="G42" s="24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195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21"/>
      <c r="B43" s="222"/>
      <c r="C43" s="261" t="s">
        <v>1013</v>
      </c>
      <c r="D43" s="251"/>
      <c r="E43" s="251"/>
      <c r="F43" s="251"/>
      <c r="G43" s="251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195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3">
        <v>22</v>
      </c>
      <c r="B44" s="234" t="s">
        <v>861</v>
      </c>
      <c r="C44" s="243" t="s">
        <v>1014</v>
      </c>
      <c r="D44" s="235" t="s">
        <v>1009</v>
      </c>
      <c r="E44" s="236">
        <v>8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/>
      <c r="S44" s="238" t="s">
        <v>294</v>
      </c>
      <c r="T44" s="239" t="s">
        <v>191</v>
      </c>
      <c r="U44" s="224">
        <v>0</v>
      </c>
      <c r="V44" s="224">
        <f>ROUND(E44*U44,2)</f>
        <v>0</v>
      </c>
      <c r="W44" s="224"/>
      <c r="X44" s="224" t="s">
        <v>257</v>
      </c>
      <c r="Y44" s="224" t="s">
        <v>192</v>
      </c>
      <c r="Z44" s="214"/>
      <c r="AA44" s="214"/>
      <c r="AB44" s="214"/>
      <c r="AC44" s="214"/>
      <c r="AD44" s="214"/>
      <c r="AE44" s="214"/>
      <c r="AF44" s="214"/>
      <c r="AG44" s="214" t="s">
        <v>946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44" t="s">
        <v>1015</v>
      </c>
      <c r="D45" s="240"/>
      <c r="E45" s="240"/>
      <c r="F45" s="240"/>
      <c r="G45" s="240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195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61" t="s">
        <v>1016</v>
      </c>
      <c r="D46" s="251"/>
      <c r="E46" s="251"/>
      <c r="F46" s="251"/>
      <c r="G46" s="251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195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3"/>
      <c r="B47" s="4"/>
      <c r="C47" s="24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15</v>
      </c>
      <c r="AF47">
        <v>21</v>
      </c>
      <c r="AG47" t="s">
        <v>171</v>
      </c>
    </row>
    <row r="48" spans="1:60" x14ac:dyDescent="0.2">
      <c r="A48" s="217"/>
      <c r="B48" s="218" t="s">
        <v>29</v>
      </c>
      <c r="C48" s="246"/>
      <c r="D48" s="219"/>
      <c r="E48" s="220"/>
      <c r="F48" s="220"/>
      <c r="G48" s="232">
        <f>G8+G28+G35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211</v>
      </c>
    </row>
    <row r="49" spans="3:33" x14ac:dyDescent="0.2">
      <c r="C49" s="247"/>
      <c r="D49" s="10"/>
      <c r="AG49" t="s">
        <v>212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0wrXhKGQdX5rsjZERadFD7tOF8POAd1mUx8u6uDEXQDzPQSWHNOaAwKq2f0P3HKxhTMehUYT67lVKh4sQ66IQ==" saltValue="ZQv41qMHySo8nA3d/O2HyQ==" spinCount="100000" sheet="1" formatRows="0"/>
  <mergeCells count="11">
    <mergeCell ref="C34:G34"/>
    <mergeCell ref="C42:G42"/>
    <mergeCell ref="C43:G43"/>
    <mergeCell ref="C45:G45"/>
    <mergeCell ref="C46:G46"/>
    <mergeCell ref="A1:G1"/>
    <mergeCell ref="C2:G2"/>
    <mergeCell ref="C3:G3"/>
    <mergeCell ref="C4:G4"/>
    <mergeCell ref="C31:G31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8BC1-8C04-4F81-89FD-188531AB9E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158</v>
      </c>
      <c r="B1" s="199"/>
      <c r="C1" s="199"/>
      <c r="D1" s="199"/>
      <c r="E1" s="199"/>
      <c r="F1" s="199"/>
      <c r="G1" s="199"/>
      <c r="AG1" t="s">
        <v>159</v>
      </c>
    </row>
    <row r="2" spans="1:60" ht="24.95" customHeight="1" x14ac:dyDescent="0.2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160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8" t="s">
        <v>160</v>
      </c>
      <c r="AG3" t="s">
        <v>161</v>
      </c>
    </row>
    <row r="4" spans="1:60" ht="24.95" customHeight="1" x14ac:dyDescent="0.2">
      <c r="A4" s="204" t="s">
        <v>9</v>
      </c>
      <c r="B4" s="205" t="s">
        <v>63</v>
      </c>
      <c r="C4" s="206" t="s">
        <v>64</v>
      </c>
      <c r="D4" s="207"/>
      <c r="E4" s="207"/>
      <c r="F4" s="207"/>
      <c r="G4" s="208"/>
      <c r="AG4" t="s">
        <v>162</v>
      </c>
    </row>
    <row r="5" spans="1:60" x14ac:dyDescent="0.2">
      <c r="D5" s="10"/>
    </row>
    <row r="6" spans="1:60" ht="38.25" x14ac:dyDescent="0.2">
      <c r="A6" s="210" t="s">
        <v>163</v>
      </c>
      <c r="B6" s="212" t="s">
        <v>164</v>
      </c>
      <c r="C6" s="212" t="s">
        <v>165</v>
      </c>
      <c r="D6" s="211" t="s">
        <v>166</v>
      </c>
      <c r="E6" s="210" t="s">
        <v>167</v>
      </c>
      <c r="F6" s="209" t="s">
        <v>168</v>
      </c>
      <c r="G6" s="210" t="s">
        <v>29</v>
      </c>
      <c r="H6" s="213" t="s">
        <v>30</v>
      </c>
      <c r="I6" s="213" t="s">
        <v>169</v>
      </c>
      <c r="J6" s="213" t="s">
        <v>31</v>
      </c>
      <c r="K6" s="213" t="s">
        <v>170</v>
      </c>
      <c r="L6" s="213" t="s">
        <v>171</v>
      </c>
      <c r="M6" s="213" t="s">
        <v>172</v>
      </c>
      <c r="N6" s="213" t="s">
        <v>173</v>
      </c>
      <c r="O6" s="213" t="s">
        <v>174</v>
      </c>
      <c r="P6" s="213" t="s">
        <v>175</v>
      </c>
      <c r="Q6" s="213" t="s">
        <v>176</v>
      </c>
      <c r="R6" s="213" t="s">
        <v>177</v>
      </c>
      <c r="S6" s="213" t="s">
        <v>178</v>
      </c>
      <c r="T6" s="213" t="s">
        <v>179</v>
      </c>
      <c r="U6" s="213" t="s">
        <v>180</v>
      </c>
      <c r="V6" s="213" t="s">
        <v>181</v>
      </c>
      <c r="W6" s="213" t="s">
        <v>182</v>
      </c>
      <c r="X6" s="213" t="s">
        <v>183</v>
      </c>
      <c r="Y6" s="213" t="s">
        <v>184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185</v>
      </c>
      <c r="B8" s="227" t="s">
        <v>123</v>
      </c>
      <c r="C8" s="242" t="s">
        <v>124</v>
      </c>
      <c r="D8" s="228"/>
      <c r="E8" s="229"/>
      <c r="F8" s="230"/>
      <c r="G8" s="230">
        <f>SUMIF(AG9:AG31,"&lt;&gt;NOR",G9:G31)</f>
        <v>0</v>
      </c>
      <c r="H8" s="230"/>
      <c r="I8" s="230">
        <f>SUM(I9:I31)</f>
        <v>0</v>
      </c>
      <c r="J8" s="230"/>
      <c r="K8" s="230">
        <f>SUM(K9:K31)</f>
        <v>0</v>
      </c>
      <c r="L8" s="230"/>
      <c r="M8" s="230">
        <f>SUM(M9:M31)</f>
        <v>0</v>
      </c>
      <c r="N8" s="229"/>
      <c r="O8" s="229">
        <f>SUM(O9:O31)</f>
        <v>0.1</v>
      </c>
      <c r="P8" s="229"/>
      <c r="Q8" s="229">
        <f>SUM(Q9:Q31)</f>
        <v>0</v>
      </c>
      <c r="R8" s="230"/>
      <c r="S8" s="230"/>
      <c r="T8" s="231"/>
      <c r="U8" s="225"/>
      <c r="V8" s="225">
        <f>SUM(V9:V31)</f>
        <v>3.05</v>
      </c>
      <c r="W8" s="225"/>
      <c r="X8" s="225"/>
      <c r="Y8" s="225"/>
      <c r="AG8" t="s">
        <v>186</v>
      </c>
    </row>
    <row r="9" spans="1:60" outlineLevel="1" x14ac:dyDescent="0.2">
      <c r="A9" s="233">
        <v>1</v>
      </c>
      <c r="B9" s="234" t="s">
        <v>855</v>
      </c>
      <c r="C9" s="243" t="s">
        <v>1017</v>
      </c>
      <c r="D9" s="235" t="s">
        <v>237</v>
      </c>
      <c r="E9" s="236">
        <v>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4.768E-2</v>
      </c>
      <c r="O9" s="236">
        <f>ROUND(E9*N9,2)</f>
        <v>0.1</v>
      </c>
      <c r="P9" s="236">
        <v>0</v>
      </c>
      <c r="Q9" s="236">
        <f>ROUND(E9*P9,2)</f>
        <v>0</v>
      </c>
      <c r="R9" s="238"/>
      <c r="S9" s="238" t="s">
        <v>190</v>
      </c>
      <c r="T9" s="239" t="s">
        <v>191</v>
      </c>
      <c r="U9" s="224">
        <v>1.2869999999999999</v>
      </c>
      <c r="V9" s="224">
        <f>ROUND(E9*U9,2)</f>
        <v>2.57</v>
      </c>
      <c r="W9" s="224"/>
      <c r="X9" s="224" t="s">
        <v>217</v>
      </c>
      <c r="Y9" s="224" t="s">
        <v>192</v>
      </c>
      <c r="Z9" s="214"/>
      <c r="AA9" s="214"/>
      <c r="AB9" s="214"/>
      <c r="AC9" s="214"/>
      <c r="AD9" s="214"/>
      <c r="AE9" s="214"/>
      <c r="AF9" s="214"/>
      <c r="AG9" s="214" t="s">
        <v>1018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44" t="s">
        <v>1019</v>
      </c>
      <c r="D10" s="240"/>
      <c r="E10" s="240"/>
      <c r="F10" s="240"/>
      <c r="G10" s="24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195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3">
        <v>2</v>
      </c>
      <c r="B11" s="234" t="s">
        <v>674</v>
      </c>
      <c r="C11" s="243" t="s">
        <v>1020</v>
      </c>
      <c r="D11" s="235" t="s">
        <v>1009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294</v>
      </c>
      <c r="T11" s="239" t="s">
        <v>191</v>
      </c>
      <c r="U11" s="224">
        <v>0</v>
      </c>
      <c r="V11" s="224">
        <f>ROUND(E11*U11,2)</f>
        <v>0</v>
      </c>
      <c r="W11" s="224"/>
      <c r="X11" s="224" t="s">
        <v>257</v>
      </c>
      <c r="Y11" s="224" t="s">
        <v>192</v>
      </c>
      <c r="Z11" s="214"/>
      <c r="AA11" s="214"/>
      <c r="AB11" s="214"/>
      <c r="AC11" s="214"/>
      <c r="AD11" s="214"/>
      <c r="AE11" s="214"/>
      <c r="AF11" s="214"/>
      <c r="AG11" s="214" t="s">
        <v>946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44" t="s">
        <v>1021</v>
      </c>
      <c r="D12" s="240"/>
      <c r="E12" s="240"/>
      <c r="F12" s="240"/>
      <c r="G12" s="240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195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52">
        <v>3</v>
      </c>
      <c r="B13" s="253" t="s">
        <v>857</v>
      </c>
      <c r="C13" s="262" t="s">
        <v>1022</v>
      </c>
      <c r="D13" s="254" t="s">
        <v>1009</v>
      </c>
      <c r="E13" s="255">
        <v>2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294</v>
      </c>
      <c r="T13" s="258" t="s">
        <v>191</v>
      </c>
      <c r="U13" s="224">
        <v>0</v>
      </c>
      <c r="V13" s="224">
        <f>ROUND(E13*U13,2)</f>
        <v>0</v>
      </c>
      <c r="W13" s="224"/>
      <c r="X13" s="224" t="s">
        <v>257</v>
      </c>
      <c r="Y13" s="224" t="s">
        <v>192</v>
      </c>
      <c r="Z13" s="214"/>
      <c r="AA13" s="214"/>
      <c r="AB13" s="214"/>
      <c r="AC13" s="214"/>
      <c r="AD13" s="214"/>
      <c r="AE13" s="214"/>
      <c r="AF13" s="214"/>
      <c r="AG13" s="214" t="s">
        <v>946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52">
        <v>4</v>
      </c>
      <c r="B14" s="253" t="s">
        <v>859</v>
      </c>
      <c r="C14" s="262" t="s">
        <v>1023</v>
      </c>
      <c r="D14" s="254" t="s">
        <v>1004</v>
      </c>
      <c r="E14" s="255">
        <v>2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294</v>
      </c>
      <c r="T14" s="258" t="s">
        <v>191</v>
      </c>
      <c r="U14" s="224">
        <v>0</v>
      </c>
      <c r="V14" s="224">
        <f>ROUND(E14*U14,2)</f>
        <v>0</v>
      </c>
      <c r="W14" s="224"/>
      <c r="X14" s="224" t="s">
        <v>257</v>
      </c>
      <c r="Y14" s="224" t="s">
        <v>192</v>
      </c>
      <c r="Z14" s="214"/>
      <c r="AA14" s="214"/>
      <c r="AB14" s="214"/>
      <c r="AC14" s="214"/>
      <c r="AD14" s="214"/>
      <c r="AE14" s="214"/>
      <c r="AF14" s="214"/>
      <c r="AG14" s="214" t="s">
        <v>946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52">
        <v>5</v>
      </c>
      <c r="B15" s="253" t="s">
        <v>861</v>
      </c>
      <c r="C15" s="262" t="s">
        <v>1024</v>
      </c>
      <c r="D15" s="254" t="s">
        <v>1004</v>
      </c>
      <c r="E15" s="255">
        <v>2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294</v>
      </c>
      <c r="T15" s="258" t="s">
        <v>191</v>
      </c>
      <c r="U15" s="224">
        <v>0</v>
      </c>
      <c r="V15" s="224">
        <f>ROUND(E15*U15,2)</f>
        <v>0</v>
      </c>
      <c r="W15" s="224"/>
      <c r="X15" s="224" t="s">
        <v>257</v>
      </c>
      <c r="Y15" s="224" t="s">
        <v>192</v>
      </c>
      <c r="Z15" s="214"/>
      <c r="AA15" s="214"/>
      <c r="AB15" s="214"/>
      <c r="AC15" s="214"/>
      <c r="AD15" s="214"/>
      <c r="AE15" s="214"/>
      <c r="AF15" s="214"/>
      <c r="AG15" s="214" t="s">
        <v>946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52">
        <v>6</v>
      </c>
      <c r="B16" s="253" t="s">
        <v>863</v>
      </c>
      <c r="C16" s="262" t="s">
        <v>1025</v>
      </c>
      <c r="D16" s="254" t="s">
        <v>1004</v>
      </c>
      <c r="E16" s="255">
        <v>16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294</v>
      </c>
      <c r="T16" s="258" t="s">
        <v>191</v>
      </c>
      <c r="U16" s="224">
        <v>0</v>
      </c>
      <c r="V16" s="224">
        <f>ROUND(E16*U16,2)</f>
        <v>0</v>
      </c>
      <c r="W16" s="224"/>
      <c r="X16" s="224" t="s">
        <v>257</v>
      </c>
      <c r="Y16" s="224" t="s">
        <v>192</v>
      </c>
      <c r="Z16" s="214"/>
      <c r="AA16" s="214"/>
      <c r="AB16" s="214"/>
      <c r="AC16" s="214"/>
      <c r="AD16" s="214"/>
      <c r="AE16" s="214"/>
      <c r="AF16" s="214"/>
      <c r="AG16" s="214" t="s">
        <v>946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52">
        <v>7</v>
      </c>
      <c r="B17" s="253" t="s">
        <v>865</v>
      </c>
      <c r="C17" s="262" t="s">
        <v>1026</v>
      </c>
      <c r="D17" s="254" t="s">
        <v>625</v>
      </c>
      <c r="E17" s="255">
        <v>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294</v>
      </c>
      <c r="T17" s="258" t="s">
        <v>191</v>
      </c>
      <c r="U17" s="224">
        <v>0</v>
      </c>
      <c r="V17" s="224">
        <f>ROUND(E17*U17,2)</f>
        <v>0</v>
      </c>
      <c r="W17" s="224"/>
      <c r="X17" s="224" t="s">
        <v>257</v>
      </c>
      <c r="Y17" s="224" t="s">
        <v>192</v>
      </c>
      <c r="Z17" s="214"/>
      <c r="AA17" s="214"/>
      <c r="AB17" s="214"/>
      <c r="AC17" s="214"/>
      <c r="AD17" s="214"/>
      <c r="AE17" s="214"/>
      <c r="AF17" s="214"/>
      <c r="AG17" s="214" t="s">
        <v>946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52">
        <v>8</v>
      </c>
      <c r="B18" s="253" t="s">
        <v>867</v>
      </c>
      <c r="C18" s="262" t="s">
        <v>1027</v>
      </c>
      <c r="D18" s="254" t="s">
        <v>625</v>
      </c>
      <c r="E18" s="255">
        <v>1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294</v>
      </c>
      <c r="T18" s="258" t="s">
        <v>191</v>
      </c>
      <c r="U18" s="224">
        <v>0</v>
      </c>
      <c r="V18" s="224">
        <f>ROUND(E18*U18,2)</f>
        <v>0</v>
      </c>
      <c r="W18" s="224"/>
      <c r="X18" s="224" t="s">
        <v>257</v>
      </c>
      <c r="Y18" s="224" t="s">
        <v>192</v>
      </c>
      <c r="Z18" s="214"/>
      <c r="AA18" s="214"/>
      <c r="AB18" s="214"/>
      <c r="AC18" s="214"/>
      <c r="AD18" s="214"/>
      <c r="AE18" s="214"/>
      <c r="AF18" s="214"/>
      <c r="AG18" s="214" t="s">
        <v>946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52">
        <v>9</v>
      </c>
      <c r="B19" s="253" t="s">
        <v>869</v>
      </c>
      <c r="C19" s="262" t="s">
        <v>1028</v>
      </c>
      <c r="D19" s="254" t="s">
        <v>1029</v>
      </c>
      <c r="E19" s="255">
        <v>8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294</v>
      </c>
      <c r="T19" s="258" t="s">
        <v>191</v>
      </c>
      <c r="U19" s="224">
        <v>0</v>
      </c>
      <c r="V19" s="224">
        <f>ROUND(E19*U19,2)</f>
        <v>0</v>
      </c>
      <c r="W19" s="224"/>
      <c r="X19" s="224" t="s">
        <v>257</v>
      </c>
      <c r="Y19" s="224" t="s">
        <v>192</v>
      </c>
      <c r="Z19" s="214"/>
      <c r="AA19" s="214"/>
      <c r="AB19" s="214"/>
      <c r="AC19" s="214"/>
      <c r="AD19" s="214"/>
      <c r="AE19" s="214"/>
      <c r="AF19" s="214"/>
      <c r="AG19" s="214" t="s">
        <v>946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3">
        <v>10</v>
      </c>
      <c r="B20" s="234" t="s">
        <v>838</v>
      </c>
      <c r="C20" s="243" t="s">
        <v>1030</v>
      </c>
      <c r="D20" s="235" t="s">
        <v>1009</v>
      </c>
      <c r="E20" s="236">
        <v>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/>
      <c r="S20" s="238" t="s">
        <v>294</v>
      </c>
      <c r="T20" s="239" t="s">
        <v>191</v>
      </c>
      <c r="U20" s="224">
        <v>0</v>
      </c>
      <c r="V20" s="224">
        <f>ROUND(E20*U20,2)</f>
        <v>0</v>
      </c>
      <c r="W20" s="224"/>
      <c r="X20" s="224" t="s">
        <v>257</v>
      </c>
      <c r="Y20" s="224" t="s">
        <v>192</v>
      </c>
      <c r="Z20" s="214"/>
      <c r="AA20" s="214"/>
      <c r="AB20" s="214"/>
      <c r="AC20" s="214"/>
      <c r="AD20" s="214"/>
      <c r="AE20" s="214"/>
      <c r="AF20" s="214"/>
      <c r="AG20" s="214" t="s">
        <v>946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44" t="s">
        <v>1031</v>
      </c>
      <c r="D21" s="240"/>
      <c r="E21" s="240"/>
      <c r="F21" s="240"/>
      <c r="G21" s="240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195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3">
        <v>11</v>
      </c>
      <c r="B22" s="234" t="s">
        <v>85</v>
      </c>
      <c r="C22" s="243" t="s">
        <v>1032</v>
      </c>
      <c r="D22" s="235" t="s">
        <v>1009</v>
      </c>
      <c r="E22" s="236">
        <v>2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294</v>
      </c>
      <c r="T22" s="239" t="s">
        <v>191</v>
      </c>
      <c r="U22" s="224">
        <v>0</v>
      </c>
      <c r="V22" s="224">
        <f>ROUND(E22*U22,2)</f>
        <v>0</v>
      </c>
      <c r="W22" s="224"/>
      <c r="X22" s="224" t="s">
        <v>257</v>
      </c>
      <c r="Y22" s="224" t="s">
        <v>192</v>
      </c>
      <c r="Z22" s="214"/>
      <c r="AA22" s="214"/>
      <c r="AB22" s="214"/>
      <c r="AC22" s="214"/>
      <c r="AD22" s="214"/>
      <c r="AE22" s="214"/>
      <c r="AF22" s="214"/>
      <c r="AG22" s="214" t="s">
        <v>946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44" t="s">
        <v>1033</v>
      </c>
      <c r="D23" s="240"/>
      <c r="E23" s="240"/>
      <c r="F23" s="240"/>
      <c r="G23" s="240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195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52">
        <v>12</v>
      </c>
      <c r="B24" s="253" t="s">
        <v>89</v>
      </c>
      <c r="C24" s="262" t="s">
        <v>1034</v>
      </c>
      <c r="D24" s="254" t="s">
        <v>1009</v>
      </c>
      <c r="E24" s="255">
        <v>6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294</v>
      </c>
      <c r="T24" s="258" t="s">
        <v>191</v>
      </c>
      <c r="U24" s="224">
        <v>0</v>
      </c>
      <c r="V24" s="224">
        <f>ROUND(E24*U24,2)</f>
        <v>0</v>
      </c>
      <c r="W24" s="224"/>
      <c r="X24" s="224" t="s">
        <v>257</v>
      </c>
      <c r="Y24" s="224" t="s">
        <v>192</v>
      </c>
      <c r="Z24" s="214"/>
      <c r="AA24" s="214"/>
      <c r="AB24" s="214"/>
      <c r="AC24" s="214"/>
      <c r="AD24" s="214"/>
      <c r="AE24" s="214"/>
      <c r="AF24" s="214"/>
      <c r="AG24" s="214" t="s">
        <v>946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52">
        <v>13</v>
      </c>
      <c r="B25" s="253" t="s">
        <v>842</v>
      </c>
      <c r="C25" s="262" t="s">
        <v>1035</v>
      </c>
      <c r="D25" s="254" t="s">
        <v>1004</v>
      </c>
      <c r="E25" s="255">
        <v>10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294</v>
      </c>
      <c r="T25" s="258" t="s">
        <v>191</v>
      </c>
      <c r="U25" s="224">
        <v>0</v>
      </c>
      <c r="V25" s="224">
        <f>ROUND(E25*U25,2)</f>
        <v>0</v>
      </c>
      <c r="W25" s="224"/>
      <c r="X25" s="224" t="s">
        <v>257</v>
      </c>
      <c r="Y25" s="224" t="s">
        <v>192</v>
      </c>
      <c r="Z25" s="214"/>
      <c r="AA25" s="214"/>
      <c r="AB25" s="214"/>
      <c r="AC25" s="214"/>
      <c r="AD25" s="214"/>
      <c r="AE25" s="214"/>
      <c r="AF25" s="214"/>
      <c r="AG25" s="214" t="s">
        <v>946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52">
        <v>14</v>
      </c>
      <c r="B26" s="253" t="s">
        <v>844</v>
      </c>
      <c r="C26" s="262" t="s">
        <v>1036</v>
      </c>
      <c r="D26" s="254" t="s">
        <v>846</v>
      </c>
      <c r="E26" s="255">
        <v>1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294</v>
      </c>
      <c r="T26" s="258" t="s">
        <v>191</v>
      </c>
      <c r="U26" s="224">
        <v>0</v>
      </c>
      <c r="V26" s="224">
        <f>ROUND(E26*U26,2)</f>
        <v>0</v>
      </c>
      <c r="W26" s="224"/>
      <c r="X26" s="224" t="s">
        <v>257</v>
      </c>
      <c r="Y26" s="224" t="s">
        <v>192</v>
      </c>
      <c r="Z26" s="214"/>
      <c r="AA26" s="214"/>
      <c r="AB26" s="214"/>
      <c r="AC26" s="214"/>
      <c r="AD26" s="214"/>
      <c r="AE26" s="214"/>
      <c r="AF26" s="214"/>
      <c r="AG26" s="214" t="s">
        <v>946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2">
        <v>15</v>
      </c>
      <c r="B27" s="253" t="s">
        <v>1037</v>
      </c>
      <c r="C27" s="262" t="s">
        <v>1038</v>
      </c>
      <c r="D27" s="254" t="s">
        <v>846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294</v>
      </c>
      <c r="T27" s="258" t="s">
        <v>191</v>
      </c>
      <c r="U27" s="224">
        <v>0</v>
      </c>
      <c r="V27" s="224">
        <f>ROUND(E27*U27,2)</f>
        <v>0</v>
      </c>
      <c r="W27" s="224"/>
      <c r="X27" s="224" t="s">
        <v>257</v>
      </c>
      <c r="Y27" s="224" t="s">
        <v>192</v>
      </c>
      <c r="Z27" s="214"/>
      <c r="AA27" s="214"/>
      <c r="AB27" s="214"/>
      <c r="AC27" s="214"/>
      <c r="AD27" s="214"/>
      <c r="AE27" s="214"/>
      <c r="AF27" s="214"/>
      <c r="AG27" s="214" t="s">
        <v>946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52">
        <v>16</v>
      </c>
      <c r="B28" s="253" t="s">
        <v>850</v>
      </c>
      <c r="C28" s="262" t="s">
        <v>1039</v>
      </c>
      <c r="D28" s="254" t="s">
        <v>846</v>
      </c>
      <c r="E28" s="255">
        <v>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294</v>
      </c>
      <c r="T28" s="258" t="s">
        <v>191</v>
      </c>
      <c r="U28" s="224">
        <v>0</v>
      </c>
      <c r="V28" s="224">
        <f>ROUND(E28*U28,2)</f>
        <v>0</v>
      </c>
      <c r="W28" s="224"/>
      <c r="X28" s="224" t="s">
        <v>257</v>
      </c>
      <c r="Y28" s="224" t="s">
        <v>192</v>
      </c>
      <c r="Z28" s="214"/>
      <c r="AA28" s="214"/>
      <c r="AB28" s="214"/>
      <c r="AC28" s="214"/>
      <c r="AD28" s="214"/>
      <c r="AE28" s="214"/>
      <c r="AF28" s="214"/>
      <c r="AG28" s="214" t="s">
        <v>946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52">
        <v>17</v>
      </c>
      <c r="B29" s="253" t="s">
        <v>1040</v>
      </c>
      <c r="C29" s="262" t="s">
        <v>1041</v>
      </c>
      <c r="D29" s="254" t="s">
        <v>846</v>
      </c>
      <c r="E29" s="255">
        <v>2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294</v>
      </c>
      <c r="T29" s="258" t="s">
        <v>191</v>
      </c>
      <c r="U29" s="224">
        <v>0</v>
      </c>
      <c r="V29" s="224">
        <f>ROUND(E29*U29,2)</f>
        <v>0</v>
      </c>
      <c r="W29" s="224"/>
      <c r="X29" s="224" t="s">
        <v>257</v>
      </c>
      <c r="Y29" s="224" t="s">
        <v>192</v>
      </c>
      <c r="Z29" s="214"/>
      <c r="AA29" s="214"/>
      <c r="AB29" s="214"/>
      <c r="AC29" s="214"/>
      <c r="AD29" s="214"/>
      <c r="AE29" s="214"/>
      <c r="AF29" s="214"/>
      <c r="AG29" s="214" t="s">
        <v>946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3">
        <v>18</v>
      </c>
      <c r="B30" s="234" t="s">
        <v>1042</v>
      </c>
      <c r="C30" s="243" t="s">
        <v>1043</v>
      </c>
      <c r="D30" s="235" t="s">
        <v>403</v>
      </c>
      <c r="E30" s="236">
        <v>9.536E-2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 t="s">
        <v>1044</v>
      </c>
      <c r="S30" s="238" t="s">
        <v>190</v>
      </c>
      <c r="T30" s="239" t="s">
        <v>190</v>
      </c>
      <c r="U30" s="224">
        <v>5.0640000000000001</v>
      </c>
      <c r="V30" s="224">
        <f>ROUND(E30*U30,2)</f>
        <v>0.48</v>
      </c>
      <c r="W30" s="224"/>
      <c r="X30" s="224" t="s">
        <v>582</v>
      </c>
      <c r="Y30" s="224" t="s">
        <v>192</v>
      </c>
      <c r="Z30" s="214"/>
      <c r="AA30" s="214"/>
      <c r="AB30" s="214"/>
      <c r="AC30" s="214"/>
      <c r="AD30" s="214"/>
      <c r="AE30" s="214"/>
      <c r="AF30" s="214"/>
      <c r="AG30" s="214" t="s">
        <v>583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9" t="s">
        <v>635</v>
      </c>
      <c r="D31" s="250"/>
      <c r="E31" s="250"/>
      <c r="F31" s="250"/>
      <c r="G31" s="25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220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">
      <c r="A32" s="3"/>
      <c r="B32" s="4"/>
      <c r="C32" s="24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171</v>
      </c>
    </row>
    <row r="33" spans="1:33" x14ac:dyDescent="0.2">
      <c r="A33" s="217"/>
      <c r="B33" s="218" t="s">
        <v>29</v>
      </c>
      <c r="C33" s="246"/>
      <c r="D33" s="219"/>
      <c r="E33" s="220"/>
      <c r="F33" s="220"/>
      <c r="G33" s="232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211</v>
      </c>
    </row>
    <row r="34" spans="1:33" x14ac:dyDescent="0.2">
      <c r="C34" s="247"/>
      <c r="D34" s="10"/>
      <c r="AG34" t="s">
        <v>212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RU8u+4qZPiQHC2j5zRV76o8vBoQxpeB3a5PBOxwhpmI054aI2Al32ZpcZm5z42V0b6esi+ygxFv25vuqsIWlQ==" saltValue="kqPT7Y4E0yEbKi4yO/suCQ==" spinCount="100000" sheet="1" formatRows="0"/>
  <mergeCells count="9">
    <mergeCell ref="C21:G21"/>
    <mergeCell ref="C23:G23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A50D-F73E-43EB-8003-E05601DF2F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158</v>
      </c>
      <c r="B1" s="199"/>
      <c r="C1" s="199"/>
      <c r="D1" s="199"/>
      <c r="E1" s="199"/>
      <c r="F1" s="199"/>
      <c r="G1" s="199"/>
      <c r="AG1" t="s">
        <v>159</v>
      </c>
    </row>
    <row r="2" spans="1:60" ht="24.95" customHeight="1" x14ac:dyDescent="0.2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160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8" t="s">
        <v>160</v>
      </c>
      <c r="AG3" t="s">
        <v>161</v>
      </c>
    </row>
    <row r="4" spans="1:60" ht="24.95" customHeight="1" x14ac:dyDescent="0.2">
      <c r="A4" s="204" t="s">
        <v>9</v>
      </c>
      <c r="B4" s="205" t="s">
        <v>65</v>
      </c>
      <c r="C4" s="206" t="s">
        <v>66</v>
      </c>
      <c r="D4" s="207"/>
      <c r="E4" s="207"/>
      <c r="F4" s="207"/>
      <c r="G4" s="208"/>
      <c r="AG4" t="s">
        <v>162</v>
      </c>
    </row>
    <row r="5" spans="1:60" x14ac:dyDescent="0.2">
      <c r="D5" s="10"/>
    </row>
    <row r="6" spans="1:60" ht="38.25" x14ac:dyDescent="0.2">
      <c r="A6" s="210" t="s">
        <v>163</v>
      </c>
      <c r="B6" s="212" t="s">
        <v>164</v>
      </c>
      <c r="C6" s="212" t="s">
        <v>165</v>
      </c>
      <c r="D6" s="211" t="s">
        <v>166</v>
      </c>
      <c r="E6" s="210" t="s">
        <v>167</v>
      </c>
      <c r="F6" s="209" t="s">
        <v>168</v>
      </c>
      <c r="G6" s="210" t="s">
        <v>29</v>
      </c>
      <c r="H6" s="213" t="s">
        <v>30</v>
      </c>
      <c r="I6" s="213" t="s">
        <v>169</v>
      </c>
      <c r="J6" s="213" t="s">
        <v>31</v>
      </c>
      <c r="K6" s="213" t="s">
        <v>170</v>
      </c>
      <c r="L6" s="213" t="s">
        <v>171</v>
      </c>
      <c r="M6" s="213" t="s">
        <v>172</v>
      </c>
      <c r="N6" s="213" t="s">
        <v>173</v>
      </c>
      <c r="O6" s="213" t="s">
        <v>174</v>
      </c>
      <c r="P6" s="213" t="s">
        <v>175</v>
      </c>
      <c r="Q6" s="213" t="s">
        <v>176</v>
      </c>
      <c r="R6" s="213" t="s">
        <v>177</v>
      </c>
      <c r="S6" s="213" t="s">
        <v>178</v>
      </c>
      <c r="T6" s="213" t="s">
        <v>179</v>
      </c>
      <c r="U6" s="213" t="s">
        <v>180</v>
      </c>
      <c r="V6" s="213" t="s">
        <v>181</v>
      </c>
      <c r="W6" s="213" t="s">
        <v>182</v>
      </c>
      <c r="X6" s="213" t="s">
        <v>183</v>
      </c>
      <c r="Y6" s="213" t="s">
        <v>184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185</v>
      </c>
      <c r="B8" s="227" t="s">
        <v>115</v>
      </c>
      <c r="C8" s="242" t="s">
        <v>116</v>
      </c>
      <c r="D8" s="228"/>
      <c r="E8" s="229"/>
      <c r="F8" s="230"/>
      <c r="G8" s="230">
        <f>SUMIF(AG9:AG29,"&lt;&gt;NOR",G9:G29)</f>
        <v>0</v>
      </c>
      <c r="H8" s="230"/>
      <c r="I8" s="230">
        <f>SUM(I9:I29)</f>
        <v>0</v>
      </c>
      <c r="J8" s="230"/>
      <c r="K8" s="230">
        <f>SUM(K9:K29)</f>
        <v>0</v>
      </c>
      <c r="L8" s="230"/>
      <c r="M8" s="230">
        <f>SUM(M9:M29)</f>
        <v>0</v>
      </c>
      <c r="N8" s="229"/>
      <c r="O8" s="229">
        <f>SUM(O9:O29)</f>
        <v>9.9999999999999992E-2</v>
      </c>
      <c r="P8" s="229"/>
      <c r="Q8" s="229">
        <f>SUM(Q9:Q29)</f>
        <v>0</v>
      </c>
      <c r="R8" s="230"/>
      <c r="S8" s="230"/>
      <c r="T8" s="231"/>
      <c r="U8" s="225"/>
      <c r="V8" s="225">
        <f>SUM(V9:V29)</f>
        <v>43.3</v>
      </c>
      <c r="W8" s="225"/>
      <c r="X8" s="225"/>
      <c r="Y8" s="225"/>
      <c r="AG8" t="s">
        <v>186</v>
      </c>
    </row>
    <row r="9" spans="1:60" ht="22.5" outlineLevel="1" x14ac:dyDescent="0.2">
      <c r="A9" s="233">
        <v>1</v>
      </c>
      <c r="B9" s="234" t="s">
        <v>1045</v>
      </c>
      <c r="C9" s="243" t="s">
        <v>1046</v>
      </c>
      <c r="D9" s="235" t="s">
        <v>362</v>
      </c>
      <c r="E9" s="236">
        <v>12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2.7000000000000001E-3</v>
      </c>
      <c r="O9" s="236">
        <f>ROUND(E9*N9,2)</f>
        <v>0.03</v>
      </c>
      <c r="P9" s="236">
        <v>0</v>
      </c>
      <c r="Q9" s="236">
        <f>ROUND(E9*P9,2)</f>
        <v>0</v>
      </c>
      <c r="R9" s="238" t="s">
        <v>634</v>
      </c>
      <c r="S9" s="238" t="s">
        <v>190</v>
      </c>
      <c r="T9" s="239" t="s">
        <v>190</v>
      </c>
      <c r="U9" s="224">
        <v>0.43933</v>
      </c>
      <c r="V9" s="224">
        <f>ROUND(E9*U9,2)</f>
        <v>5.27</v>
      </c>
      <c r="W9" s="224"/>
      <c r="X9" s="224" t="s">
        <v>217</v>
      </c>
      <c r="Y9" s="224" t="s">
        <v>192</v>
      </c>
      <c r="Z9" s="214"/>
      <c r="AA9" s="214"/>
      <c r="AB9" s="214"/>
      <c r="AC9" s="214"/>
      <c r="AD9" s="214"/>
      <c r="AE9" s="214"/>
      <c r="AF9" s="214"/>
      <c r="AG9" s="214" t="s">
        <v>218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9" t="s">
        <v>1047</v>
      </c>
      <c r="D10" s="250"/>
      <c r="E10" s="250"/>
      <c r="F10" s="250"/>
      <c r="G10" s="25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220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0" t="s">
        <v>1048</v>
      </c>
      <c r="D11" s="248"/>
      <c r="E11" s="249">
        <v>12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222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33.75" outlineLevel="1" x14ac:dyDescent="0.2">
      <c r="A12" s="233">
        <v>2</v>
      </c>
      <c r="B12" s="234" t="s">
        <v>1049</v>
      </c>
      <c r="C12" s="243" t="s">
        <v>1050</v>
      </c>
      <c r="D12" s="235" t="s">
        <v>362</v>
      </c>
      <c r="E12" s="236">
        <v>12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1.99E-3</v>
      </c>
      <c r="O12" s="236">
        <f>ROUND(E12*N12,2)</f>
        <v>0.02</v>
      </c>
      <c r="P12" s="236">
        <v>0</v>
      </c>
      <c r="Q12" s="236">
        <f>ROUND(E12*P12,2)</f>
        <v>0</v>
      </c>
      <c r="R12" s="238" t="s">
        <v>634</v>
      </c>
      <c r="S12" s="238" t="s">
        <v>190</v>
      </c>
      <c r="T12" s="239" t="s">
        <v>190</v>
      </c>
      <c r="U12" s="224">
        <v>0.79730000000000001</v>
      </c>
      <c r="V12" s="224">
        <f>ROUND(E12*U12,2)</f>
        <v>9.57</v>
      </c>
      <c r="W12" s="224"/>
      <c r="X12" s="224" t="s">
        <v>217</v>
      </c>
      <c r="Y12" s="224" t="s">
        <v>192</v>
      </c>
      <c r="Z12" s="214"/>
      <c r="AA12" s="214"/>
      <c r="AB12" s="214"/>
      <c r="AC12" s="214"/>
      <c r="AD12" s="214"/>
      <c r="AE12" s="214"/>
      <c r="AF12" s="214"/>
      <c r="AG12" s="214" t="s">
        <v>218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9" t="s">
        <v>1047</v>
      </c>
      <c r="D13" s="250"/>
      <c r="E13" s="250"/>
      <c r="F13" s="250"/>
      <c r="G13" s="250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220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60" t="s">
        <v>1048</v>
      </c>
      <c r="D14" s="248"/>
      <c r="E14" s="249">
        <v>12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222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52">
        <v>3</v>
      </c>
      <c r="B15" s="253" t="s">
        <v>1051</v>
      </c>
      <c r="C15" s="262" t="s">
        <v>1052</v>
      </c>
      <c r="D15" s="254" t="s">
        <v>215</v>
      </c>
      <c r="E15" s="255">
        <v>3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1.1800000000000001E-3</v>
      </c>
      <c r="O15" s="255">
        <f>ROUND(E15*N15,2)</f>
        <v>0</v>
      </c>
      <c r="P15" s="255">
        <v>0</v>
      </c>
      <c r="Q15" s="255">
        <f>ROUND(E15*P15,2)</f>
        <v>0</v>
      </c>
      <c r="R15" s="257" t="s">
        <v>634</v>
      </c>
      <c r="S15" s="257" t="s">
        <v>190</v>
      </c>
      <c r="T15" s="258" t="s">
        <v>190</v>
      </c>
      <c r="U15" s="224">
        <v>0.36670000000000003</v>
      </c>
      <c r="V15" s="224">
        <f>ROUND(E15*U15,2)</f>
        <v>1.1000000000000001</v>
      </c>
      <c r="W15" s="224"/>
      <c r="X15" s="224" t="s">
        <v>217</v>
      </c>
      <c r="Y15" s="224" t="s">
        <v>192</v>
      </c>
      <c r="Z15" s="214"/>
      <c r="AA15" s="214"/>
      <c r="AB15" s="214"/>
      <c r="AC15" s="214"/>
      <c r="AD15" s="214"/>
      <c r="AE15" s="214"/>
      <c r="AF15" s="214"/>
      <c r="AG15" s="214" t="s">
        <v>218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33.75" outlineLevel="1" x14ac:dyDescent="0.2">
      <c r="A16" s="233">
        <v>4</v>
      </c>
      <c r="B16" s="234" t="s">
        <v>1053</v>
      </c>
      <c r="C16" s="243" t="s">
        <v>1054</v>
      </c>
      <c r="D16" s="235" t="s">
        <v>362</v>
      </c>
      <c r="E16" s="236">
        <v>72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3.5E-4</v>
      </c>
      <c r="O16" s="236">
        <f>ROUND(E16*N16,2)</f>
        <v>0.03</v>
      </c>
      <c r="P16" s="236">
        <v>0</v>
      </c>
      <c r="Q16" s="236">
        <f>ROUND(E16*P16,2)</f>
        <v>0</v>
      </c>
      <c r="R16" s="238" t="s">
        <v>634</v>
      </c>
      <c r="S16" s="238" t="s">
        <v>190</v>
      </c>
      <c r="T16" s="239" t="s">
        <v>190</v>
      </c>
      <c r="U16" s="224">
        <v>0.22500000000000001</v>
      </c>
      <c r="V16" s="224">
        <f>ROUND(E16*U16,2)</f>
        <v>16.2</v>
      </c>
      <c r="W16" s="224"/>
      <c r="X16" s="224" t="s">
        <v>217</v>
      </c>
      <c r="Y16" s="224" t="s">
        <v>192</v>
      </c>
      <c r="Z16" s="214"/>
      <c r="AA16" s="214"/>
      <c r="AB16" s="214"/>
      <c r="AC16" s="214"/>
      <c r="AD16" s="214"/>
      <c r="AE16" s="214"/>
      <c r="AF16" s="214"/>
      <c r="AG16" s="214" t="s">
        <v>218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21"/>
      <c r="B17" s="222"/>
      <c r="C17" s="259" t="s">
        <v>1055</v>
      </c>
      <c r="D17" s="250"/>
      <c r="E17" s="250"/>
      <c r="F17" s="250"/>
      <c r="G17" s="250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220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0" t="s">
        <v>1056</v>
      </c>
      <c r="D18" s="248"/>
      <c r="E18" s="249">
        <v>72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222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33.75" outlineLevel="1" x14ac:dyDescent="0.2">
      <c r="A19" s="233">
        <v>5</v>
      </c>
      <c r="B19" s="234" t="s">
        <v>1057</v>
      </c>
      <c r="C19" s="243" t="s">
        <v>1058</v>
      </c>
      <c r="D19" s="235" t="s">
        <v>362</v>
      </c>
      <c r="E19" s="236">
        <v>15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4.2000000000000002E-4</v>
      </c>
      <c r="O19" s="236">
        <f>ROUND(E19*N19,2)</f>
        <v>0.01</v>
      </c>
      <c r="P19" s="236">
        <v>0</v>
      </c>
      <c r="Q19" s="236">
        <f>ROUND(E19*P19,2)</f>
        <v>0</v>
      </c>
      <c r="R19" s="238" t="s">
        <v>634</v>
      </c>
      <c r="S19" s="238" t="s">
        <v>190</v>
      </c>
      <c r="T19" s="239" t="s">
        <v>190</v>
      </c>
      <c r="U19" s="224">
        <v>0.22500000000000001</v>
      </c>
      <c r="V19" s="224">
        <f>ROUND(E19*U19,2)</f>
        <v>3.38</v>
      </c>
      <c r="W19" s="224"/>
      <c r="X19" s="224" t="s">
        <v>217</v>
      </c>
      <c r="Y19" s="224" t="s">
        <v>192</v>
      </c>
      <c r="Z19" s="214"/>
      <c r="AA19" s="214"/>
      <c r="AB19" s="214"/>
      <c r="AC19" s="214"/>
      <c r="AD19" s="214"/>
      <c r="AE19" s="214"/>
      <c r="AF19" s="214"/>
      <c r="AG19" s="214" t="s">
        <v>218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9" t="s">
        <v>1055</v>
      </c>
      <c r="D20" s="250"/>
      <c r="E20" s="250"/>
      <c r="F20" s="250"/>
      <c r="G20" s="250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220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60" t="s">
        <v>1059</v>
      </c>
      <c r="D21" s="248"/>
      <c r="E21" s="249">
        <v>15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222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33.75" outlineLevel="1" x14ac:dyDescent="0.2">
      <c r="A22" s="233">
        <v>6</v>
      </c>
      <c r="B22" s="234" t="s">
        <v>1060</v>
      </c>
      <c r="C22" s="243" t="s">
        <v>1061</v>
      </c>
      <c r="D22" s="235" t="s">
        <v>362</v>
      </c>
      <c r="E22" s="236">
        <v>5.5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2.5200000000000001E-3</v>
      </c>
      <c r="O22" s="236">
        <f>ROUND(E22*N22,2)</f>
        <v>0.01</v>
      </c>
      <c r="P22" s="236">
        <v>0</v>
      </c>
      <c r="Q22" s="236">
        <f>ROUND(E22*P22,2)</f>
        <v>0</v>
      </c>
      <c r="R22" s="238" t="s">
        <v>634</v>
      </c>
      <c r="S22" s="238" t="s">
        <v>190</v>
      </c>
      <c r="T22" s="239" t="s">
        <v>190</v>
      </c>
      <c r="U22" s="224">
        <v>1.1733</v>
      </c>
      <c r="V22" s="224">
        <f>ROUND(E22*U22,2)</f>
        <v>6.45</v>
      </c>
      <c r="W22" s="224"/>
      <c r="X22" s="224" t="s">
        <v>217</v>
      </c>
      <c r="Y22" s="224" t="s">
        <v>192</v>
      </c>
      <c r="Z22" s="214"/>
      <c r="AA22" s="214"/>
      <c r="AB22" s="214"/>
      <c r="AC22" s="214"/>
      <c r="AD22" s="214"/>
      <c r="AE22" s="214"/>
      <c r="AF22" s="214"/>
      <c r="AG22" s="214" t="s">
        <v>218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9" t="s">
        <v>1055</v>
      </c>
      <c r="D23" s="250"/>
      <c r="E23" s="250"/>
      <c r="F23" s="250"/>
      <c r="G23" s="250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220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21"/>
      <c r="B24" s="222"/>
      <c r="C24" s="260" t="s">
        <v>1062</v>
      </c>
      <c r="D24" s="248"/>
      <c r="E24" s="249">
        <v>5.5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222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3">
        <v>7</v>
      </c>
      <c r="B25" s="234" t="s">
        <v>1063</v>
      </c>
      <c r="C25" s="243" t="s">
        <v>1064</v>
      </c>
      <c r="D25" s="235" t="s">
        <v>215</v>
      </c>
      <c r="E25" s="236">
        <v>5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6">
        <v>5.0000000000000001E-4</v>
      </c>
      <c r="O25" s="236">
        <f>ROUND(E25*N25,2)</f>
        <v>0</v>
      </c>
      <c r="P25" s="236">
        <v>0</v>
      </c>
      <c r="Q25" s="236">
        <f>ROUND(E25*P25,2)</f>
        <v>0</v>
      </c>
      <c r="R25" s="238" t="s">
        <v>634</v>
      </c>
      <c r="S25" s="238" t="s">
        <v>190</v>
      </c>
      <c r="T25" s="239" t="s">
        <v>190</v>
      </c>
      <c r="U25" s="224">
        <v>0.17399999999999999</v>
      </c>
      <c r="V25" s="224">
        <f>ROUND(E25*U25,2)</f>
        <v>0.87</v>
      </c>
      <c r="W25" s="224"/>
      <c r="X25" s="224" t="s">
        <v>217</v>
      </c>
      <c r="Y25" s="224" t="s">
        <v>192</v>
      </c>
      <c r="Z25" s="214"/>
      <c r="AA25" s="214"/>
      <c r="AB25" s="214"/>
      <c r="AC25" s="214"/>
      <c r="AD25" s="214"/>
      <c r="AE25" s="214"/>
      <c r="AF25" s="214"/>
      <c r="AG25" s="214" t="s">
        <v>218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59" t="s">
        <v>1065</v>
      </c>
      <c r="D26" s="250"/>
      <c r="E26" s="250"/>
      <c r="F26" s="250"/>
      <c r="G26" s="250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220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33.75" outlineLevel="1" x14ac:dyDescent="0.2">
      <c r="A27" s="252">
        <v>8</v>
      </c>
      <c r="B27" s="253" t="s">
        <v>1066</v>
      </c>
      <c r="C27" s="262" t="s">
        <v>1067</v>
      </c>
      <c r="D27" s="254" t="s">
        <v>215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1.24E-3</v>
      </c>
      <c r="O27" s="255">
        <f>ROUND(E27*N27,2)</f>
        <v>0</v>
      </c>
      <c r="P27" s="255">
        <v>0</v>
      </c>
      <c r="Q27" s="255">
        <f>ROUND(E27*P27,2)</f>
        <v>0</v>
      </c>
      <c r="R27" s="257" t="s">
        <v>634</v>
      </c>
      <c r="S27" s="257" t="s">
        <v>190</v>
      </c>
      <c r="T27" s="258" t="s">
        <v>190</v>
      </c>
      <c r="U27" s="224">
        <v>0.3</v>
      </c>
      <c r="V27" s="224">
        <f>ROUND(E27*U27,2)</f>
        <v>0.3</v>
      </c>
      <c r="W27" s="224"/>
      <c r="X27" s="224" t="s">
        <v>217</v>
      </c>
      <c r="Y27" s="224" t="s">
        <v>192</v>
      </c>
      <c r="Z27" s="214"/>
      <c r="AA27" s="214"/>
      <c r="AB27" s="214"/>
      <c r="AC27" s="214"/>
      <c r="AD27" s="214"/>
      <c r="AE27" s="214"/>
      <c r="AF27" s="214"/>
      <c r="AG27" s="214" t="s">
        <v>218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3">
        <v>9</v>
      </c>
      <c r="B28" s="234" t="s">
        <v>1068</v>
      </c>
      <c r="C28" s="243" t="s">
        <v>1069</v>
      </c>
      <c r="D28" s="235" t="s">
        <v>403</v>
      </c>
      <c r="E28" s="236">
        <v>0.10892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 t="s">
        <v>634</v>
      </c>
      <c r="S28" s="238" t="s">
        <v>190</v>
      </c>
      <c r="T28" s="239" t="s">
        <v>190</v>
      </c>
      <c r="U28" s="224">
        <v>1.47</v>
      </c>
      <c r="V28" s="224">
        <f>ROUND(E28*U28,2)</f>
        <v>0.16</v>
      </c>
      <c r="W28" s="224"/>
      <c r="X28" s="224" t="s">
        <v>582</v>
      </c>
      <c r="Y28" s="224" t="s">
        <v>192</v>
      </c>
      <c r="Z28" s="214"/>
      <c r="AA28" s="214"/>
      <c r="AB28" s="214"/>
      <c r="AC28" s="214"/>
      <c r="AD28" s="214"/>
      <c r="AE28" s="214"/>
      <c r="AF28" s="214"/>
      <c r="AG28" s="214" t="s">
        <v>583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9" t="s">
        <v>1070</v>
      </c>
      <c r="D29" s="250"/>
      <c r="E29" s="250"/>
      <c r="F29" s="250"/>
      <c r="G29" s="250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220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26" t="s">
        <v>185</v>
      </c>
      <c r="B30" s="227" t="s">
        <v>117</v>
      </c>
      <c r="C30" s="242" t="s">
        <v>118</v>
      </c>
      <c r="D30" s="228"/>
      <c r="E30" s="229"/>
      <c r="F30" s="230"/>
      <c r="G30" s="230">
        <f>SUMIF(AG31:AG42,"&lt;&gt;NOR",G31:G42)</f>
        <v>0</v>
      </c>
      <c r="H30" s="230"/>
      <c r="I30" s="230">
        <f>SUM(I31:I42)</f>
        <v>0</v>
      </c>
      <c r="J30" s="230"/>
      <c r="K30" s="230">
        <f>SUM(K31:K42)</f>
        <v>0</v>
      </c>
      <c r="L30" s="230"/>
      <c r="M30" s="230">
        <f>SUM(M31:M42)</f>
        <v>0</v>
      </c>
      <c r="N30" s="229"/>
      <c r="O30" s="229">
        <f>SUM(O31:O42)</f>
        <v>9.9999999999999992E-2</v>
      </c>
      <c r="P30" s="229"/>
      <c r="Q30" s="229">
        <f>SUM(Q31:Q42)</f>
        <v>0</v>
      </c>
      <c r="R30" s="230"/>
      <c r="S30" s="230"/>
      <c r="T30" s="231"/>
      <c r="U30" s="225"/>
      <c r="V30" s="225">
        <f>SUM(V31:V42)</f>
        <v>67.929999999999993</v>
      </c>
      <c r="W30" s="225"/>
      <c r="X30" s="225"/>
      <c r="Y30" s="225"/>
      <c r="AG30" t="s">
        <v>186</v>
      </c>
    </row>
    <row r="31" spans="1:60" ht="22.5" outlineLevel="1" x14ac:dyDescent="0.2">
      <c r="A31" s="233">
        <v>10</v>
      </c>
      <c r="B31" s="234" t="s">
        <v>1071</v>
      </c>
      <c r="C31" s="243" t="s">
        <v>1072</v>
      </c>
      <c r="D31" s="235" t="s">
        <v>362</v>
      </c>
      <c r="E31" s="236">
        <v>164.6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5.2999999999999998E-4</v>
      </c>
      <c r="O31" s="236">
        <f>ROUND(E31*N31,2)</f>
        <v>0.09</v>
      </c>
      <c r="P31" s="236">
        <v>0</v>
      </c>
      <c r="Q31" s="236">
        <f>ROUND(E31*P31,2)</f>
        <v>0</v>
      </c>
      <c r="R31" s="238" t="s">
        <v>634</v>
      </c>
      <c r="S31" s="238" t="s">
        <v>190</v>
      </c>
      <c r="T31" s="239" t="s">
        <v>190</v>
      </c>
      <c r="U31" s="224">
        <v>0.27889999999999998</v>
      </c>
      <c r="V31" s="224">
        <f>ROUND(E31*U31,2)</f>
        <v>45.91</v>
      </c>
      <c r="W31" s="224"/>
      <c r="X31" s="224" t="s">
        <v>217</v>
      </c>
      <c r="Y31" s="224" t="s">
        <v>192</v>
      </c>
      <c r="Z31" s="214"/>
      <c r="AA31" s="214"/>
      <c r="AB31" s="214"/>
      <c r="AC31" s="214"/>
      <c r="AD31" s="214"/>
      <c r="AE31" s="214"/>
      <c r="AF31" s="214"/>
      <c r="AG31" s="214" t="s">
        <v>218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9" t="s">
        <v>999</v>
      </c>
      <c r="D32" s="250"/>
      <c r="E32" s="250"/>
      <c r="F32" s="250"/>
      <c r="G32" s="250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220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61" t="s">
        <v>1073</v>
      </c>
      <c r="D33" s="251"/>
      <c r="E33" s="251"/>
      <c r="F33" s="251"/>
      <c r="G33" s="251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195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1" t="s">
        <v>612</v>
      </c>
      <c r="D34" s="251"/>
      <c r="E34" s="251"/>
      <c r="F34" s="251"/>
      <c r="G34" s="251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195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21"/>
      <c r="B35" s="222"/>
      <c r="C35" s="260" t="s">
        <v>1074</v>
      </c>
      <c r="D35" s="248"/>
      <c r="E35" s="249">
        <v>164.6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222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2">
        <v>11</v>
      </c>
      <c r="B36" s="253" t="s">
        <v>1075</v>
      </c>
      <c r="C36" s="262" t="s">
        <v>1076</v>
      </c>
      <c r="D36" s="254" t="s">
        <v>625</v>
      </c>
      <c r="E36" s="255">
        <v>1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 t="s">
        <v>634</v>
      </c>
      <c r="S36" s="257" t="s">
        <v>190</v>
      </c>
      <c r="T36" s="258" t="s">
        <v>190</v>
      </c>
      <c r="U36" s="224">
        <v>0.65566000000000002</v>
      </c>
      <c r="V36" s="224">
        <f>ROUND(E36*U36,2)</f>
        <v>0.66</v>
      </c>
      <c r="W36" s="224"/>
      <c r="X36" s="224" t="s">
        <v>217</v>
      </c>
      <c r="Y36" s="224" t="s">
        <v>192</v>
      </c>
      <c r="Z36" s="214"/>
      <c r="AA36" s="214"/>
      <c r="AB36" s="214"/>
      <c r="AC36" s="214"/>
      <c r="AD36" s="214"/>
      <c r="AE36" s="214"/>
      <c r="AF36" s="214"/>
      <c r="AG36" s="214" t="s">
        <v>218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33">
        <v>12</v>
      </c>
      <c r="B37" s="234" t="s">
        <v>1077</v>
      </c>
      <c r="C37" s="243" t="s">
        <v>1078</v>
      </c>
      <c r="D37" s="235" t="s">
        <v>362</v>
      </c>
      <c r="E37" s="236">
        <v>164.6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6.0000000000000002E-5</v>
      </c>
      <c r="O37" s="236">
        <f>ROUND(E37*N37,2)</f>
        <v>0.01</v>
      </c>
      <c r="P37" s="236">
        <v>0</v>
      </c>
      <c r="Q37" s="236">
        <f>ROUND(E37*P37,2)</f>
        <v>0</v>
      </c>
      <c r="R37" s="238" t="s">
        <v>634</v>
      </c>
      <c r="S37" s="238" t="s">
        <v>190</v>
      </c>
      <c r="T37" s="239" t="s">
        <v>190</v>
      </c>
      <c r="U37" s="224">
        <v>0.129</v>
      </c>
      <c r="V37" s="224">
        <f>ROUND(E37*U37,2)</f>
        <v>21.23</v>
      </c>
      <c r="W37" s="224"/>
      <c r="X37" s="224" t="s">
        <v>217</v>
      </c>
      <c r="Y37" s="224" t="s">
        <v>192</v>
      </c>
      <c r="Z37" s="214"/>
      <c r="AA37" s="214"/>
      <c r="AB37" s="214"/>
      <c r="AC37" s="214"/>
      <c r="AD37" s="214"/>
      <c r="AE37" s="214"/>
      <c r="AF37" s="214"/>
      <c r="AG37" s="214" t="s">
        <v>218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44" t="s">
        <v>1002</v>
      </c>
      <c r="D38" s="240"/>
      <c r="E38" s="240"/>
      <c r="F38" s="240"/>
      <c r="G38" s="240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195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60" t="s">
        <v>1079</v>
      </c>
      <c r="D39" s="248"/>
      <c r="E39" s="249">
        <v>164.6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222</v>
      </c>
      <c r="AH39" s="214">
        <v>5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52">
        <v>13</v>
      </c>
      <c r="B40" s="253" t="s">
        <v>1080</v>
      </c>
      <c r="C40" s="262" t="s">
        <v>1081</v>
      </c>
      <c r="D40" s="254" t="s">
        <v>625</v>
      </c>
      <c r="E40" s="255">
        <v>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294</v>
      </c>
      <c r="T40" s="258" t="s">
        <v>191</v>
      </c>
      <c r="U40" s="224">
        <v>0</v>
      </c>
      <c r="V40" s="224">
        <f>ROUND(E40*U40,2)</f>
        <v>0</v>
      </c>
      <c r="W40" s="224"/>
      <c r="X40" s="224" t="s">
        <v>217</v>
      </c>
      <c r="Y40" s="224" t="s">
        <v>192</v>
      </c>
      <c r="Z40" s="214"/>
      <c r="AA40" s="214"/>
      <c r="AB40" s="214"/>
      <c r="AC40" s="214"/>
      <c r="AD40" s="214"/>
      <c r="AE40" s="214"/>
      <c r="AF40" s="214"/>
      <c r="AG40" s="214" t="s">
        <v>218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3">
        <v>14</v>
      </c>
      <c r="B41" s="234" t="s">
        <v>1082</v>
      </c>
      <c r="C41" s="243" t="s">
        <v>1083</v>
      </c>
      <c r="D41" s="235" t="s">
        <v>403</v>
      </c>
      <c r="E41" s="236">
        <v>9.7110000000000002E-2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8" t="s">
        <v>634</v>
      </c>
      <c r="S41" s="238" t="s">
        <v>190</v>
      </c>
      <c r="T41" s="239" t="s">
        <v>190</v>
      </c>
      <c r="U41" s="224">
        <v>1.327</v>
      </c>
      <c r="V41" s="224">
        <f>ROUND(E41*U41,2)</f>
        <v>0.13</v>
      </c>
      <c r="W41" s="224"/>
      <c r="X41" s="224" t="s">
        <v>582</v>
      </c>
      <c r="Y41" s="224" t="s">
        <v>192</v>
      </c>
      <c r="Z41" s="214"/>
      <c r="AA41" s="214"/>
      <c r="AB41" s="214"/>
      <c r="AC41" s="214"/>
      <c r="AD41" s="214"/>
      <c r="AE41" s="214"/>
      <c r="AF41" s="214"/>
      <c r="AG41" s="214" t="s">
        <v>583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59" t="s">
        <v>635</v>
      </c>
      <c r="D42" s="250"/>
      <c r="E42" s="250"/>
      <c r="F42" s="250"/>
      <c r="G42" s="25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220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2">
      <c r="A43" s="226" t="s">
        <v>185</v>
      </c>
      <c r="B43" s="227" t="s">
        <v>119</v>
      </c>
      <c r="C43" s="242" t="s">
        <v>120</v>
      </c>
      <c r="D43" s="228"/>
      <c r="E43" s="229"/>
      <c r="F43" s="230"/>
      <c r="G43" s="230">
        <f>SUMIF(AG44:AG80,"&lt;&gt;NOR",G44:G80)</f>
        <v>0</v>
      </c>
      <c r="H43" s="230"/>
      <c r="I43" s="230">
        <f>SUM(I44:I80)</f>
        <v>0</v>
      </c>
      <c r="J43" s="230"/>
      <c r="K43" s="230">
        <f>SUM(K44:K80)</f>
        <v>0</v>
      </c>
      <c r="L43" s="230"/>
      <c r="M43" s="230">
        <f>SUM(M44:M80)</f>
        <v>0</v>
      </c>
      <c r="N43" s="229"/>
      <c r="O43" s="229">
        <f>SUM(O44:O80)</f>
        <v>0.11</v>
      </c>
      <c r="P43" s="229"/>
      <c r="Q43" s="229">
        <f>SUM(Q44:Q80)</f>
        <v>0</v>
      </c>
      <c r="R43" s="230"/>
      <c r="S43" s="230"/>
      <c r="T43" s="231"/>
      <c r="U43" s="225"/>
      <c r="V43" s="225">
        <f>SUM(V44:V80)</f>
        <v>27.01</v>
      </c>
      <c r="W43" s="225"/>
      <c r="X43" s="225"/>
      <c r="Y43" s="225"/>
      <c r="AG43" t="s">
        <v>186</v>
      </c>
    </row>
    <row r="44" spans="1:60" outlineLevel="1" x14ac:dyDescent="0.2">
      <c r="A44" s="252">
        <v>15</v>
      </c>
      <c r="B44" s="253" t="s">
        <v>1084</v>
      </c>
      <c r="C44" s="262" t="s">
        <v>1085</v>
      </c>
      <c r="D44" s="254" t="s">
        <v>625</v>
      </c>
      <c r="E44" s="255">
        <v>2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8.8999999999999995E-4</v>
      </c>
      <c r="O44" s="255">
        <f>ROUND(E44*N44,2)</f>
        <v>0</v>
      </c>
      <c r="P44" s="255">
        <v>0</v>
      </c>
      <c r="Q44" s="255">
        <f>ROUND(E44*P44,2)</f>
        <v>0</v>
      </c>
      <c r="R44" s="257" t="s">
        <v>634</v>
      </c>
      <c r="S44" s="257" t="s">
        <v>190</v>
      </c>
      <c r="T44" s="258" t="s">
        <v>190</v>
      </c>
      <c r="U44" s="224">
        <v>1.1200000000000001</v>
      </c>
      <c r="V44" s="224">
        <f>ROUND(E44*U44,2)</f>
        <v>2.2400000000000002</v>
      </c>
      <c r="W44" s="224"/>
      <c r="X44" s="224" t="s">
        <v>217</v>
      </c>
      <c r="Y44" s="224" t="s">
        <v>192</v>
      </c>
      <c r="Z44" s="214"/>
      <c r="AA44" s="214"/>
      <c r="AB44" s="214"/>
      <c r="AC44" s="214"/>
      <c r="AD44" s="214"/>
      <c r="AE44" s="214"/>
      <c r="AF44" s="214"/>
      <c r="AG44" s="214" t="s">
        <v>218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52">
        <v>16</v>
      </c>
      <c r="B45" s="253" t="s">
        <v>1086</v>
      </c>
      <c r="C45" s="262" t="s">
        <v>1087</v>
      </c>
      <c r="D45" s="254" t="s">
        <v>625</v>
      </c>
      <c r="E45" s="255">
        <v>3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 t="s">
        <v>634</v>
      </c>
      <c r="S45" s="257" t="s">
        <v>190</v>
      </c>
      <c r="T45" s="258" t="s">
        <v>190</v>
      </c>
      <c r="U45" s="224">
        <v>1.9</v>
      </c>
      <c r="V45" s="224">
        <f>ROUND(E45*U45,2)</f>
        <v>5.7</v>
      </c>
      <c r="W45" s="224"/>
      <c r="X45" s="224" t="s">
        <v>217</v>
      </c>
      <c r="Y45" s="224" t="s">
        <v>192</v>
      </c>
      <c r="Z45" s="214"/>
      <c r="AA45" s="214"/>
      <c r="AB45" s="214"/>
      <c r="AC45" s="214"/>
      <c r="AD45" s="214"/>
      <c r="AE45" s="214"/>
      <c r="AF45" s="214"/>
      <c r="AG45" s="214" t="s">
        <v>218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52">
        <v>17</v>
      </c>
      <c r="B46" s="253" t="s">
        <v>1088</v>
      </c>
      <c r="C46" s="262" t="s">
        <v>1089</v>
      </c>
      <c r="D46" s="254" t="s">
        <v>625</v>
      </c>
      <c r="E46" s="255">
        <v>1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3.9199999999999999E-3</v>
      </c>
      <c r="O46" s="255">
        <f>ROUND(E46*N46,2)</f>
        <v>0</v>
      </c>
      <c r="P46" s="255">
        <v>0</v>
      </c>
      <c r="Q46" s="255">
        <f>ROUND(E46*P46,2)</f>
        <v>0</v>
      </c>
      <c r="R46" s="257" t="s">
        <v>634</v>
      </c>
      <c r="S46" s="257" t="s">
        <v>190</v>
      </c>
      <c r="T46" s="258" t="s">
        <v>190</v>
      </c>
      <c r="U46" s="224">
        <v>2.5249999999999999</v>
      </c>
      <c r="V46" s="224">
        <f>ROUND(E46*U46,2)</f>
        <v>2.5299999999999998</v>
      </c>
      <c r="W46" s="224"/>
      <c r="X46" s="224" t="s">
        <v>217</v>
      </c>
      <c r="Y46" s="224" t="s">
        <v>192</v>
      </c>
      <c r="Z46" s="214"/>
      <c r="AA46" s="214"/>
      <c r="AB46" s="214"/>
      <c r="AC46" s="214"/>
      <c r="AD46" s="214"/>
      <c r="AE46" s="214"/>
      <c r="AF46" s="214"/>
      <c r="AG46" s="214" t="s">
        <v>218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3">
        <v>18</v>
      </c>
      <c r="B47" s="234" t="s">
        <v>1090</v>
      </c>
      <c r="C47" s="243" t="s">
        <v>1091</v>
      </c>
      <c r="D47" s="235" t="s">
        <v>625</v>
      </c>
      <c r="E47" s="236">
        <v>1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8.4000000000000003E-4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634</v>
      </c>
      <c r="S47" s="238" t="s">
        <v>190</v>
      </c>
      <c r="T47" s="239" t="s">
        <v>190</v>
      </c>
      <c r="U47" s="224">
        <v>1.2529999999999999</v>
      </c>
      <c r="V47" s="224">
        <f>ROUND(E47*U47,2)</f>
        <v>1.25</v>
      </c>
      <c r="W47" s="224"/>
      <c r="X47" s="224" t="s">
        <v>217</v>
      </c>
      <c r="Y47" s="224" t="s">
        <v>192</v>
      </c>
      <c r="Z47" s="214"/>
      <c r="AA47" s="214"/>
      <c r="AB47" s="214"/>
      <c r="AC47" s="214"/>
      <c r="AD47" s="214"/>
      <c r="AE47" s="214"/>
      <c r="AF47" s="214"/>
      <c r="AG47" s="214" t="s">
        <v>218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44" t="s">
        <v>1092</v>
      </c>
      <c r="D48" s="240"/>
      <c r="E48" s="240"/>
      <c r="F48" s="240"/>
      <c r="G48" s="240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195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52">
        <v>19</v>
      </c>
      <c r="B49" s="253" t="s">
        <v>1093</v>
      </c>
      <c r="C49" s="262" t="s">
        <v>1094</v>
      </c>
      <c r="D49" s="254" t="s">
        <v>625</v>
      </c>
      <c r="E49" s="255">
        <v>2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1.65E-3</v>
      </c>
      <c r="O49" s="255">
        <f>ROUND(E49*N49,2)</f>
        <v>0</v>
      </c>
      <c r="P49" s="255">
        <v>0</v>
      </c>
      <c r="Q49" s="255">
        <f>ROUND(E49*P49,2)</f>
        <v>0</v>
      </c>
      <c r="R49" s="257" t="s">
        <v>634</v>
      </c>
      <c r="S49" s="257" t="s">
        <v>190</v>
      </c>
      <c r="T49" s="258" t="s">
        <v>190</v>
      </c>
      <c r="U49" s="224">
        <v>2.5209999999999999</v>
      </c>
      <c r="V49" s="224">
        <f>ROUND(E49*U49,2)</f>
        <v>5.04</v>
      </c>
      <c r="W49" s="224"/>
      <c r="X49" s="224" t="s">
        <v>217</v>
      </c>
      <c r="Y49" s="224" t="s">
        <v>192</v>
      </c>
      <c r="Z49" s="214"/>
      <c r="AA49" s="214"/>
      <c r="AB49" s="214"/>
      <c r="AC49" s="214"/>
      <c r="AD49" s="214"/>
      <c r="AE49" s="214"/>
      <c r="AF49" s="214"/>
      <c r="AG49" s="214" t="s">
        <v>218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3">
        <v>20</v>
      </c>
      <c r="B50" s="234" t="s">
        <v>1095</v>
      </c>
      <c r="C50" s="243" t="s">
        <v>1096</v>
      </c>
      <c r="D50" s="235" t="s">
        <v>625</v>
      </c>
      <c r="E50" s="236">
        <v>17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3.0000000000000001E-5</v>
      </c>
      <c r="O50" s="236">
        <f>ROUND(E50*N50,2)</f>
        <v>0</v>
      </c>
      <c r="P50" s="236">
        <v>0</v>
      </c>
      <c r="Q50" s="236">
        <f>ROUND(E50*P50,2)</f>
        <v>0</v>
      </c>
      <c r="R50" s="238" t="s">
        <v>634</v>
      </c>
      <c r="S50" s="238" t="s">
        <v>190</v>
      </c>
      <c r="T50" s="239" t="s">
        <v>190</v>
      </c>
      <c r="U50" s="224">
        <v>0.33</v>
      </c>
      <c r="V50" s="224">
        <f>ROUND(E50*U50,2)</f>
        <v>5.61</v>
      </c>
      <c r="W50" s="224"/>
      <c r="X50" s="224" t="s">
        <v>217</v>
      </c>
      <c r="Y50" s="224" t="s">
        <v>192</v>
      </c>
      <c r="Z50" s="214"/>
      <c r="AA50" s="214"/>
      <c r="AB50" s="214"/>
      <c r="AC50" s="214"/>
      <c r="AD50" s="214"/>
      <c r="AE50" s="214"/>
      <c r="AF50" s="214"/>
      <c r="AG50" s="214" t="s">
        <v>218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60" t="s">
        <v>1097</v>
      </c>
      <c r="D51" s="248"/>
      <c r="E51" s="249">
        <v>2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222</v>
      </c>
      <c r="AH51" s="214">
        <v>5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60" t="s">
        <v>1098</v>
      </c>
      <c r="D52" s="248"/>
      <c r="E52" s="249">
        <v>1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222</v>
      </c>
      <c r="AH52" s="214">
        <v>5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0" t="s">
        <v>1099</v>
      </c>
      <c r="D53" s="248"/>
      <c r="E53" s="249">
        <v>3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222</v>
      </c>
      <c r="AH53" s="214">
        <v>5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60" t="s">
        <v>1100</v>
      </c>
      <c r="D54" s="248"/>
      <c r="E54" s="249">
        <v>1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222</v>
      </c>
      <c r="AH54" s="214">
        <v>5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60" t="s">
        <v>1101</v>
      </c>
      <c r="D55" s="248"/>
      <c r="E55" s="249">
        <v>3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222</v>
      </c>
      <c r="AH55" s="214">
        <v>5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60" t="s">
        <v>1102</v>
      </c>
      <c r="D56" s="248"/>
      <c r="E56" s="249">
        <v>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222</v>
      </c>
      <c r="AH56" s="214">
        <v>5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60" t="s">
        <v>1103</v>
      </c>
      <c r="D57" s="248"/>
      <c r="E57" s="249">
        <v>3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222</v>
      </c>
      <c r="AH57" s="214">
        <v>5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60" t="s">
        <v>1104</v>
      </c>
      <c r="D58" s="248"/>
      <c r="E58" s="249">
        <v>1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222</v>
      </c>
      <c r="AH58" s="214">
        <v>5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52">
        <v>21</v>
      </c>
      <c r="B59" s="253" t="s">
        <v>1105</v>
      </c>
      <c r="C59" s="262" t="s">
        <v>1106</v>
      </c>
      <c r="D59" s="254" t="s">
        <v>215</v>
      </c>
      <c r="E59" s="255">
        <v>1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3.0899999999999999E-3</v>
      </c>
      <c r="O59" s="255">
        <f>ROUND(E59*N59,2)</f>
        <v>0</v>
      </c>
      <c r="P59" s="255">
        <v>0</v>
      </c>
      <c r="Q59" s="255">
        <f>ROUND(E59*P59,2)</f>
        <v>0</v>
      </c>
      <c r="R59" s="257" t="s">
        <v>634</v>
      </c>
      <c r="S59" s="257" t="s">
        <v>190</v>
      </c>
      <c r="T59" s="258" t="s">
        <v>190</v>
      </c>
      <c r="U59" s="224">
        <v>1.25</v>
      </c>
      <c r="V59" s="224">
        <f>ROUND(E59*U59,2)</f>
        <v>1.25</v>
      </c>
      <c r="W59" s="224"/>
      <c r="X59" s="224" t="s">
        <v>217</v>
      </c>
      <c r="Y59" s="224" t="s">
        <v>192</v>
      </c>
      <c r="Z59" s="214"/>
      <c r="AA59" s="214"/>
      <c r="AB59" s="214"/>
      <c r="AC59" s="214"/>
      <c r="AD59" s="214"/>
      <c r="AE59" s="214"/>
      <c r="AF59" s="214"/>
      <c r="AG59" s="214" t="s">
        <v>218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52">
        <v>22</v>
      </c>
      <c r="B60" s="253" t="s">
        <v>1107</v>
      </c>
      <c r="C60" s="262" t="s">
        <v>1108</v>
      </c>
      <c r="D60" s="254" t="s">
        <v>215</v>
      </c>
      <c r="E60" s="255">
        <v>4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4.0000000000000003E-5</v>
      </c>
      <c r="O60" s="255">
        <f>ROUND(E60*N60,2)</f>
        <v>0</v>
      </c>
      <c r="P60" s="255">
        <v>0</v>
      </c>
      <c r="Q60" s="255">
        <f>ROUND(E60*P60,2)</f>
        <v>0</v>
      </c>
      <c r="R60" s="257" t="s">
        <v>634</v>
      </c>
      <c r="S60" s="257" t="s">
        <v>190</v>
      </c>
      <c r="T60" s="258" t="s">
        <v>190</v>
      </c>
      <c r="U60" s="224">
        <v>0.44500000000000001</v>
      </c>
      <c r="V60" s="224">
        <f>ROUND(E60*U60,2)</f>
        <v>1.78</v>
      </c>
      <c r="W60" s="224"/>
      <c r="X60" s="224" t="s">
        <v>217</v>
      </c>
      <c r="Y60" s="224" t="s">
        <v>192</v>
      </c>
      <c r="Z60" s="214"/>
      <c r="AA60" s="214"/>
      <c r="AB60" s="214"/>
      <c r="AC60" s="214"/>
      <c r="AD60" s="214"/>
      <c r="AE60" s="214"/>
      <c r="AF60" s="214"/>
      <c r="AG60" s="214" t="s">
        <v>218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52">
        <v>23</v>
      </c>
      <c r="B61" s="253" t="s">
        <v>1109</v>
      </c>
      <c r="C61" s="262" t="s">
        <v>1110</v>
      </c>
      <c r="D61" s="254" t="s">
        <v>215</v>
      </c>
      <c r="E61" s="255">
        <v>1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1.2999999999999999E-4</v>
      </c>
      <c r="O61" s="255">
        <f>ROUND(E61*N61,2)</f>
        <v>0</v>
      </c>
      <c r="P61" s="255">
        <v>0</v>
      </c>
      <c r="Q61" s="255">
        <f>ROUND(E61*P61,2)</f>
        <v>0</v>
      </c>
      <c r="R61" s="257" t="s">
        <v>634</v>
      </c>
      <c r="S61" s="257" t="s">
        <v>190</v>
      </c>
      <c r="T61" s="258" t="s">
        <v>190</v>
      </c>
      <c r="U61" s="224">
        <v>0.65500000000000003</v>
      </c>
      <c r="V61" s="224">
        <f>ROUND(E61*U61,2)</f>
        <v>0.66</v>
      </c>
      <c r="W61" s="224"/>
      <c r="X61" s="224" t="s">
        <v>217</v>
      </c>
      <c r="Y61" s="224" t="s">
        <v>192</v>
      </c>
      <c r="Z61" s="214"/>
      <c r="AA61" s="214"/>
      <c r="AB61" s="214"/>
      <c r="AC61" s="214"/>
      <c r="AD61" s="214"/>
      <c r="AE61" s="214"/>
      <c r="AF61" s="214"/>
      <c r="AG61" s="214" t="s">
        <v>218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52">
        <v>24</v>
      </c>
      <c r="B62" s="253" t="s">
        <v>1111</v>
      </c>
      <c r="C62" s="262" t="s">
        <v>1112</v>
      </c>
      <c r="D62" s="254" t="s">
        <v>215</v>
      </c>
      <c r="E62" s="255">
        <v>3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1E-4</v>
      </c>
      <c r="O62" s="255">
        <f>ROUND(E62*N62,2)</f>
        <v>0</v>
      </c>
      <c r="P62" s="255">
        <v>0</v>
      </c>
      <c r="Q62" s="255">
        <f>ROUND(E62*P62,2)</f>
        <v>0</v>
      </c>
      <c r="R62" s="257" t="s">
        <v>634</v>
      </c>
      <c r="S62" s="257" t="s">
        <v>190</v>
      </c>
      <c r="T62" s="258" t="s">
        <v>190</v>
      </c>
      <c r="U62" s="224">
        <v>0.246</v>
      </c>
      <c r="V62" s="224">
        <f>ROUND(E62*U62,2)</f>
        <v>0.74</v>
      </c>
      <c r="W62" s="224"/>
      <c r="X62" s="224" t="s">
        <v>217</v>
      </c>
      <c r="Y62" s="224" t="s">
        <v>192</v>
      </c>
      <c r="Z62" s="214"/>
      <c r="AA62" s="214"/>
      <c r="AB62" s="214"/>
      <c r="AC62" s="214"/>
      <c r="AD62" s="214"/>
      <c r="AE62" s="214"/>
      <c r="AF62" s="214"/>
      <c r="AG62" s="214" t="s">
        <v>218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52">
        <v>25</v>
      </c>
      <c r="B63" s="253" t="s">
        <v>1113</v>
      </c>
      <c r="C63" s="262" t="s">
        <v>1114</v>
      </c>
      <c r="D63" s="254" t="s">
        <v>215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2.9999999999999997E-4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294</v>
      </c>
      <c r="T63" s="258" t="s">
        <v>190</v>
      </c>
      <c r="U63" s="224">
        <v>0</v>
      </c>
      <c r="V63" s="224">
        <f>ROUND(E63*U63,2)</f>
        <v>0</v>
      </c>
      <c r="W63" s="224"/>
      <c r="X63" s="224" t="s">
        <v>257</v>
      </c>
      <c r="Y63" s="224" t="s">
        <v>192</v>
      </c>
      <c r="Z63" s="214"/>
      <c r="AA63" s="214"/>
      <c r="AB63" s="214"/>
      <c r="AC63" s="214"/>
      <c r="AD63" s="214"/>
      <c r="AE63" s="214"/>
      <c r="AF63" s="214"/>
      <c r="AG63" s="214" t="s">
        <v>258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52">
        <v>26</v>
      </c>
      <c r="B64" s="253" t="s">
        <v>1115</v>
      </c>
      <c r="C64" s="262" t="s">
        <v>1116</v>
      </c>
      <c r="D64" s="254" t="s">
        <v>215</v>
      </c>
      <c r="E64" s="255">
        <v>2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2.3E-3</v>
      </c>
      <c r="O64" s="255">
        <f>ROUND(E64*N64,2)</f>
        <v>0</v>
      </c>
      <c r="P64" s="255">
        <v>0</v>
      </c>
      <c r="Q64" s="255">
        <f>ROUND(E64*P64,2)</f>
        <v>0</v>
      </c>
      <c r="R64" s="257" t="s">
        <v>256</v>
      </c>
      <c r="S64" s="257" t="s">
        <v>190</v>
      </c>
      <c r="T64" s="258" t="s">
        <v>190</v>
      </c>
      <c r="U64" s="224">
        <v>0</v>
      </c>
      <c r="V64" s="224">
        <f>ROUND(E64*U64,2)</f>
        <v>0</v>
      </c>
      <c r="W64" s="224"/>
      <c r="X64" s="224" t="s">
        <v>257</v>
      </c>
      <c r="Y64" s="224" t="s">
        <v>192</v>
      </c>
      <c r="Z64" s="214"/>
      <c r="AA64" s="214"/>
      <c r="AB64" s="214"/>
      <c r="AC64" s="214"/>
      <c r="AD64" s="214"/>
      <c r="AE64" s="214"/>
      <c r="AF64" s="214"/>
      <c r="AG64" s="214" t="s">
        <v>258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52">
        <v>27</v>
      </c>
      <c r="B65" s="253" t="s">
        <v>1117</v>
      </c>
      <c r="C65" s="262" t="s">
        <v>1118</v>
      </c>
      <c r="D65" s="254" t="s">
        <v>215</v>
      </c>
      <c r="E65" s="255">
        <v>1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1E-3</v>
      </c>
      <c r="O65" s="255">
        <f>ROUND(E65*N65,2)</f>
        <v>0</v>
      </c>
      <c r="P65" s="255">
        <v>0</v>
      </c>
      <c r="Q65" s="255">
        <f>ROUND(E65*P65,2)</f>
        <v>0</v>
      </c>
      <c r="R65" s="257" t="s">
        <v>256</v>
      </c>
      <c r="S65" s="257" t="s">
        <v>190</v>
      </c>
      <c r="T65" s="258" t="s">
        <v>190</v>
      </c>
      <c r="U65" s="224">
        <v>0</v>
      </c>
      <c r="V65" s="224">
        <f>ROUND(E65*U65,2)</f>
        <v>0</v>
      </c>
      <c r="W65" s="224"/>
      <c r="X65" s="224" t="s">
        <v>257</v>
      </c>
      <c r="Y65" s="224" t="s">
        <v>192</v>
      </c>
      <c r="Z65" s="214"/>
      <c r="AA65" s="214"/>
      <c r="AB65" s="214"/>
      <c r="AC65" s="214"/>
      <c r="AD65" s="214"/>
      <c r="AE65" s="214"/>
      <c r="AF65" s="214"/>
      <c r="AG65" s="214" t="s">
        <v>258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 x14ac:dyDescent="0.2">
      <c r="A66" s="252">
        <v>28</v>
      </c>
      <c r="B66" s="253" t="s">
        <v>1119</v>
      </c>
      <c r="C66" s="262" t="s">
        <v>1120</v>
      </c>
      <c r="D66" s="254" t="s">
        <v>215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8.4999999999999995E-4</v>
      </c>
      <c r="O66" s="255">
        <f>ROUND(E66*N66,2)</f>
        <v>0</v>
      </c>
      <c r="P66" s="255">
        <v>0</v>
      </c>
      <c r="Q66" s="255">
        <f>ROUND(E66*P66,2)</f>
        <v>0</v>
      </c>
      <c r="R66" s="257" t="s">
        <v>256</v>
      </c>
      <c r="S66" s="257" t="s">
        <v>190</v>
      </c>
      <c r="T66" s="258" t="s">
        <v>190</v>
      </c>
      <c r="U66" s="224">
        <v>0</v>
      </c>
      <c r="V66" s="224">
        <f>ROUND(E66*U66,2)</f>
        <v>0</v>
      </c>
      <c r="W66" s="224"/>
      <c r="X66" s="224" t="s">
        <v>257</v>
      </c>
      <c r="Y66" s="224" t="s">
        <v>192</v>
      </c>
      <c r="Z66" s="214"/>
      <c r="AA66" s="214"/>
      <c r="AB66" s="214"/>
      <c r="AC66" s="214"/>
      <c r="AD66" s="214"/>
      <c r="AE66" s="214"/>
      <c r="AF66" s="214"/>
      <c r="AG66" s="214" t="s">
        <v>258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52">
        <v>29</v>
      </c>
      <c r="B67" s="253" t="s">
        <v>1121</v>
      </c>
      <c r="C67" s="262" t="s">
        <v>1122</v>
      </c>
      <c r="D67" s="254" t="s">
        <v>215</v>
      </c>
      <c r="E67" s="255">
        <v>1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1.2999999999999999E-3</v>
      </c>
      <c r="O67" s="255">
        <f>ROUND(E67*N67,2)</f>
        <v>0</v>
      </c>
      <c r="P67" s="255">
        <v>0</v>
      </c>
      <c r="Q67" s="255">
        <f>ROUND(E67*P67,2)</f>
        <v>0</v>
      </c>
      <c r="R67" s="257" t="s">
        <v>256</v>
      </c>
      <c r="S67" s="257" t="s">
        <v>190</v>
      </c>
      <c r="T67" s="258" t="s">
        <v>190</v>
      </c>
      <c r="U67" s="224">
        <v>0</v>
      </c>
      <c r="V67" s="224">
        <f>ROUND(E67*U67,2)</f>
        <v>0</v>
      </c>
      <c r="W67" s="224"/>
      <c r="X67" s="224" t="s">
        <v>257</v>
      </c>
      <c r="Y67" s="224" t="s">
        <v>192</v>
      </c>
      <c r="Z67" s="214"/>
      <c r="AA67" s="214"/>
      <c r="AB67" s="214"/>
      <c r="AC67" s="214"/>
      <c r="AD67" s="214"/>
      <c r="AE67" s="214"/>
      <c r="AF67" s="214"/>
      <c r="AG67" s="214" t="s">
        <v>258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52">
        <v>30</v>
      </c>
      <c r="B68" s="253" t="s">
        <v>1123</v>
      </c>
      <c r="C68" s="262" t="s">
        <v>1124</v>
      </c>
      <c r="D68" s="254" t="s">
        <v>215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2.3999999999999998E-3</v>
      </c>
      <c r="O68" s="255">
        <f>ROUND(E68*N68,2)</f>
        <v>0</v>
      </c>
      <c r="P68" s="255">
        <v>0</v>
      </c>
      <c r="Q68" s="255">
        <f>ROUND(E68*P68,2)</f>
        <v>0</v>
      </c>
      <c r="R68" s="257" t="s">
        <v>256</v>
      </c>
      <c r="S68" s="257" t="s">
        <v>190</v>
      </c>
      <c r="T68" s="258" t="s">
        <v>190</v>
      </c>
      <c r="U68" s="224">
        <v>0</v>
      </c>
      <c r="V68" s="224">
        <f>ROUND(E68*U68,2)</f>
        <v>0</v>
      </c>
      <c r="W68" s="224"/>
      <c r="X68" s="224" t="s">
        <v>257</v>
      </c>
      <c r="Y68" s="224" t="s">
        <v>192</v>
      </c>
      <c r="Z68" s="214"/>
      <c r="AA68" s="214"/>
      <c r="AB68" s="214"/>
      <c r="AC68" s="214"/>
      <c r="AD68" s="214"/>
      <c r="AE68" s="214"/>
      <c r="AF68" s="214"/>
      <c r="AG68" s="214" t="s">
        <v>258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52">
        <v>31</v>
      </c>
      <c r="B69" s="253" t="s">
        <v>1125</v>
      </c>
      <c r="C69" s="262" t="s">
        <v>1126</v>
      </c>
      <c r="D69" s="254" t="s">
        <v>215</v>
      </c>
      <c r="E69" s="255">
        <v>3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2.0000000000000001E-4</v>
      </c>
      <c r="O69" s="255">
        <f>ROUND(E69*N69,2)</f>
        <v>0</v>
      </c>
      <c r="P69" s="255">
        <v>0</v>
      </c>
      <c r="Q69" s="255">
        <f>ROUND(E69*P69,2)</f>
        <v>0</v>
      </c>
      <c r="R69" s="257" t="s">
        <v>256</v>
      </c>
      <c r="S69" s="257" t="s">
        <v>190</v>
      </c>
      <c r="T69" s="258" t="s">
        <v>190</v>
      </c>
      <c r="U69" s="224">
        <v>0</v>
      </c>
      <c r="V69" s="224">
        <f>ROUND(E69*U69,2)</f>
        <v>0</v>
      </c>
      <c r="W69" s="224"/>
      <c r="X69" s="224" t="s">
        <v>257</v>
      </c>
      <c r="Y69" s="224" t="s">
        <v>192</v>
      </c>
      <c r="Z69" s="214"/>
      <c r="AA69" s="214"/>
      <c r="AB69" s="214"/>
      <c r="AC69" s="214"/>
      <c r="AD69" s="214"/>
      <c r="AE69" s="214"/>
      <c r="AF69" s="214"/>
      <c r="AG69" s="214" t="s">
        <v>258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52">
        <v>32</v>
      </c>
      <c r="B70" s="253" t="s">
        <v>1127</v>
      </c>
      <c r="C70" s="262" t="s">
        <v>1128</v>
      </c>
      <c r="D70" s="254" t="s">
        <v>215</v>
      </c>
      <c r="E70" s="255">
        <v>1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2E-3</v>
      </c>
      <c r="O70" s="255">
        <f>ROUND(E70*N70,2)</f>
        <v>0</v>
      </c>
      <c r="P70" s="255">
        <v>0</v>
      </c>
      <c r="Q70" s="255">
        <f>ROUND(E70*P70,2)</f>
        <v>0</v>
      </c>
      <c r="R70" s="257" t="s">
        <v>256</v>
      </c>
      <c r="S70" s="257" t="s">
        <v>190</v>
      </c>
      <c r="T70" s="258" t="s">
        <v>190</v>
      </c>
      <c r="U70" s="224">
        <v>0</v>
      </c>
      <c r="V70" s="224">
        <f>ROUND(E70*U70,2)</f>
        <v>0</v>
      </c>
      <c r="W70" s="224"/>
      <c r="X70" s="224" t="s">
        <v>257</v>
      </c>
      <c r="Y70" s="224" t="s">
        <v>192</v>
      </c>
      <c r="Z70" s="214"/>
      <c r="AA70" s="214"/>
      <c r="AB70" s="214"/>
      <c r="AC70" s="214"/>
      <c r="AD70" s="214"/>
      <c r="AE70" s="214"/>
      <c r="AF70" s="214"/>
      <c r="AG70" s="214" t="s">
        <v>258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52">
        <v>33</v>
      </c>
      <c r="B71" s="253" t="s">
        <v>1129</v>
      </c>
      <c r="C71" s="262" t="s">
        <v>1130</v>
      </c>
      <c r="D71" s="254" t="s">
        <v>215</v>
      </c>
      <c r="E71" s="255">
        <v>3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5.0000000000000001E-4</v>
      </c>
      <c r="O71" s="255">
        <f>ROUND(E71*N71,2)</f>
        <v>0</v>
      </c>
      <c r="P71" s="255">
        <v>0</v>
      </c>
      <c r="Q71" s="255">
        <f>ROUND(E71*P71,2)</f>
        <v>0</v>
      </c>
      <c r="R71" s="257" t="s">
        <v>256</v>
      </c>
      <c r="S71" s="257" t="s">
        <v>190</v>
      </c>
      <c r="T71" s="258" t="s">
        <v>190</v>
      </c>
      <c r="U71" s="224">
        <v>0</v>
      </c>
      <c r="V71" s="224">
        <f>ROUND(E71*U71,2)</f>
        <v>0</v>
      </c>
      <c r="W71" s="224"/>
      <c r="X71" s="224" t="s">
        <v>257</v>
      </c>
      <c r="Y71" s="224" t="s">
        <v>192</v>
      </c>
      <c r="Z71" s="214"/>
      <c r="AA71" s="214"/>
      <c r="AB71" s="214"/>
      <c r="AC71" s="214"/>
      <c r="AD71" s="214"/>
      <c r="AE71" s="214"/>
      <c r="AF71" s="214"/>
      <c r="AG71" s="214" t="s">
        <v>258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52">
        <v>34</v>
      </c>
      <c r="B72" s="253" t="s">
        <v>1131</v>
      </c>
      <c r="C72" s="262" t="s">
        <v>1132</v>
      </c>
      <c r="D72" s="254" t="s">
        <v>215</v>
      </c>
      <c r="E72" s="255">
        <v>3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1E-3</v>
      </c>
      <c r="O72" s="255">
        <f>ROUND(E72*N72,2)</f>
        <v>0</v>
      </c>
      <c r="P72" s="255">
        <v>0</v>
      </c>
      <c r="Q72" s="255">
        <f>ROUND(E72*P72,2)</f>
        <v>0</v>
      </c>
      <c r="R72" s="257" t="s">
        <v>256</v>
      </c>
      <c r="S72" s="257" t="s">
        <v>190</v>
      </c>
      <c r="T72" s="258" t="s">
        <v>190</v>
      </c>
      <c r="U72" s="224">
        <v>0</v>
      </c>
      <c r="V72" s="224">
        <f>ROUND(E72*U72,2)</f>
        <v>0</v>
      </c>
      <c r="W72" s="224"/>
      <c r="X72" s="224" t="s">
        <v>257</v>
      </c>
      <c r="Y72" s="224" t="s">
        <v>192</v>
      </c>
      <c r="Z72" s="214"/>
      <c r="AA72" s="214"/>
      <c r="AB72" s="214"/>
      <c r="AC72" s="214"/>
      <c r="AD72" s="214"/>
      <c r="AE72" s="214"/>
      <c r="AF72" s="214"/>
      <c r="AG72" s="214" t="s">
        <v>258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52">
        <v>35</v>
      </c>
      <c r="B73" s="253" t="s">
        <v>1133</v>
      </c>
      <c r="C73" s="262" t="s">
        <v>1134</v>
      </c>
      <c r="D73" s="254" t="s">
        <v>215</v>
      </c>
      <c r="E73" s="255">
        <v>3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1E-4</v>
      </c>
      <c r="O73" s="255">
        <f>ROUND(E73*N73,2)</f>
        <v>0</v>
      </c>
      <c r="P73" s="255">
        <v>0</v>
      </c>
      <c r="Q73" s="255">
        <f>ROUND(E73*P73,2)</f>
        <v>0</v>
      </c>
      <c r="R73" s="257" t="s">
        <v>256</v>
      </c>
      <c r="S73" s="257" t="s">
        <v>190</v>
      </c>
      <c r="T73" s="258" t="s">
        <v>190</v>
      </c>
      <c r="U73" s="224">
        <v>0</v>
      </c>
      <c r="V73" s="224">
        <f>ROUND(E73*U73,2)</f>
        <v>0</v>
      </c>
      <c r="W73" s="224"/>
      <c r="X73" s="224" t="s">
        <v>257</v>
      </c>
      <c r="Y73" s="224" t="s">
        <v>192</v>
      </c>
      <c r="Z73" s="214"/>
      <c r="AA73" s="214"/>
      <c r="AB73" s="214"/>
      <c r="AC73" s="214"/>
      <c r="AD73" s="214"/>
      <c r="AE73" s="214"/>
      <c r="AF73" s="214"/>
      <c r="AG73" s="214" t="s">
        <v>258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52">
        <v>36</v>
      </c>
      <c r="B74" s="253" t="s">
        <v>1135</v>
      </c>
      <c r="C74" s="262" t="s">
        <v>1136</v>
      </c>
      <c r="D74" s="254" t="s">
        <v>215</v>
      </c>
      <c r="E74" s="255">
        <v>1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2E-3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294</v>
      </c>
      <c r="T74" s="258" t="s">
        <v>190</v>
      </c>
      <c r="U74" s="224">
        <v>0</v>
      </c>
      <c r="V74" s="224">
        <f>ROUND(E74*U74,2)</f>
        <v>0</v>
      </c>
      <c r="W74" s="224"/>
      <c r="X74" s="224" t="s">
        <v>257</v>
      </c>
      <c r="Y74" s="224" t="s">
        <v>192</v>
      </c>
      <c r="Z74" s="214"/>
      <c r="AA74" s="214"/>
      <c r="AB74" s="214"/>
      <c r="AC74" s="214"/>
      <c r="AD74" s="214"/>
      <c r="AE74" s="214"/>
      <c r="AF74" s="214"/>
      <c r="AG74" s="214" t="s">
        <v>258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52">
        <v>37</v>
      </c>
      <c r="B75" s="253" t="s">
        <v>1137</v>
      </c>
      <c r="C75" s="262" t="s">
        <v>1138</v>
      </c>
      <c r="D75" s="254" t="s">
        <v>215</v>
      </c>
      <c r="E75" s="255">
        <v>3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1.6E-2</v>
      </c>
      <c r="O75" s="255">
        <f>ROUND(E75*N75,2)</f>
        <v>0.05</v>
      </c>
      <c r="P75" s="255">
        <v>0</v>
      </c>
      <c r="Q75" s="255">
        <f>ROUND(E75*P75,2)</f>
        <v>0</v>
      </c>
      <c r="R75" s="257" t="s">
        <v>256</v>
      </c>
      <c r="S75" s="257" t="s">
        <v>190</v>
      </c>
      <c r="T75" s="258" t="s">
        <v>190</v>
      </c>
      <c r="U75" s="224">
        <v>0</v>
      </c>
      <c r="V75" s="224">
        <f>ROUND(E75*U75,2)</f>
        <v>0</v>
      </c>
      <c r="W75" s="224"/>
      <c r="X75" s="224" t="s">
        <v>257</v>
      </c>
      <c r="Y75" s="224" t="s">
        <v>192</v>
      </c>
      <c r="Z75" s="214"/>
      <c r="AA75" s="214"/>
      <c r="AB75" s="214"/>
      <c r="AC75" s="214"/>
      <c r="AD75" s="214"/>
      <c r="AE75" s="214"/>
      <c r="AF75" s="214"/>
      <c r="AG75" s="214" t="s">
        <v>258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2.5" outlineLevel="1" x14ac:dyDescent="0.2">
      <c r="A76" s="252">
        <v>38</v>
      </c>
      <c r="B76" s="253" t="s">
        <v>1139</v>
      </c>
      <c r="C76" s="262" t="s">
        <v>1140</v>
      </c>
      <c r="D76" s="254" t="s">
        <v>215</v>
      </c>
      <c r="E76" s="255">
        <v>1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1.4999999999999999E-2</v>
      </c>
      <c r="O76" s="255">
        <f>ROUND(E76*N76,2)</f>
        <v>0.02</v>
      </c>
      <c r="P76" s="255">
        <v>0</v>
      </c>
      <c r="Q76" s="255">
        <f>ROUND(E76*P76,2)</f>
        <v>0</v>
      </c>
      <c r="R76" s="257" t="s">
        <v>256</v>
      </c>
      <c r="S76" s="257" t="s">
        <v>190</v>
      </c>
      <c r="T76" s="258" t="s">
        <v>190</v>
      </c>
      <c r="U76" s="224">
        <v>0</v>
      </c>
      <c r="V76" s="224">
        <f>ROUND(E76*U76,2)</f>
        <v>0</v>
      </c>
      <c r="W76" s="224"/>
      <c r="X76" s="224" t="s">
        <v>257</v>
      </c>
      <c r="Y76" s="224" t="s">
        <v>192</v>
      </c>
      <c r="Z76" s="214"/>
      <c r="AA76" s="214"/>
      <c r="AB76" s="214"/>
      <c r="AC76" s="214"/>
      <c r="AD76" s="214"/>
      <c r="AE76" s="214"/>
      <c r="AF76" s="214"/>
      <c r="AG76" s="214" t="s">
        <v>258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52">
        <v>39</v>
      </c>
      <c r="B77" s="253" t="s">
        <v>1141</v>
      </c>
      <c r="C77" s="262" t="s">
        <v>1142</v>
      </c>
      <c r="D77" s="254" t="s">
        <v>215</v>
      </c>
      <c r="E77" s="255">
        <v>2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1.55E-2</v>
      </c>
      <c r="O77" s="255">
        <f>ROUND(E77*N77,2)</f>
        <v>0.03</v>
      </c>
      <c r="P77" s="255">
        <v>0</v>
      </c>
      <c r="Q77" s="255">
        <f>ROUND(E77*P77,2)</f>
        <v>0</v>
      </c>
      <c r="R77" s="257" t="s">
        <v>256</v>
      </c>
      <c r="S77" s="257" t="s">
        <v>190</v>
      </c>
      <c r="T77" s="258" t="s">
        <v>190</v>
      </c>
      <c r="U77" s="224">
        <v>0</v>
      </c>
      <c r="V77" s="224">
        <f>ROUND(E77*U77,2)</f>
        <v>0</v>
      </c>
      <c r="W77" s="224"/>
      <c r="X77" s="224" t="s">
        <v>257</v>
      </c>
      <c r="Y77" s="224" t="s">
        <v>192</v>
      </c>
      <c r="Z77" s="214"/>
      <c r="AA77" s="214"/>
      <c r="AB77" s="214"/>
      <c r="AC77" s="214"/>
      <c r="AD77" s="214"/>
      <c r="AE77" s="214"/>
      <c r="AF77" s="214"/>
      <c r="AG77" s="214" t="s">
        <v>258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52">
        <v>40</v>
      </c>
      <c r="B78" s="253" t="s">
        <v>1143</v>
      </c>
      <c r="C78" s="262" t="s">
        <v>1144</v>
      </c>
      <c r="D78" s="254" t="s">
        <v>215</v>
      </c>
      <c r="E78" s="255">
        <v>1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0.01</v>
      </c>
      <c r="O78" s="255">
        <f>ROUND(E78*N78,2)</f>
        <v>0.01</v>
      </c>
      <c r="P78" s="255">
        <v>0</v>
      </c>
      <c r="Q78" s="255">
        <f>ROUND(E78*P78,2)</f>
        <v>0</v>
      </c>
      <c r="R78" s="257" t="s">
        <v>256</v>
      </c>
      <c r="S78" s="257" t="s">
        <v>190</v>
      </c>
      <c r="T78" s="258" t="s">
        <v>190</v>
      </c>
      <c r="U78" s="224">
        <v>0</v>
      </c>
      <c r="V78" s="224">
        <f>ROUND(E78*U78,2)</f>
        <v>0</v>
      </c>
      <c r="W78" s="224"/>
      <c r="X78" s="224" t="s">
        <v>257</v>
      </c>
      <c r="Y78" s="224" t="s">
        <v>192</v>
      </c>
      <c r="Z78" s="214"/>
      <c r="AA78" s="214"/>
      <c r="AB78" s="214"/>
      <c r="AC78" s="214"/>
      <c r="AD78" s="214"/>
      <c r="AE78" s="214"/>
      <c r="AF78" s="214"/>
      <c r="AG78" s="214" t="s">
        <v>258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3">
        <v>41</v>
      </c>
      <c r="B79" s="234" t="s">
        <v>632</v>
      </c>
      <c r="C79" s="243" t="s">
        <v>633</v>
      </c>
      <c r="D79" s="235" t="s">
        <v>403</v>
      </c>
      <c r="E79" s="236">
        <v>0.13818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 t="s">
        <v>634</v>
      </c>
      <c r="S79" s="238" t="s">
        <v>190</v>
      </c>
      <c r="T79" s="239" t="s">
        <v>190</v>
      </c>
      <c r="U79" s="224">
        <v>1.5169999999999999</v>
      </c>
      <c r="V79" s="224">
        <f>ROUND(E79*U79,2)</f>
        <v>0.21</v>
      </c>
      <c r="W79" s="224"/>
      <c r="X79" s="224" t="s">
        <v>582</v>
      </c>
      <c r="Y79" s="224" t="s">
        <v>192</v>
      </c>
      <c r="Z79" s="214"/>
      <c r="AA79" s="214"/>
      <c r="AB79" s="214"/>
      <c r="AC79" s="214"/>
      <c r="AD79" s="214"/>
      <c r="AE79" s="214"/>
      <c r="AF79" s="214"/>
      <c r="AG79" s="214" t="s">
        <v>583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59" t="s">
        <v>635</v>
      </c>
      <c r="D80" s="250"/>
      <c r="E80" s="250"/>
      <c r="F80" s="250"/>
      <c r="G80" s="250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220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26" t="s">
        <v>185</v>
      </c>
      <c r="B81" s="227" t="s">
        <v>121</v>
      </c>
      <c r="C81" s="242" t="s">
        <v>122</v>
      </c>
      <c r="D81" s="228"/>
      <c r="E81" s="229"/>
      <c r="F81" s="230"/>
      <c r="G81" s="230">
        <f>SUMIF(AG82:AG86,"&lt;&gt;NOR",G82:G86)</f>
        <v>0</v>
      </c>
      <c r="H81" s="230"/>
      <c r="I81" s="230">
        <f>SUM(I82:I86)</f>
        <v>0</v>
      </c>
      <c r="J81" s="230"/>
      <c r="K81" s="230">
        <f>SUM(K82:K86)</f>
        <v>0</v>
      </c>
      <c r="L81" s="230"/>
      <c r="M81" s="230">
        <f>SUM(M82:M86)</f>
        <v>0</v>
      </c>
      <c r="N81" s="229"/>
      <c r="O81" s="229">
        <f>SUM(O82:O86)</f>
        <v>0.05</v>
      </c>
      <c r="P81" s="229"/>
      <c r="Q81" s="229">
        <f>SUM(Q82:Q86)</f>
        <v>0</v>
      </c>
      <c r="R81" s="230"/>
      <c r="S81" s="230"/>
      <c r="T81" s="231"/>
      <c r="U81" s="225"/>
      <c r="V81" s="225">
        <f>SUM(V82:V86)</f>
        <v>3.88</v>
      </c>
      <c r="W81" s="225"/>
      <c r="X81" s="225"/>
      <c r="Y81" s="225"/>
      <c r="AG81" t="s">
        <v>186</v>
      </c>
    </row>
    <row r="82" spans="1:60" ht="45" outlineLevel="1" x14ac:dyDescent="0.2">
      <c r="A82" s="233">
        <v>42</v>
      </c>
      <c r="B82" s="234" t="s">
        <v>1145</v>
      </c>
      <c r="C82" s="243" t="s">
        <v>1146</v>
      </c>
      <c r="D82" s="235" t="s">
        <v>625</v>
      </c>
      <c r="E82" s="236">
        <v>2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1.7999999999999999E-2</v>
      </c>
      <c r="O82" s="236">
        <f>ROUND(E82*N82,2)</f>
        <v>0.04</v>
      </c>
      <c r="P82" s="236">
        <v>0</v>
      </c>
      <c r="Q82" s="236">
        <f>ROUND(E82*P82,2)</f>
        <v>0</v>
      </c>
      <c r="R82" s="238" t="s">
        <v>634</v>
      </c>
      <c r="S82" s="238" t="s">
        <v>190</v>
      </c>
      <c r="T82" s="239" t="s">
        <v>190</v>
      </c>
      <c r="U82" s="224">
        <v>1.9</v>
      </c>
      <c r="V82" s="224">
        <f>ROUND(E82*U82,2)</f>
        <v>3.8</v>
      </c>
      <c r="W82" s="224"/>
      <c r="X82" s="224" t="s">
        <v>217</v>
      </c>
      <c r="Y82" s="224" t="s">
        <v>192</v>
      </c>
      <c r="Z82" s="214"/>
      <c r="AA82" s="214"/>
      <c r="AB82" s="214"/>
      <c r="AC82" s="214"/>
      <c r="AD82" s="214"/>
      <c r="AE82" s="214"/>
      <c r="AF82" s="214"/>
      <c r="AG82" s="214" t="s">
        <v>218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44" t="s">
        <v>1147</v>
      </c>
      <c r="D83" s="240"/>
      <c r="E83" s="240"/>
      <c r="F83" s="240"/>
      <c r="G83" s="240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195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2.5" outlineLevel="1" x14ac:dyDescent="0.2">
      <c r="A84" s="252">
        <v>43</v>
      </c>
      <c r="B84" s="253" t="s">
        <v>1148</v>
      </c>
      <c r="C84" s="262" t="s">
        <v>1149</v>
      </c>
      <c r="D84" s="254" t="s">
        <v>215</v>
      </c>
      <c r="E84" s="255">
        <v>1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1.2E-2</v>
      </c>
      <c r="O84" s="255">
        <f>ROUND(E84*N84,2)</f>
        <v>0.01</v>
      </c>
      <c r="P84" s="255">
        <v>0</v>
      </c>
      <c r="Q84" s="255">
        <f>ROUND(E84*P84,2)</f>
        <v>0</v>
      </c>
      <c r="R84" s="257" t="s">
        <v>256</v>
      </c>
      <c r="S84" s="257" t="s">
        <v>190</v>
      </c>
      <c r="T84" s="258" t="s">
        <v>190</v>
      </c>
      <c r="U84" s="224">
        <v>0</v>
      </c>
      <c r="V84" s="224">
        <f>ROUND(E84*U84,2)</f>
        <v>0</v>
      </c>
      <c r="W84" s="224"/>
      <c r="X84" s="224" t="s">
        <v>257</v>
      </c>
      <c r="Y84" s="224" t="s">
        <v>192</v>
      </c>
      <c r="Z84" s="214"/>
      <c r="AA84" s="214"/>
      <c r="AB84" s="214"/>
      <c r="AC84" s="214"/>
      <c r="AD84" s="214"/>
      <c r="AE84" s="214"/>
      <c r="AF84" s="214"/>
      <c r="AG84" s="214" t="s">
        <v>258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3">
        <v>44</v>
      </c>
      <c r="B85" s="234" t="s">
        <v>1150</v>
      </c>
      <c r="C85" s="243" t="s">
        <v>1151</v>
      </c>
      <c r="D85" s="235" t="s">
        <v>403</v>
      </c>
      <c r="E85" s="236">
        <v>4.8000000000000001E-2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 t="s">
        <v>634</v>
      </c>
      <c r="S85" s="238" t="s">
        <v>190</v>
      </c>
      <c r="T85" s="239" t="s">
        <v>190</v>
      </c>
      <c r="U85" s="224">
        <v>1.667</v>
      </c>
      <c r="V85" s="224">
        <f>ROUND(E85*U85,2)</f>
        <v>0.08</v>
      </c>
      <c r="W85" s="224"/>
      <c r="X85" s="224" t="s">
        <v>582</v>
      </c>
      <c r="Y85" s="224" t="s">
        <v>192</v>
      </c>
      <c r="Z85" s="214"/>
      <c r="AA85" s="214"/>
      <c r="AB85" s="214"/>
      <c r="AC85" s="214"/>
      <c r="AD85" s="214"/>
      <c r="AE85" s="214"/>
      <c r="AF85" s="214"/>
      <c r="AG85" s="214" t="s">
        <v>583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21"/>
      <c r="B86" s="222"/>
      <c r="C86" s="259" t="s">
        <v>635</v>
      </c>
      <c r="D86" s="250"/>
      <c r="E86" s="250"/>
      <c r="F86" s="250"/>
      <c r="G86" s="250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220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26" t="s">
        <v>185</v>
      </c>
      <c r="B87" s="227" t="s">
        <v>123</v>
      </c>
      <c r="C87" s="242" t="s">
        <v>124</v>
      </c>
      <c r="D87" s="228"/>
      <c r="E87" s="229"/>
      <c r="F87" s="230"/>
      <c r="G87" s="230">
        <f>SUMIF(AG88:AG94,"&lt;&gt;NOR",G88:G94)</f>
        <v>0</v>
      </c>
      <c r="H87" s="230"/>
      <c r="I87" s="230">
        <f>SUM(I88:I94)</f>
        <v>0</v>
      </c>
      <c r="J87" s="230"/>
      <c r="K87" s="230">
        <f>SUM(K88:K94)</f>
        <v>0</v>
      </c>
      <c r="L87" s="230"/>
      <c r="M87" s="230">
        <f>SUM(M88:M94)</f>
        <v>0</v>
      </c>
      <c r="N87" s="229"/>
      <c r="O87" s="229">
        <f>SUM(O88:O94)</f>
        <v>0.02</v>
      </c>
      <c r="P87" s="229"/>
      <c r="Q87" s="229">
        <f>SUM(Q88:Q94)</f>
        <v>0</v>
      </c>
      <c r="R87" s="230"/>
      <c r="S87" s="230"/>
      <c r="T87" s="231"/>
      <c r="U87" s="225"/>
      <c r="V87" s="225">
        <f>SUM(V88:V94)</f>
        <v>8.4</v>
      </c>
      <c r="W87" s="225"/>
      <c r="X87" s="225"/>
      <c r="Y87" s="225"/>
      <c r="AG87" t="s">
        <v>186</v>
      </c>
    </row>
    <row r="88" spans="1:60" ht="22.5" outlineLevel="1" x14ac:dyDescent="0.2">
      <c r="A88" s="233">
        <v>45</v>
      </c>
      <c r="B88" s="234" t="s">
        <v>1152</v>
      </c>
      <c r="C88" s="243" t="s">
        <v>1072</v>
      </c>
      <c r="D88" s="235" t="s">
        <v>362</v>
      </c>
      <c r="E88" s="236">
        <v>28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5.9000000000000003E-4</v>
      </c>
      <c r="O88" s="236">
        <f>ROUND(E88*N88,2)</f>
        <v>0.02</v>
      </c>
      <c r="P88" s="236">
        <v>0</v>
      </c>
      <c r="Q88" s="236">
        <f>ROUND(E88*P88,2)</f>
        <v>0</v>
      </c>
      <c r="R88" s="238" t="s">
        <v>634</v>
      </c>
      <c r="S88" s="238" t="s">
        <v>190</v>
      </c>
      <c r="T88" s="239" t="s">
        <v>190</v>
      </c>
      <c r="U88" s="224">
        <v>0.29730000000000001</v>
      </c>
      <c r="V88" s="224">
        <f>ROUND(E88*U88,2)</f>
        <v>8.32</v>
      </c>
      <c r="W88" s="224"/>
      <c r="X88" s="224" t="s">
        <v>217</v>
      </c>
      <c r="Y88" s="224" t="s">
        <v>192</v>
      </c>
      <c r="Z88" s="214"/>
      <c r="AA88" s="214"/>
      <c r="AB88" s="214"/>
      <c r="AC88" s="214"/>
      <c r="AD88" s="214"/>
      <c r="AE88" s="214"/>
      <c r="AF88" s="214"/>
      <c r="AG88" s="214" t="s">
        <v>218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9" t="s">
        <v>999</v>
      </c>
      <c r="D89" s="250"/>
      <c r="E89" s="250"/>
      <c r="F89" s="250"/>
      <c r="G89" s="250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220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21"/>
      <c r="B90" s="222"/>
      <c r="C90" s="261" t="s">
        <v>1073</v>
      </c>
      <c r="D90" s="251"/>
      <c r="E90" s="251"/>
      <c r="F90" s="251"/>
      <c r="G90" s="251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195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61" t="s">
        <v>612</v>
      </c>
      <c r="D91" s="251"/>
      <c r="E91" s="251"/>
      <c r="F91" s="251"/>
      <c r="G91" s="251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195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60" t="s">
        <v>576</v>
      </c>
      <c r="D92" s="248"/>
      <c r="E92" s="249">
        <v>28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222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3">
        <v>46</v>
      </c>
      <c r="B93" s="234" t="s">
        <v>1042</v>
      </c>
      <c r="C93" s="243" t="s">
        <v>1043</v>
      </c>
      <c r="D93" s="235" t="s">
        <v>403</v>
      </c>
      <c r="E93" s="236">
        <v>1.652E-2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 t="s">
        <v>1044</v>
      </c>
      <c r="S93" s="238" t="s">
        <v>190</v>
      </c>
      <c r="T93" s="239" t="s">
        <v>190</v>
      </c>
      <c r="U93" s="224">
        <v>5.0640000000000001</v>
      </c>
      <c r="V93" s="224">
        <f>ROUND(E93*U93,2)</f>
        <v>0.08</v>
      </c>
      <c r="W93" s="224"/>
      <c r="X93" s="224" t="s">
        <v>582</v>
      </c>
      <c r="Y93" s="224" t="s">
        <v>192</v>
      </c>
      <c r="Z93" s="214"/>
      <c r="AA93" s="214"/>
      <c r="AB93" s="214"/>
      <c r="AC93" s="214"/>
      <c r="AD93" s="214"/>
      <c r="AE93" s="214"/>
      <c r="AF93" s="214"/>
      <c r="AG93" s="214" t="s">
        <v>583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9" t="s">
        <v>635</v>
      </c>
      <c r="D94" s="250"/>
      <c r="E94" s="250"/>
      <c r="F94" s="250"/>
      <c r="G94" s="250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220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x14ac:dyDescent="0.2">
      <c r="A95" s="3"/>
      <c r="B95" s="4"/>
      <c r="C95" s="245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171</v>
      </c>
    </row>
    <row r="96" spans="1:60" x14ac:dyDescent="0.2">
      <c r="A96" s="217"/>
      <c r="B96" s="218" t="s">
        <v>29</v>
      </c>
      <c r="C96" s="246"/>
      <c r="D96" s="219"/>
      <c r="E96" s="220"/>
      <c r="F96" s="220"/>
      <c r="G96" s="232">
        <f>G8+G30+G43+G81+G87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211</v>
      </c>
    </row>
    <row r="97" spans="3:33" x14ac:dyDescent="0.2">
      <c r="C97" s="247"/>
      <c r="D97" s="10"/>
      <c r="AG97" t="s">
        <v>212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Fqha+GGyBpYqdhtzS2d6Mf6JCbzFk0RbejBl/RkN6GbGyTn083MND/LqZOjb0z4B030eFB/GUJKBcE2h94UpA==" saltValue="iFayBhtMCZAyBws5mmqBSA==" spinCount="100000" sheet="1" formatRows="0"/>
  <mergeCells count="24">
    <mergeCell ref="C83:G83"/>
    <mergeCell ref="C86:G86"/>
    <mergeCell ref="C89:G89"/>
    <mergeCell ref="C90:G90"/>
    <mergeCell ref="C91:G91"/>
    <mergeCell ref="C94:G94"/>
    <mergeCell ref="C33:G33"/>
    <mergeCell ref="C34:G34"/>
    <mergeCell ref="C38:G38"/>
    <mergeCell ref="C42:G42"/>
    <mergeCell ref="C48:G48"/>
    <mergeCell ref="C80:G80"/>
    <mergeCell ref="C17:G17"/>
    <mergeCell ref="C20:G20"/>
    <mergeCell ref="C23:G23"/>
    <mergeCell ref="C26:G26"/>
    <mergeCell ref="C29:G29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00 Pol</vt:lpstr>
      <vt:lpstr>01 01 Pol</vt:lpstr>
      <vt:lpstr>01 02 Pol</vt:lpstr>
      <vt:lpstr>01 03 Pol</vt:lpstr>
      <vt:lpstr>01 04 Pol</vt:lpstr>
      <vt:lpstr>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oadresa</vt:lpstr>
      <vt:lpstr>Stavba!Objednatel</vt:lpstr>
      <vt:lpstr>Stavba!Objekt</vt:lpstr>
      <vt:lpstr>'01 00 Pol'!Oblast_tisku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Kobr</dc:creator>
  <cp:lastModifiedBy>Jan Kobr</cp:lastModifiedBy>
  <cp:lastPrinted>2019-03-19T12:27:02Z</cp:lastPrinted>
  <dcterms:created xsi:type="dcterms:W3CDTF">2009-04-08T07:15:50Z</dcterms:created>
  <dcterms:modified xsi:type="dcterms:W3CDTF">2023-04-18T12:37:54Z</dcterms:modified>
</cp:coreProperties>
</file>