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SM\2023\Oprava chodníků a komunikace\PDPS Šluknovská\"/>
    </mc:Choice>
  </mc:AlternateContent>
  <xr:revisionPtr revIDLastSave="0" documentId="13_ncr:1_{0965EA57-0CA5-46BF-B8FB-E01CA27C6AC8}" xr6:coauthVersionLast="47" xr6:coauthVersionMax="47" xr10:uidLastSave="{00000000-0000-0000-0000-000000000000}"/>
  <bookViews>
    <workbookView xWindow="390" yWindow="390" windowWidth="21600" windowHeight="13095" xr2:uid="{00000000-000D-0000-FFFF-FFFF00000000}"/>
  </bookViews>
  <sheets>
    <sheet name="101_101" sheetId="1" r:id="rId1"/>
  </sheets>
  <calcPr calcId="191029"/>
  <webPublishing codePage="0"/>
</workbook>
</file>

<file path=xl/calcChain.xml><?xml version="1.0" encoding="utf-8"?>
<calcChain xmlns="http://schemas.openxmlformats.org/spreadsheetml/2006/main">
  <c r="I134" i="1" l="1"/>
  <c r="O134" i="1" s="1"/>
  <c r="I130" i="1"/>
  <c r="O130" i="1" s="1"/>
  <c r="I126" i="1"/>
  <c r="O126" i="1" s="1"/>
  <c r="I122" i="1"/>
  <c r="O122" i="1" s="1"/>
  <c r="I118" i="1"/>
  <c r="O118" i="1" s="1"/>
  <c r="I113" i="1"/>
  <c r="O113" i="1" s="1"/>
  <c r="I109" i="1"/>
  <c r="O109" i="1" s="1"/>
  <c r="I104" i="1"/>
  <c r="O104" i="1" s="1"/>
  <c r="I100" i="1"/>
  <c r="O100" i="1" s="1"/>
  <c r="I96" i="1"/>
  <c r="O96" i="1" s="1"/>
  <c r="I92" i="1"/>
  <c r="O92" i="1" s="1"/>
  <c r="I88" i="1"/>
  <c r="O88" i="1" s="1"/>
  <c r="I84" i="1"/>
  <c r="O84" i="1" s="1"/>
  <c r="I79" i="1"/>
  <c r="O79" i="1" s="1"/>
  <c r="I75" i="1"/>
  <c r="O75" i="1" s="1"/>
  <c r="I71" i="1"/>
  <c r="O71" i="1" s="1"/>
  <c r="I67" i="1"/>
  <c r="O67" i="1" s="1"/>
  <c r="I63" i="1"/>
  <c r="O63" i="1" s="1"/>
  <c r="I59" i="1"/>
  <c r="O59" i="1" s="1"/>
  <c r="I55" i="1"/>
  <c r="O55" i="1" s="1"/>
  <c r="I51" i="1"/>
  <c r="O51" i="1" s="1"/>
  <c r="I47" i="1"/>
  <c r="O47" i="1" s="1"/>
  <c r="I43" i="1"/>
  <c r="O43" i="1" s="1"/>
  <c r="I39" i="1"/>
  <c r="I34" i="1"/>
  <c r="O34" i="1" s="1"/>
  <c r="I30" i="1"/>
  <c r="O30" i="1" s="1"/>
  <c r="I26" i="1"/>
  <c r="O26" i="1" s="1"/>
  <c r="I22" i="1"/>
  <c r="O22" i="1" s="1"/>
  <c r="I18" i="1"/>
  <c r="O18" i="1" s="1"/>
  <c r="I14" i="1"/>
  <c r="I10" i="1"/>
  <c r="O10" i="1" s="1"/>
  <c r="Q38" i="1" l="1"/>
  <c r="I38" i="1" s="1"/>
  <c r="R108" i="1"/>
  <c r="O108" i="1" s="1"/>
  <c r="Q9" i="1"/>
  <c r="I9" i="1" s="1"/>
  <c r="R83" i="1"/>
  <c r="O83" i="1" s="1"/>
  <c r="R117" i="1"/>
  <c r="O117" i="1" s="1"/>
  <c r="Q83" i="1"/>
  <c r="I83" i="1" s="1"/>
  <c r="Q108" i="1"/>
  <c r="I108" i="1" s="1"/>
  <c r="Q117" i="1"/>
  <c r="I117" i="1" s="1"/>
  <c r="O14" i="1"/>
  <c r="R9" i="1" s="1"/>
  <c r="O9" i="1" s="1"/>
  <c r="O39" i="1"/>
  <c r="R38" i="1" s="1"/>
  <c r="O38" i="1" s="1"/>
  <c r="O2" i="1" l="1"/>
  <c r="I3" i="1"/>
</calcChain>
</file>

<file path=xl/sharedStrings.xml><?xml version="1.0" encoding="utf-8"?>
<sst xmlns="http://schemas.openxmlformats.org/spreadsheetml/2006/main" count="460" uniqueCount="177">
  <si>
    <t>ASPE10</t>
  </si>
  <si>
    <t>S</t>
  </si>
  <si>
    <t>Soupis prací objektu</t>
  </si>
  <si>
    <t xml:space="preserve">Stavba: </t>
  </si>
  <si>
    <t>CL2023-03</t>
  </si>
  <si>
    <t>Oprava chodníku ul. Šluknovská, Česká Lípa</t>
  </si>
  <si>
    <t>O</t>
  </si>
  <si>
    <t>Objekt:</t>
  </si>
  <si>
    <t>101</t>
  </si>
  <si>
    <t>Chodník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</si>
  <si>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</si>
  <si>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</si>
  <si>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</si>
  <si>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</si>
  <si>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</si>
  <si>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</si>
  <si>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</si>
  <si>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</si>
  <si>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</si>
  <si>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</si>
  <si>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</si>
  <si>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</si>
  <si>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</si>
  <si>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</si>
  <si>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</si>
  <si>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</si>
  <si>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</si>
  <si>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</si>
  <si>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</si>
  <si>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</si>
  <si>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</si>
  <si>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</si>
  <si>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</si>
  <si>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</si>
  <si>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</si>
  <si>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</si>
  <si>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</si>
  <si>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</si>
  <si>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</si>
  <si>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</si>
  <si>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</si>
  <si>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</si>
  <si>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zemina a kamení</t>
  </si>
  <si>
    <t>VV</t>
  </si>
  <si>
    <t>TS</t>
  </si>
  <si>
    <t>zahrnuje veškeré poplatky provozovateli skládky související s uložením odpadu na skládce.</t>
  </si>
  <si>
    <t>014111</t>
  </si>
  <si>
    <t>POPLATKY ZA SKLÁDKU TYP S-IO (INERTNÍ ODPAD)</t>
  </si>
  <si>
    <t>beton</t>
  </si>
  <si>
    <t>014131</t>
  </si>
  <si>
    <t>POPLATKY ZA SKLÁDKU TYP S-NO (NEBEZPEČNÝ ODPAD)</t>
  </si>
  <si>
    <t>LA</t>
  </si>
  <si>
    <t>02710</t>
  </si>
  <si>
    <t>POMOC PRÁCE ZŘÍZ NEBO ZAJIŠŤ OBJÍŽĎKY A PŘÍSTUP CESTY</t>
  </si>
  <si>
    <t>KPL</t>
  </si>
  <si>
    <t>zahrnuje veškeré náklady spojené s objednatelem požadovanými zařízeními</t>
  </si>
  <si>
    <t>02730</t>
  </si>
  <si>
    <t>POMOC PRÁCE ZŘÍZ NEBO ZAJIŠŤ OCHRANU INŽENÝRSKÝCH SÍTÍ</t>
  </si>
  <si>
    <t>02911</t>
  </si>
  <si>
    <t>OSTATNÍ POŽADAVKY - GEODETICKÉ ZAMĚŘENÍ</t>
  </si>
  <si>
    <t>SOUB.</t>
  </si>
  <si>
    <t>vytyčení sítí</t>
  </si>
  <si>
    <t>zahrnuje veškeré náklady spojené s objednatelem požadovanými pracemi</t>
  </si>
  <si>
    <t>7</t>
  </si>
  <si>
    <t>03100</t>
  </si>
  <si>
    <t>ZAŘÍZENÍ STAVENIŠTĚ - ZŘÍZENÍ, PROVOZ, DEMONTÁŽ</t>
  </si>
  <si>
    <t>DIO a ochrané oplocení</t>
  </si>
  <si>
    <t>zahrnuje objednatelem povolené náklady na pořízení (event. pronájem), provozování, udržování a likvidaci zhotovitelova zařízení</t>
  </si>
  <si>
    <t>Zemní práce</t>
  </si>
  <si>
    <t>8</t>
  </si>
  <si>
    <t>113138</t>
  </si>
  <si>
    <t>ODSTRANĚNÍ KRYTU ZPEVNĚNÝCH PLOCH S ASFALT POJIVEM, ODVOZ DO 20KM</t>
  </si>
  <si>
    <t>odstranění litého asfaltu</t>
  </si>
  <si>
    <t>(501,5-33,5)*0,04=18,720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</si>
  <si>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</si>
  <si>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113148</t>
  </si>
  <si>
    <t>ODSTRANĚNÍ KRYTU ZPEVNĚNÝCH PLOCH S CEMENT POJIVEM, ODVOZ DO 20KM</t>
  </si>
  <si>
    <t>odstranění podkladního betonu</t>
  </si>
  <si>
    <t>13,2*0,1=1,320 [A]</t>
  </si>
  <si>
    <t>11318</t>
  </si>
  <si>
    <t>ODSTRANĚNÍ KRYTU ZPEVNĚNÝCH PLOCH Z DLAŽDIC</t>
  </si>
  <si>
    <t>odstranění zámkové dlažby</t>
  </si>
  <si>
    <t>33,5*0,1=3,350 [A]</t>
  </si>
  <si>
    <t>11</t>
  </si>
  <si>
    <t>11372</t>
  </si>
  <si>
    <t>FRÉZOVÁNÍ ZPEVNĚNÝCH PLOCH ASFALTOVÝCH</t>
  </si>
  <si>
    <t>56,7*0,05=2,835 [A]</t>
  </si>
  <si>
    <t>12</t>
  </si>
  <si>
    <t>12273</t>
  </si>
  <si>
    <t>ODKOPÁVKY A PROKOPÁVKY OBECNÉ TŘ. I</t>
  </si>
  <si>
    <t>13,2*0,13=1,716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</si>
  <si>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</si>
  <si>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</si>
  <si>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13283</t>
  </si>
  <si>
    <t>HLOUBENÍ RÝH ŠÍŘ DO 2M PAŽ I NEPAŽ TŘ. II</t>
  </si>
  <si>
    <t>10*1,2*1,5=18,000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</si>
  <si>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</si>
  <si>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14</t>
  </si>
  <si>
    <t>17481</t>
  </si>
  <si>
    <t>ZÁSYP JAM A RÝH Z NAKUPOVANÝCH MATERIÁLŮ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</si>
  <si>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</si>
  <si>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</si>
  <si>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18110</t>
  </si>
  <si>
    <t>ÚPRAVA PLÁNĚ SE ZHUTNĚNÍM V HORNINĚ TŘ. I</t>
  </si>
  <si>
    <t>M2</t>
  </si>
  <si>
    <t>položka zahrnuje úpravu pláně včetně vyrovnání výškových rozdílů. Míru zhutnění určuje projekt.</t>
  </si>
  <si>
    <t>16</t>
  </si>
  <si>
    <t>18130</t>
  </si>
  <si>
    <t>ÚPRAVA PLÁNĚ BEZ ZHUTNĚNÍ</t>
  </si>
  <si>
    <t>položka zahrnuje úpravu pláně včetně vyrovnání výškových rozdílů</t>
  </si>
  <si>
    <t>17</t>
  </si>
  <si>
    <t>18231</t>
  </si>
  <si>
    <t>ROZPROSTŘENÍ ORNICE V ROVINĚ V TL DO 0,10M</t>
  </si>
  <si>
    <t>položka zahrnuje: 
nutné přemístění ornice z dočasných skládek vzdálených do 50m 
rozprostření ornice v předepsané tloušťce v rovině a ve svahu do 1:5</t>
  </si>
  <si>
    <t>18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</si>
  <si>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</si>
  <si>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</si>
  <si>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</si>
  <si>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Komunikace</t>
  </si>
  <si>
    <t>19</t>
  </si>
  <si>
    <t>561101</t>
  </si>
  <si>
    <t>PODKLADNÍ BETON TŘ. I</t>
  </si>
  <si>
    <t>dobetonávky u obrubníků</t>
  </si>
  <si>
    <t>0,1*0,06*136,8=0,821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</si>
  <si>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</si>
  <si>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20</t>
  </si>
  <si>
    <t>561401</t>
  </si>
  <si>
    <t>KAMENIVO ZPEVNĚNÉ CEMENTEM TŘ. I</t>
  </si>
  <si>
    <t>15% přespádování  podkladu z SC C8/10 prům. tl.120mm</t>
  </si>
  <si>
    <t>501,5*0,15*0,12=9,027 [A]</t>
  </si>
  <si>
    <t>21</t>
  </si>
  <si>
    <t>572214</t>
  </si>
  <si>
    <t>SPOJOVACÍ POSTŘIK Z MODIFIK EMULZE DO 0,5KG/M2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</si>
  <si>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</si>
  <si>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22</t>
  </si>
  <si>
    <t>574A41</t>
  </si>
  <si>
    <t>ASFALTOVÝ BETON PRO OBRUSNÉ VRSTVY ACO 8 TL. 50MM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</si>
  <si>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</si>
  <si>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23</t>
  </si>
  <si>
    <t>574A44</t>
  </si>
  <si>
    <t>ASFALTOVÝ BETON PRO OBRUSNÉ VRSTVY ACO 11+, 11S TL. 50MM</t>
  </si>
  <si>
    <t>vjezd a oprava podél obrubníků</t>
  </si>
  <si>
    <t>24</t>
  </si>
  <si>
    <t>58261B</t>
  </si>
  <si>
    <t>KRYTY Z BETON DLAŽDIC SE ZÁMKEM BAREV RELIÉF TL 80MM DO LOŽE Z KAM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</si>
  <si>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</si>
  <si>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Potrubí</t>
  </si>
  <si>
    <t>25</t>
  </si>
  <si>
    <t>87433</t>
  </si>
  <si>
    <t>POTRUBÍ Z TRUB PLASTOVÝCH ODPADNÍCH DN DO 150MM</t>
  </si>
  <si>
    <t>M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</si>
  <si>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</si>
  <si>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26</t>
  </si>
  <si>
    <t>89712</t>
  </si>
  <si>
    <t>VPUSŤ KANALIZAČNÍ ULIČNÍ KOMPLETNÍ Z BETONOVÝCH DÍLCŮ</t>
  </si>
  <si>
    <t>KUS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</si>
  <si>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</si>
  <si>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Ostatní konstrukce a práce</t>
  </si>
  <si>
    <t>27</t>
  </si>
  <si>
    <t>917211</t>
  </si>
  <si>
    <t>ZÁHONOVÉ OBRUBY Z BETONOVÝCH OBRUBNÍKŮ ŠÍŘ 50MM</t>
  </si>
  <si>
    <t>Položka zahrnuje: 
dodání a pokládku betonových obrubníků o rozměrech předepsaných zadávací dokumentací 
betonové lože i boční betonovou opěrku.</t>
  </si>
  <si>
    <t>28</t>
  </si>
  <si>
    <t>917224</t>
  </si>
  <si>
    <t>SILNIČNÍ A CHODNÍKOVÉ OBRUBY Z BETONOVÝCH OBRUBNÍKŮ ŠÍŘ 150MM</t>
  </si>
  <si>
    <t>29</t>
  </si>
  <si>
    <t>919112</t>
  </si>
  <si>
    <t>ŘEZÁNÍ ASFALTOVÉHO KRYTU VOZOVEK TL DO 100MM</t>
  </si>
  <si>
    <t>položka zahrnuje řezání vozovkové vrstvy v předepsané tloušťce, včetně spotřeby vody</t>
  </si>
  <si>
    <t>30</t>
  </si>
  <si>
    <t>931324</t>
  </si>
  <si>
    <t>TĚSNĚNÍ DILATAČ SPAR ASF ZÁLIVKOU MODIFIK PRŮŘ DO 400MM2</t>
  </si>
  <si>
    <t>položka zahrnuje dodávku a osazení předepsaného materiálu, očištění ploch spáry před úpravou, očištění okolí spáry po úpravě 
nezahrnuje těsnící profil</t>
  </si>
  <si>
    <t>31</t>
  </si>
  <si>
    <t>93541</t>
  </si>
  <si>
    <t>ŽLABY Z DÍLCŮ Z POLYMERBETONU SVĚTLÉ ŠÍŘKY DO 100MM VČETNĚ MŘÍŽÍ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</si>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</sst>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7"/>
  <sheetViews>
    <sheetView tabSelected="1" topLeftCell="B1" workbookViewId="0">
      <pane ySplit="8" topLeftCell="A9" activePane="bottomLeft" state="frozen"/>
      <selection pane="bottomLeft" activeCell="H118" sqref="H11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15</v>
      </c>
    </row>
    <row r="2" spans="1:18" ht="24.95" customHeight="1" x14ac:dyDescent="0.2">
      <c r="B2" s="3"/>
      <c r="C2" s="3"/>
      <c r="D2" s="3"/>
      <c r="E2" s="4" t="s">
        <v>2</v>
      </c>
      <c r="F2" s="3"/>
      <c r="G2" s="3"/>
      <c r="H2" s="2"/>
      <c r="I2" s="2"/>
      <c r="O2">
        <f>0+O9+O38+O83+O108+O117</f>
        <v>0</v>
      </c>
      <c r="P2" t="s">
        <v>15</v>
      </c>
    </row>
    <row r="3" spans="1:18" ht="15" customHeight="1" x14ac:dyDescent="0.25">
      <c r="A3" t="s">
        <v>1</v>
      </c>
      <c r="B3" s="8" t="s">
        <v>3</v>
      </c>
      <c r="C3" s="30" t="s">
        <v>4</v>
      </c>
      <c r="D3" s="31"/>
      <c r="E3" s="9" t="s">
        <v>5</v>
      </c>
      <c r="F3" s="3"/>
      <c r="G3" s="6"/>
      <c r="H3" s="5" t="s">
        <v>8</v>
      </c>
      <c r="I3" s="28">
        <f>0+I9+I38+I83+I108+I117</f>
        <v>0</v>
      </c>
      <c r="O3" t="s">
        <v>12</v>
      </c>
      <c r="P3" t="s">
        <v>16</v>
      </c>
    </row>
    <row r="4" spans="1:18" ht="15" customHeight="1" x14ac:dyDescent="0.25">
      <c r="A4" t="s">
        <v>6</v>
      </c>
      <c r="B4" s="8" t="s">
        <v>7</v>
      </c>
      <c r="C4" s="30" t="s">
        <v>8</v>
      </c>
      <c r="D4" s="31"/>
      <c r="E4" s="9" t="s">
        <v>9</v>
      </c>
      <c r="F4" s="3"/>
      <c r="G4" s="3"/>
      <c r="H4" s="7"/>
      <c r="I4" s="7"/>
      <c r="O4" t="s">
        <v>13</v>
      </c>
      <c r="P4" t="s">
        <v>16</v>
      </c>
    </row>
    <row r="5" spans="1:18" ht="12.75" customHeight="1" x14ac:dyDescent="0.25">
      <c r="A5" t="s">
        <v>10</v>
      </c>
      <c r="B5" s="10" t="s">
        <v>11</v>
      </c>
      <c r="C5" s="32" t="s">
        <v>8</v>
      </c>
      <c r="D5" s="33"/>
      <c r="E5" s="11" t="s">
        <v>9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">
      <c r="A6" s="29" t="s">
        <v>17</v>
      </c>
      <c r="B6" s="29" t="s">
        <v>19</v>
      </c>
      <c r="C6" s="29" t="s">
        <v>21</v>
      </c>
      <c r="D6" s="29" t="s">
        <v>22</v>
      </c>
      <c r="E6" s="29" t="s">
        <v>23</v>
      </c>
      <c r="F6" s="29" t="s">
        <v>25</v>
      </c>
      <c r="G6" s="29" t="s">
        <v>27</v>
      </c>
      <c r="H6" s="29" t="s">
        <v>29</v>
      </c>
      <c r="I6" s="29"/>
    </row>
    <row r="7" spans="1:18" ht="12.75" customHeight="1" x14ac:dyDescent="0.2">
      <c r="A7" s="29"/>
      <c r="B7" s="29"/>
      <c r="C7" s="29"/>
      <c r="D7" s="29"/>
      <c r="E7" s="29"/>
      <c r="F7" s="29"/>
      <c r="G7" s="29"/>
      <c r="H7" s="1" t="s">
        <v>30</v>
      </c>
      <c r="I7" s="1" t="s">
        <v>32</v>
      </c>
    </row>
    <row r="8" spans="1:18" ht="12.75" customHeight="1" x14ac:dyDescent="0.2">
      <c r="A8" s="1" t="s">
        <v>18</v>
      </c>
      <c r="B8" s="1" t="s">
        <v>20</v>
      </c>
      <c r="C8" s="1" t="s">
        <v>16</v>
      </c>
      <c r="D8" s="1" t="s">
        <v>15</v>
      </c>
      <c r="E8" s="1" t="s">
        <v>24</v>
      </c>
      <c r="F8" s="1" t="s">
        <v>26</v>
      </c>
      <c r="G8" s="1" t="s">
        <v>28</v>
      </c>
      <c r="H8" s="1" t="s">
        <v>31</v>
      </c>
      <c r="I8" s="1" t="s">
        <v>33</v>
      </c>
    </row>
    <row r="9" spans="1:18" ht="12.75" customHeight="1" x14ac:dyDescent="0.2">
      <c r="A9" s="13" t="s">
        <v>34</v>
      </c>
      <c r="B9" s="13"/>
      <c r="C9" s="14" t="s">
        <v>18</v>
      </c>
      <c r="D9" s="13"/>
      <c r="E9" s="15" t="s">
        <v>35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</f>
        <v>0</v>
      </c>
      <c r="R9">
        <f>0+O10+O14+O18+O22+O26+O30+O34</f>
        <v>0</v>
      </c>
    </row>
    <row r="10" spans="1:18" x14ac:dyDescent="0.2">
      <c r="A10" s="12" t="s">
        <v>36</v>
      </c>
      <c r="B10" s="17" t="s">
        <v>20</v>
      </c>
      <c r="C10" s="17" t="s">
        <v>37</v>
      </c>
      <c r="D10" s="12" t="s">
        <v>38</v>
      </c>
      <c r="E10" s="18" t="s">
        <v>39</v>
      </c>
      <c r="F10" s="19" t="s">
        <v>40</v>
      </c>
      <c r="G10" s="20">
        <v>19.716000000000001</v>
      </c>
      <c r="H10" s="21">
        <v>0</v>
      </c>
      <c r="I10" s="21">
        <f>ROUND(ROUND(H10,2)*ROUND(G10,3),2)</f>
        <v>0</v>
      </c>
      <c r="O10">
        <f>(I10*21)/100</f>
        <v>0</v>
      </c>
      <c r="P10" t="s">
        <v>16</v>
      </c>
    </row>
    <row r="11" spans="1:18" x14ac:dyDescent="0.2">
      <c r="A11" s="22" t="s">
        <v>41</v>
      </c>
      <c r="E11" s="23" t="s">
        <v>42</v>
      </c>
    </row>
    <row r="12" spans="1:18" x14ac:dyDescent="0.2">
      <c r="A12" s="24" t="s">
        <v>43</v>
      </c>
      <c r="E12" s="25" t="s">
        <v>38</v>
      </c>
    </row>
    <row r="13" spans="1:18" ht="25.5" x14ac:dyDescent="0.2">
      <c r="A13" t="s">
        <v>44</v>
      </c>
      <c r="E13" s="23" t="s">
        <v>45</v>
      </c>
    </row>
    <row r="14" spans="1:18" x14ac:dyDescent="0.2">
      <c r="A14" s="12" t="s">
        <v>36</v>
      </c>
      <c r="B14" s="17" t="s">
        <v>16</v>
      </c>
      <c r="C14" s="17" t="s">
        <v>46</v>
      </c>
      <c r="D14" s="12" t="s">
        <v>38</v>
      </c>
      <c r="E14" s="18" t="s">
        <v>47</v>
      </c>
      <c r="F14" s="19" t="s">
        <v>40</v>
      </c>
      <c r="G14" s="20">
        <v>4.1550000000000002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16</v>
      </c>
    </row>
    <row r="15" spans="1:18" x14ac:dyDescent="0.2">
      <c r="A15" s="22" t="s">
        <v>41</v>
      </c>
      <c r="E15" s="23" t="s">
        <v>48</v>
      </c>
    </row>
    <row r="16" spans="1:18" x14ac:dyDescent="0.2">
      <c r="A16" s="24" t="s">
        <v>43</v>
      </c>
      <c r="E16" s="25" t="s">
        <v>38</v>
      </c>
    </row>
    <row r="17" spans="1:16" ht="25.5" x14ac:dyDescent="0.2">
      <c r="A17" t="s">
        <v>44</v>
      </c>
      <c r="E17" s="23" t="s">
        <v>45</v>
      </c>
    </row>
    <row r="18" spans="1:16" x14ac:dyDescent="0.2">
      <c r="A18" s="12" t="s">
        <v>36</v>
      </c>
      <c r="B18" s="17" t="s">
        <v>15</v>
      </c>
      <c r="C18" s="17" t="s">
        <v>49</v>
      </c>
      <c r="D18" s="12" t="s">
        <v>38</v>
      </c>
      <c r="E18" s="18" t="s">
        <v>50</v>
      </c>
      <c r="F18" s="19" t="s">
        <v>40</v>
      </c>
      <c r="G18" s="20">
        <v>18.72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16</v>
      </c>
    </row>
    <row r="19" spans="1:16" x14ac:dyDescent="0.2">
      <c r="A19" s="22" t="s">
        <v>41</v>
      </c>
      <c r="E19" s="23" t="s">
        <v>51</v>
      </c>
    </row>
    <row r="20" spans="1:16" x14ac:dyDescent="0.2">
      <c r="A20" s="24" t="s">
        <v>43</v>
      </c>
      <c r="E20" s="25" t="s">
        <v>38</v>
      </c>
    </row>
    <row r="21" spans="1:16" ht="25.5" x14ac:dyDescent="0.2">
      <c r="A21" t="s">
        <v>44</v>
      </c>
      <c r="E21" s="23" t="s">
        <v>45</v>
      </c>
    </row>
    <row r="22" spans="1:16" x14ac:dyDescent="0.2">
      <c r="A22" s="12" t="s">
        <v>36</v>
      </c>
      <c r="B22" s="17" t="s">
        <v>24</v>
      </c>
      <c r="C22" s="17" t="s">
        <v>52</v>
      </c>
      <c r="D22" s="12" t="s">
        <v>38</v>
      </c>
      <c r="E22" s="18" t="s">
        <v>53</v>
      </c>
      <c r="F22" s="19" t="s">
        <v>54</v>
      </c>
      <c r="G22" s="20">
        <v>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16</v>
      </c>
    </row>
    <row r="23" spans="1:16" x14ac:dyDescent="0.2">
      <c r="A23" s="22" t="s">
        <v>41</v>
      </c>
      <c r="E23" s="23" t="s">
        <v>38</v>
      </c>
    </row>
    <row r="24" spans="1:16" x14ac:dyDescent="0.2">
      <c r="A24" s="24" t="s">
        <v>43</v>
      </c>
      <c r="E24" s="25" t="s">
        <v>38</v>
      </c>
    </row>
    <row r="25" spans="1:16" x14ac:dyDescent="0.2">
      <c r="A25" t="s">
        <v>44</v>
      </c>
      <c r="E25" s="23" t="s">
        <v>55</v>
      </c>
    </row>
    <row r="26" spans="1:16" x14ac:dyDescent="0.2">
      <c r="A26" s="12" t="s">
        <v>36</v>
      </c>
      <c r="B26" s="17" t="s">
        <v>26</v>
      </c>
      <c r="C26" s="17" t="s">
        <v>56</v>
      </c>
      <c r="D26" s="12" t="s">
        <v>38</v>
      </c>
      <c r="E26" s="18" t="s">
        <v>57</v>
      </c>
      <c r="F26" s="19" t="s">
        <v>54</v>
      </c>
      <c r="G26" s="20">
        <v>1</v>
      </c>
      <c r="H26" s="21">
        <v>0</v>
      </c>
      <c r="I26" s="21">
        <f>ROUND(ROUND(H26,2)*ROUND(G26,3),2)</f>
        <v>0</v>
      </c>
      <c r="O26">
        <f>(I26*21)/100</f>
        <v>0</v>
      </c>
      <c r="P26" t="s">
        <v>16</v>
      </c>
    </row>
    <row r="27" spans="1:16" x14ac:dyDescent="0.2">
      <c r="A27" s="22" t="s">
        <v>41</v>
      </c>
      <c r="E27" s="23" t="s">
        <v>38</v>
      </c>
    </row>
    <row r="28" spans="1:16" x14ac:dyDescent="0.2">
      <c r="A28" s="24" t="s">
        <v>43</v>
      </c>
      <c r="E28" s="25" t="s">
        <v>38</v>
      </c>
    </row>
    <row r="29" spans="1:16" x14ac:dyDescent="0.2">
      <c r="A29" t="s">
        <v>44</v>
      </c>
      <c r="E29" s="23" t="s">
        <v>55</v>
      </c>
    </row>
    <row r="30" spans="1:16" x14ac:dyDescent="0.2">
      <c r="A30" s="12" t="s">
        <v>36</v>
      </c>
      <c r="B30" s="17" t="s">
        <v>28</v>
      </c>
      <c r="C30" s="17" t="s">
        <v>58</v>
      </c>
      <c r="D30" s="12" t="s">
        <v>38</v>
      </c>
      <c r="E30" s="18" t="s">
        <v>59</v>
      </c>
      <c r="F30" s="19" t="s">
        <v>60</v>
      </c>
      <c r="G30" s="20">
        <v>1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16</v>
      </c>
    </row>
    <row r="31" spans="1:16" x14ac:dyDescent="0.2">
      <c r="A31" s="22" t="s">
        <v>41</v>
      </c>
      <c r="E31" s="23" t="s">
        <v>61</v>
      </c>
    </row>
    <row r="32" spans="1:16" x14ac:dyDescent="0.2">
      <c r="A32" s="24" t="s">
        <v>43</v>
      </c>
      <c r="E32" s="25" t="s">
        <v>38</v>
      </c>
    </row>
    <row r="33" spans="1:18" x14ac:dyDescent="0.2">
      <c r="A33" t="s">
        <v>44</v>
      </c>
      <c r="E33" s="23" t="s">
        <v>62</v>
      </c>
    </row>
    <row r="34" spans="1:18" x14ac:dyDescent="0.2">
      <c r="A34" s="12" t="s">
        <v>36</v>
      </c>
      <c r="B34" s="17" t="s">
        <v>63</v>
      </c>
      <c r="C34" s="17" t="s">
        <v>64</v>
      </c>
      <c r="D34" s="12" t="s">
        <v>38</v>
      </c>
      <c r="E34" s="18" t="s">
        <v>65</v>
      </c>
      <c r="F34" s="19" t="s">
        <v>54</v>
      </c>
      <c r="G34" s="20">
        <v>1</v>
      </c>
      <c r="H34" s="21">
        <v>0</v>
      </c>
      <c r="I34" s="21">
        <f>ROUND(ROUND(H34,2)*ROUND(G34,3),2)</f>
        <v>0</v>
      </c>
      <c r="O34">
        <f>(I34*21)/100</f>
        <v>0</v>
      </c>
      <c r="P34" t="s">
        <v>16</v>
      </c>
    </row>
    <row r="35" spans="1:18" x14ac:dyDescent="0.2">
      <c r="A35" s="22" t="s">
        <v>41</v>
      </c>
      <c r="E35" s="23" t="s">
        <v>66</v>
      </c>
    </row>
    <row r="36" spans="1:18" x14ac:dyDescent="0.2">
      <c r="A36" s="24" t="s">
        <v>43</v>
      </c>
      <c r="E36" s="25" t="s">
        <v>38</v>
      </c>
    </row>
    <row r="37" spans="1:18" ht="25.5" x14ac:dyDescent="0.2">
      <c r="A37" t="s">
        <v>44</v>
      </c>
      <c r="E37" s="23" t="s">
        <v>67</v>
      </c>
    </row>
    <row r="38" spans="1:18" ht="12.75" customHeight="1" x14ac:dyDescent="0.2">
      <c r="A38" s="2" t="s">
        <v>34</v>
      </c>
      <c r="B38" s="2"/>
      <c r="C38" s="26" t="s">
        <v>20</v>
      </c>
      <c r="D38" s="2"/>
      <c r="E38" s="15" t="s">
        <v>68</v>
      </c>
      <c r="F38" s="2"/>
      <c r="G38" s="2"/>
      <c r="H38" s="2"/>
      <c r="I38" s="27">
        <f>0+Q38</f>
        <v>0</v>
      </c>
      <c r="O38">
        <f>0+R38</f>
        <v>0</v>
      </c>
      <c r="Q38">
        <f>0+I39+I43+I47+I51+I55+I59+I63+I67+I71+I75+I79</f>
        <v>0</v>
      </c>
      <c r="R38">
        <f>0+O39+O43+O47+O51+O55+O59+O63+O67+O71+O75+O79</f>
        <v>0</v>
      </c>
    </row>
    <row r="39" spans="1:18" ht="25.5" x14ac:dyDescent="0.2">
      <c r="A39" s="12" t="s">
        <v>36</v>
      </c>
      <c r="B39" s="17" t="s">
        <v>69</v>
      </c>
      <c r="C39" s="17" t="s">
        <v>70</v>
      </c>
      <c r="D39" s="12" t="s">
        <v>38</v>
      </c>
      <c r="E39" s="18" t="s">
        <v>71</v>
      </c>
      <c r="F39" s="19" t="s">
        <v>40</v>
      </c>
      <c r="G39" s="20">
        <v>18.72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16</v>
      </c>
    </row>
    <row r="40" spans="1:18" x14ac:dyDescent="0.2">
      <c r="A40" s="22" t="s">
        <v>41</v>
      </c>
      <c r="E40" s="23" t="s">
        <v>72</v>
      </c>
    </row>
    <row r="41" spans="1:18" x14ac:dyDescent="0.2">
      <c r="A41" s="24" t="s">
        <v>43</v>
      </c>
      <c r="E41" s="25" t="s">
        <v>73</v>
      </c>
    </row>
    <row r="42" spans="1:18" ht="63.75" x14ac:dyDescent="0.2">
      <c r="A42" t="s">
        <v>44</v>
      </c>
      <c r="E42" s="23" t="s">
        <v>74</v>
      </c>
    </row>
    <row r="43" spans="1:18" ht="25.5" x14ac:dyDescent="0.2">
      <c r="A43" s="12" t="s">
        <v>36</v>
      </c>
      <c r="B43" s="17" t="s">
        <v>31</v>
      </c>
      <c r="C43" s="17" t="s">
        <v>75</v>
      </c>
      <c r="D43" s="12" t="s">
        <v>38</v>
      </c>
      <c r="E43" s="18" t="s">
        <v>76</v>
      </c>
      <c r="F43" s="19" t="s">
        <v>40</v>
      </c>
      <c r="G43" s="20">
        <v>1.32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16</v>
      </c>
    </row>
    <row r="44" spans="1:18" x14ac:dyDescent="0.2">
      <c r="A44" s="22" t="s">
        <v>41</v>
      </c>
      <c r="E44" s="23" t="s">
        <v>77</v>
      </c>
    </row>
    <row r="45" spans="1:18" x14ac:dyDescent="0.2">
      <c r="A45" s="24" t="s">
        <v>43</v>
      </c>
      <c r="E45" s="25" t="s">
        <v>78</v>
      </c>
    </row>
    <row r="46" spans="1:18" ht="63.75" x14ac:dyDescent="0.2">
      <c r="A46" t="s">
        <v>44</v>
      </c>
      <c r="E46" s="23" t="s">
        <v>74</v>
      </c>
    </row>
    <row r="47" spans="1:18" x14ac:dyDescent="0.2">
      <c r="A47" s="12" t="s">
        <v>36</v>
      </c>
      <c r="B47" s="17" t="s">
        <v>33</v>
      </c>
      <c r="C47" s="17" t="s">
        <v>79</v>
      </c>
      <c r="D47" s="12" t="s">
        <v>38</v>
      </c>
      <c r="E47" s="18" t="s">
        <v>80</v>
      </c>
      <c r="F47" s="19" t="s">
        <v>40</v>
      </c>
      <c r="G47" s="20">
        <v>3.35</v>
      </c>
      <c r="H47" s="21">
        <v>0</v>
      </c>
      <c r="I47" s="21">
        <f>ROUND(ROUND(H47,2)*ROUND(G47,3),2)</f>
        <v>0</v>
      </c>
      <c r="O47">
        <f>(I47*21)/100</f>
        <v>0</v>
      </c>
      <c r="P47" t="s">
        <v>16</v>
      </c>
    </row>
    <row r="48" spans="1:18" x14ac:dyDescent="0.2">
      <c r="A48" s="22" t="s">
        <v>41</v>
      </c>
      <c r="E48" s="23" t="s">
        <v>81</v>
      </c>
    </row>
    <row r="49" spans="1:16" x14ac:dyDescent="0.2">
      <c r="A49" s="24" t="s">
        <v>43</v>
      </c>
      <c r="E49" s="25" t="s">
        <v>82</v>
      </c>
    </row>
    <row r="50" spans="1:16" ht="63.75" x14ac:dyDescent="0.2">
      <c r="A50" t="s">
        <v>44</v>
      </c>
      <c r="E50" s="23" t="s">
        <v>74</v>
      </c>
    </row>
    <row r="51" spans="1:16" x14ac:dyDescent="0.2">
      <c r="A51" s="12" t="s">
        <v>36</v>
      </c>
      <c r="B51" s="17" t="s">
        <v>83</v>
      </c>
      <c r="C51" s="17" t="s">
        <v>84</v>
      </c>
      <c r="D51" s="12" t="s">
        <v>38</v>
      </c>
      <c r="E51" s="18" t="s">
        <v>85</v>
      </c>
      <c r="F51" s="19" t="s">
        <v>40</v>
      </c>
      <c r="G51" s="20">
        <v>2.835</v>
      </c>
      <c r="H51" s="21">
        <v>0</v>
      </c>
      <c r="I51" s="21">
        <f>ROUND(ROUND(H51,2)*ROUND(G51,3),2)</f>
        <v>0</v>
      </c>
      <c r="O51">
        <f>(I51*21)/100</f>
        <v>0</v>
      </c>
      <c r="P51" t="s">
        <v>16</v>
      </c>
    </row>
    <row r="52" spans="1:16" x14ac:dyDescent="0.2">
      <c r="A52" s="22" t="s">
        <v>41</v>
      </c>
      <c r="E52" s="23" t="s">
        <v>38</v>
      </c>
    </row>
    <row r="53" spans="1:16" x14ac:dyDescent="0.2">
      <c r="A53" s="24" t="s">
        <v>43</v>
      </c>
      <c r="E53" s="25" t="s">
        <v>86</v>
      </c>
    </row>
    <row r="54" spans="1:16" ht="63.75" x14ac:dyDescent="0.2">
      <c r="A54" t="s">
        <v>44</v>
      </c>
      <c r="E54" s="23" t="s">
        <v>74</v>
      </c>
    </row>
    <row r="55" spans="1:16" x14ac:dyDescent="0.2">
      <c r="A55" s="12" t="s">
        <v>36</v>
      </c>
      <c r="B55" s="17" t="s">
        <v>87</v>
      </c>
      <c r="C55" s="17" t="s">
        <v>88</v>
      </c>
      <c r="D55" s="12" t="s">
        <v>38</v>
      </c>
      <c r="E55" s="18" t="s">
        <v>89</v>
      </c>
      <c r="F55" s="19" t="s">
        <v>40</v>
      </c>
      <c r="G55" s="20">
        <v>1.716</v>
      </c>
      <c r="H55" s="21">
        <v>0</v>
      </c>
      <c r="I55" s="21">
        <f>ROUND(ROUND(H55,2)*ROUND(G55,3),2)</f>
        <v>0</v>
      </c>
      <c r="O55">
        <f>(I55*21)/100</f>
        <v>0</v>
      </c>
      <c r="P55" t="s">
        <v>16</v>
      </c>
    </row>
    <row r="56" spans="1:16" x14ac:dyDescent="0.2">
      <c r="A56" s="22" t="s">
        <v>41</v>
      </c>
      <c r="E56" s="23" t="s">
        <v>38</v>
      </c>
    </row>
    <row r="57" spans="1:16" x14ac:dyDescent="0.2">
      <c r="A57" s="24" t="s">
        <v>43</v>
      </c>
      <c r="E57" s="25" t="s">
        <v>90</v>
      </c>
    </row>
    <row r="58" spans="1:16" ht="369.75" x14ac:dyDescent="0.2">
      <c r="A58" t="s">
        <v>44</v>
      </c>
      <c r="E58" s="23" t="s">
        <v>91</v>
      </c>
    </row>
    <row r="59" spans="1:16" x14ac:dyDescent="0.2">
      <c r="A59" s="12" t="s">
        <v>36</v>
      </c>
      <c r="B59" s="17" t="s">
        <v>92</v>
      </c>
      <c r="C59" s="17" t="s">
        <v>93</v>
      </c>
      <c r="D59" s="12" t="s">
        <v>38</v>
      </c>
      <c r="E59" s="18" t="s">
        <v>94</v>
      </c>
      <c r="F59" s="19" t="s">
        <v>40</v>
      </c>
      <c r="G59" s="20">
        <v>18</v>
      </c>
      <c r="H59" s="21">
        <v>0</v>
      </c>
      <c r="I59" s="21">
        <f>ROUND(ROUND(H59,2)*ROUND(G59,3),2)</f>
        <v>0</v>
      </c>
      <c r="O59">
        <f>(I59*21)/100</f>
        <v>0</v>
      </c>
      <c r="P59" t="s">
        <v>16</v>
      </c>
    </row>
    <row r="60" spans="1:16" x14ac:dyDescent="0.2">
      <c r="A60" s="22" t="s">
        <v>41</v>
      </c>
      <c r="E60" s="23" t="s">
        <v>38</v>
      </c>
    </row>
    <row r="61" spans="1:16" x14ac:dyDescent="0.2">
      <c r="A61" s="24" t="s">
        <v>43</v>
      </c>
      <c r="E61" s="25" t="s">
        <v>95</v>
      </c>
    </row>
    <row r="62" spans="1:16" ht="318.75" x14ac:dyDescent="0.2">
      <c r="A62" t="s">
        <v>44</v>
      </c>
      <c r="E62" s="23" t="s">
        <v>96</v>
      </c>
    </row>
    <row r="63" spans="1:16" x14ac:dyDescent="0.2">
      <c r="A63" s="12" t="s">
        <v>36</v>
      </c>
      <c r="B63" s="17" t="s">
        <v>97</v>
      </c>
      <c r="C63" s="17" t="s">
        <v>98</v>
      </c>
      <c r="D63" s="12" t="s">
        <v>38</v>
      </c>
      <c r="E63" s="18" t="s">
        <v>99</v>
      </c>
      <c r="F63" s="19" t="s">
        <v>40</v>
      </c>
      <c r="G63" s="20">
        <v>18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16</v>
      </c>
    </row>
    <row r="64" spans="1:16" x14ac:dyDescent="0.2">
      <c r="A64" s="22" t="s">
        <v>41</v>
      </c>
      <c r="E64" s="23" t="s">
        <v>38</v>
      </c>
    </row>
    <row r="65" spans="1:16" x14ac:dyDescent="0.2">
      <c r="A65" s="24" t="s">
        <v>43</v>
      </c>
      <c r="E65" s="25" t="s">
        <v>38</v>
      </c>
    </row>
    <row r="66" spans="1:16" ht="229.5" x14ac:dyDescent="0.2">
      <c r="A66" t="s">
        <v>44</v>
      </c>
      <c r="E66" s="23" t="s">
        <v>100</v>
      </c>
    </row>
    <row r="67" spans="1:16" x14ac:dyDescent="0.2">
      <c r="A67" s="12" t="s">
        <v>36</v>
      </c>
      <c r="B67" s="17" t="s">
        <v>101</v>
      </c>
      <c r="C67" s="17" t="s">
        <v>102</v>
      </c>
      <c r="D67" s="12" t="s">
        <v>38</v>
      </c>
      <c r="E67" s="18" t="s">
        <v>103</v>
      </c>
      <c r="F67" s="19" t="s">
        <v>104</v>
      </c>
      <c r="G67" s="20">
        <v>20.3</v>
      </c>
      <c r="H67" s="21">
        <v>0</v>
      </c>
      <c r="I67" s="21">
        <f>ROUND(ROUND(H67,2)*ROUND(G67,3),2)</f>
        <v>0</v>
      </c>
      <c r="O67">
        <f>(I67*21)/100</f>
        <v>0</v>
      </c>
      <c r="P67" t="s">
        <v>16</v>
      </c>
    </row>
    <row r="68" spans="1:16" x14ac:dyDescent="0.2">
      <c r="A68" s="22" t="s">
        <v>41</v>
      </c>
      <c r="E68" s="23" t="s">
        <v>38</v>
      </c>
    </row>
    <row r="69" spans="1:16" x14ac:dyDescent="0.2">
      <c r="A69" s="24" t="s">
        <v>43</v>
      </c>
      <c r="E69" s="25" t="s">
        <v>38</v>
      </c>
    </row>
    <row r="70" spans="1:16" ht="25.5" x14ac:dyDescent="0.2">
      <c r="A70" t="s">
        <v>44</v>
      </c>
      <c r="E70" s="23" t="s">
        <v>105</v>
      </c>
    </row>
    <row r="71" spans="1:16" x14ac:dyDescent="0.2">
      <c r="A71" s="12" t="s">
        <v>36</v>
      </c>
      <c r="B71" s="17" t="s">
        <v>106</v>
      </c>
      <c r="C71" s="17" t="s">
        <v>107</v>
      </c>
      <c r="D71" s="12" t="s">
        <v>38</v>
      </c>
      <c r="E71" s="18" t="s">
        <v>108</v>
      </c>
      <c r="F71" s="19" t="s">
        <v>104</v>
      </c>
      <c r="G71" s="20">
        <v>121</v>
      </c>
      <c r="H71" s="21">
        <v>0</v>
      </c>
      <c r="I71" s="21">
        <f>ROUND(ROUND(H71,2)*ROUND(G71,3),2)</f>
        <v>0</v>
      </c>
      <c r="O71">
        <f>(I71*21)/100</f>
        <v>0</v>
      </c>
      <c r="P71" t="s">
        <v>16</v>
      </c>
    </row>
    <row r="72" spans="1:16" x14ac:dyDescent="0.2">
      <c r="A72" s="22" t="s">
        <v>41</v>
      </c>
      <c r="E72" s="23" t="s">
        <v>38</v>
      </c>
    </row>
    <row r="73" spans="1:16" x14ac:dyDescent="0.2">
      <c r="A73" s="24" t="s">
        <v>43</v>
      </c>
      <c r="E73" s="25" t="s">
        <v>38</v>
      </c>
    </row>
    <row r="74" spans="1:16" x14ac:dyDescent="0.2">
      <c r="A74" t="s">
        <v>44</v>
      </c>
      <c r="E74" s="23" t="s">
        <v>109</v>
      </c>
    </row>
    <row r="75" spans="1:16" x14ac:dyDescent="0.2">
      <c r="A75" s="12" t="s">
        <v>36</v>
      </c>
      <c r="B75" s="17" t="s">
        <v>110</v>
      </c>
      <c r="C75" s="17" t="s">
        <v>111</v>
      </c>
      <c r="D75" s="12" t="s">
        <v>38</v>
      </c>
      <c r="E75" s="18" t="s">
        <v>112</v>
      </c>
      <c r="F75" s="19" t="s">
        <v>104</v>
      </c>
      <c r="G75" s="20">
        <v>121</v>
      </c>
      <c r="H75" s="21">
        <v>0</v>
      </c>
      <c r="I75" s="21">
        <f>ROUND(ROUND(H75,2)*ROUND(G75,3),2)</f>
        <v>0</v>
      </c>
      <c r="O75">
        <f>(I75*21)/100</f>
        <v>0</v>
      </c>
      <c r="P75" t="s">
        <v>16</v>
      </c>
    </row>
    <row r="76" spans="1:16" x14ac:dyDescent="0.2">
      <c r="A76" s="22" t="s">
        <v>41</v>
      </c>
      <c r="E76" s="23" t="s">
        <v>38</v>
      </c>
    </row>
    <row r="77" spans="1:16" x14ac:dyDescent="0.2">
      <c r="A77" s="24" t="s">
        <v>43</v>
      </c>
      <c r="E77" s="25" t="s">
        <v>38</v>
      </c>
    </row>
    <row r="78" spans="1:16" ht="38.25" x14ac:dyDescent="0.2">
      <c r="A78" t="s">
        <v>44</v>
      </c>
      <c r="E78" s="23" t="s">
        <v>113</v>
      </c>
    </row>
    <row r="79" spans="1:16" x14ac:dyDescent="0.2">
      <c r="A79" s="12" t="s">
        <v>36</v>
      </c>
      <c r="B79" s="17" t="s">
        <v>114</v>
      </c>
      <c r="C79" s="17" t="s">
        <v>115</v>
      </c>
      <c r="D79" s="12" t="s">
        <v>38</v>
      </c>
      <c r="E79" s="18" t="s">
        <v>116</v>
      </c>
      <c r="F79" s="19" t="s">
        <v>104</v>
      </c>
      <c r="G79" s="20">
        <v>121</v>
      </c>
      <c r="H79" s="21">
        <v>0</v>
      </c>
      <c r="I79" s="21">
        <f>ROUND(ROUND(H79,2)*ROUND(G79,3),2)</f>
        <v>0</v>
      </c>
      <c r="O79">
        <f>(I79*21)/100</f>
        <v>0</v>
      </c>
      <c r="P79" t="s">
        <v>16</v>
      </c>
    </row>
    <row r="80" spans="1:16" x14ac:dyDescent="0.2">
      <c r="A80" s="22" t="s">
        <v>41</v>
      </c>
      <c r="E80" s="23" t="s">
        <v>38</v>
      </c>
    </row>
    <row r="81" spans="1:18" x14ac:dyDescent="0.2">
      <c r="A81" s="24" t="s">
        <v>43</v>
      </c>
      <c r="E81" s="25" t="s">
        <v>38</v>
      </c>
    </row>
    <row r="82" spans="1:18" ht="25.5" x14ac:dyDescent="0.2">
      <c r="A82" t="s">
        <v>44</v>
      </c>
      <c r="E82" s="23" t="s">
        <v>117</v>
      </c>
    </row>
    <row r="83" spans="1:18" ht="12.75" customHeight="1" x14ac:dyDescent="0.2">
      <c r="A83" s="2" t="s">
        <v>34</v>
      </c>
      <c r="B83" s="2"/>
      <c r="C83" s="26" t="s">
        <v>26</v>
      </c>
      <c r="D83" s="2"/>
      <c r="E83" s="15" t="s">
        <v>118</v>
      </c>
      <c r="F83" s="2"/>
      <c r="G83" s="2"/>
      <c r="H83" s="2"/>
      <c r="I83" s="27">
        <f>0+Q83</f>
        <v>0</v>
      </c>
      <c r="O83">
        <f>0+R83</f>
        <v>0</v>
      </c>
      <c r="Q83">
        <f>0+I84+I88+I92+I96+I100+I104</f>
        <v>0</v>
      </c>
      <c r="R83">
        <f>0+O84+O88+O92+O96+O100+O104</f>
        <v>0</v>
      </c>
    </row>
    <row r="84" spans="1:18" x14ac:dyDescent="0.2">
      <c r="A84" s="12" t="s">
        <v>36</v>
      </c>
      <c r="B84" s="17" t="s">
        <v>119</v>
      </c>
      <c r="C84" s="17" t="s">
        <v>120</v>
      </c>
      <c r="D84" s="12" t="s">
        <v>38</v>
      </c>
      <c r="E84" s="18" t="s">
        <v>121</v>
      </c>
      <c r="F84" s="19" t="s">
        <v>40</v>
      </c>
      <c r="G84" s="20">
        <v>0.82099999999999995</v>
      </c>
      <c r="H84" s="21">
        <v>0</v>
      </c>
      <c r="I84" s="21">
        <f>ROUND(ROUND(H84,2)*ROUND(G84,3),2)</f>
        <v>0</v>
      </c>
      <c r="O84">
        <f>(I84*21)/100</f>
        <v>0</v>
      </c>
      <c r="P84" t="s">
        <v>16</v>
      </c>
    </row>
    <row r="85" spans="1:18" x14ac:dyDescent="0.2">
      <c r="A85" s="22" t="s">
        <v>41</v>
      </c>
      <c r="E85" s="23" t="s">
        <v>122</v>
      </c>
    </row>
    <row r="86" spans="1:18" x14ac:dyDescent="0.2">
      <c r="A86" s="24" t="s">
        <v>43</v>
      </c>
      <c r="E86" s="25" t="s">
        <v>123</v>
      </c>
    </row>
    <row r="87" spans="1:18" ht="127.5" x14ac:dyDescent="0.2">
      <c r="A87" t="s">
        <v>44</v>
      </c>
      <c r="E87" s="23" t="s">
        <v>124</v>
      </c>
    </row>
    <row r="88" spans="1:18" x14ac:dyDescent="0.2">
      <c r="A88" s="12" t="s">
        <v>36</v>
      </c>
      <c r="B88" s="17" t="s">
        <v>125</v>
      </c>
      <c r="C88" s="17" t="s">
        <v>126</v>
      </c>
      <c r="D88" s="12" t="s">
        <v>38</v>
      </c>
      <c r="E88" s="18" t="s">
        <v>127</v>
      </c>
      <c r="F88" s="19" t="s">
        <v>40</v>
      </c>
      <c r="G88" s="20">
        <v>9.0269999999999992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16</v>
      </c>
    </row>
    <row r="89" spans="1:18" x14ac:dyDescent="0.2">
      <c r="A89" s="22" t="s">
        <v>41</v>
      </c>
      <c r="E89" s="23" t="s">
        <v>128</v>
      </c>
    </row>
    <row r="90" spans="1:18" x14ac:dyDescent="0.2">
      <c r="A90" s="24" t="s">
        <v>43</v>
      </c>
      <c r="E90" s="25" t="s">
        <v>129</v>
      </c>
    </row>
    <row r="91" spans="1:18" ht="127.5" x14ac:dyDescent="0.2">
      <c r="A91" t="s">
        <v>44</v>
      </c>
      <c r="E91" s="23" t="s">
        <v>124</v>
      </c>
    </row>
    <row r="92" spans="1:18" x14ac:dyDescent="0.2">
      <c r="A92" s="12" t="s">
        <v>36</v>
      </c>
      <c r="B92" s="17" t="s">
        <v>130</v>
      </c>
      <c r="C92" s="17" t="s">
        <v>131</v>
      </c>
      <c r="D92" s="12" t="s">
        <v>38</v>
      </c>
      <c r="E92" s="18" t="s">
        <v>132</v>
      </c>
      <c r="F92" s="19" t="s">
        <v>104</v>
      </c>
      <c r="G92" s="20">
        <v>501.5</v>
      </c>
      <c r="H92" s="21">
        <v>0</v>
      </c>
      <c r="I92" s="21">
        <f>ROUND(ROUND(H92,2)*ROUND(G92,3),2)</f>
        <v>0</v>
      </c>
      <c r="O92">
        <f>(I92*21)/100</f>
        <v>0</v>
      </c>
      <c r="P92" t="s">
        <v>16</v>
      </c>
    </row>
    <row r="93" spans="1:18" x14ac:dyDescent="0.2">
      <c r="A93" s="22" t="s">
        <v>41</v>
      </c>
      <c r="E93" s="23" t="s">
        <v>38</v>
      </c>
    </row>
    <row r="94" spans="1:18" x14ac:dyDescent="0.2">
      <c r="A94" s="24" t="s">
        <v>43</v>
      </c>
      <c r="E94" s="25" t="s">
        <v>38</v>
      </c>
    </row>
    <row r="95" spans="1:18" ht="51" x14ac:dyDescent="0.2">
      <c r="A95" t="s">
        <v>44</v>
      </c>
      <c r="E95" s="23" t="s">
        <v>133</v>
      </c>
    </row>
    <row r="96" spans="1:18" x14ac:dyDescent="0.2">
      <c r="A96" s="12" t="s">
        <v>36</v>
      </c>
      <c r="B96" s="17" t="s">
        <v>134</v>
      </c>
      <c r="C96" s="17" t="s">
        <v>135</v>
      </c>
      <c r="D96" s="12" t="s">
        <v>38</v>
      </c>
      <c r="E96" s="18" t="s">
        <v>136</v>
      </c>
      <c r="F96" s="19" t="s">
        <v>104</v>
      </c>
      <c r="G96" s="20">
        <v>501.5</v>
      </c>
      <c r="H96" s="21">
        <v>0</v>
      </c>
      <c r="I96" s="21">
        <f>ROUND(ROUND(H96,2)*ROUND(G96,3),2)</f>
        <v>0</v>
      </c>
      <c r="O96">
        <f>(I96*21)/100</f>
        <v>0</v>
      </c>
      <c r="P96" t="s">
        <v>16</v>
      </c>
    </row>
    <row r="97" spans="1:18" x14ac:dyDescent="0.2">
      <c r="A97" s="22" t="s">
        <v>41</v>
      </c>
      <c r="E97" s="23" t="s">
        <v>38</v>
      </c>
    </row>
    <row r="98" spans="1:18" x14ac:dyDescent="0.2">
      <c r="A98" s="24" t="s">
        <v>43</v>
      </c>
      <c r="E98" s="25" t="s">
        <v>38</v>
      </c>
    </row>
    <row r="99" spans="1:18" ht="140.25" x14ac:dyDescent="0.2">
      <c r="A99" t="s">
        <v>44</v>
      </c>
      <c r="E99" s="23" t="s">
        <v>137</v>
      </c>
    </row>
    <row r="100" spans="1:18" x14ac:dyDescent="0.2">
      <c r="A100" s="12" t="s">
        <v>36</v>
      </c>
      <c r="B100" s="17" t="s">
        <v>138</v>
      </c>
      <c r="C100" s="17" t="s">
        <v>139</v>
      </c>
      <c r="D100" s="12" t="s">
        <v>38</v>
      </c>
      <c r="E100" s="18" t="s">
        <v>140</v>
      </c>
      <c r="F100" s="19" t="s">
        <v>104</v>
      </c>
      <c r="G100" s="20">
        <v>56.7</v>
      </c>
      <c r="H100" s="21">
        <v>0</v>
      </c>
      <c r="I100" s="21">
        <f>ROUND(ROUND(H100,2)*ROUND(G100,3),2)</f>
        <v>0</v>
      </c>
      <c r="O100">
        <f>(I100*21)/100</f>
        <v>0</v>
      </c>
      <c r="P100" t="s">
        <v>16</v>
      </c>
    </row>
    <row r="101" spans="1:18" x14ac:dyDescent="0.2">
      <c r="A101" s="22" t="s">
        <v>41</v>
      </c>
      <c r="E101" s="23" t="s">
        <v>141</v>
      </c>
    </row>
    <row r="102" spans="1:18" x14ac:dyDescent="0.2">
      <c r="A102" s="24" t="s">
        <v>43</v>
      </c>
      <c r="E102" s="25" t="s">
        <v>38</v>
      </c>
    </row>
    <row r="103" spans="1:18" ht="140.25" x14ac:dyDescent="0.2">
      <c r="A103" t="s">
        <v>44</v>
      </c>
      <c r="E103" s="23" t="s">
        <v>137</v>
      </c>
    </row>
    <row r="104" spans="1:18" ht="25.5" x14ac:dyDescent="0.2">
      <c r="A104" s="12" t="s">
        <v>36</v>
      </c>
      <c r="B104" s="17" t="s">
        <v>142</v>
      </c>
      <c r="C104" s="17" t="s">
        <v>143</v>
      </c>
      <c r="D104" s="12" t="s">
        <v>38</v>
      </c>
      <c r="E104" s="18" t="s">
        <v>144</v>
      </c>
      <c r="F104" s="19" t="s">
        <v>104</v>
      </c>
      <c r="G104" s="20">
        <v>6.1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16</v>
      </c>
    </row>
    <row r="105" spans="1:18" x14ac:dyDescent="0.2">
      <c r="A105" s="22" t="s">
        <v>41</v>
      </c>
      <c r="E105" s="23" t="s">
        <v>38</v>
      </c>
    </row>
    <row r="106" spans="1:18" x14ac:dyDescent="0.2">
      <c r="A106" s="24" t="s">
        <v>43</v>
      </c>
      <c r="E106" s="25" t="s">
        <v>38</v>
      </c>
    </row>
    <row r="107" spans="1:18" ht="165.75" x14ac:dyDescent="0.2">
      <c r="A107" t="s">
        <v>44</v>
      </c>
      <c r="E107" s="23" t="s">
        <v>145</v>
      </c>
    </row>
    <row r="108" spans="1:18" ht="12.75" customHeight="1" x14ac:dyDescent="0.2">
      <c r="A108" s="2" t="s">
        <v>34</v>
      </c>
      <c r="B108" s="2"/>
      <c r="C108" s="26" t="s">
        <v>69</v>
      </c>
      <c r="D108" s="2"/>
      <c r="E108" s="15" t="s">
        <v>146</v>
      </c>
      <c r="F108" s="2"/>
      <c r="G108" s="2"/>
      <c r="H108" s="2"/>
      <c r="I108" s="27">
        <f>0+Q108</f>
        <v>0</v>
      </c>
      <c r="O108">
        <f>0+R108</f>
        <v>0</v>
      </c>
      <c r="Q108">
        <f>0+I109+I113</f>
        <v>0</v>
      </c>
      <c r="R108">
        <f>0+O109+O113</f>
        <v>0</v>
      </c>
    </row>
    <row r="109" spans="1:18" x14ac:dyDescent="0.2">
      <c r="A109" s="12" t="s">
        <v>36</v>
      </c>
      <c r="B109" s="17" t="s">
        <v>147</v>
      </c>
      <c r="C109" s="17" t="s">
        <v>148</v>
      </c>
      <c r="D109" s="12" t="s">
        <v>38</v>
      </c>
      <c r="E109" s="18" t="s">
        <v>149</v>
      </c>
      <c r="F109" s="19" t="s">
        <v>150</v>
      </c>
      <c r="G109" s="20">
        <v>10</v>
      </c>
      <c r="H109" s="21">
        <v>0</v>
      </c>
      <c r="I109" s="21">
        <f>ROUND(ROUND(H109,2)*ROUND(G109,3),2)</f>
        <v>0</v>
      </c>
      <c r="O109">
        <f>(I109*21)/100</f>
        <v>0</v>
      </c>
      <c r="P109" t="s">
        <v>16</v>
      </c>
    </row>
    <row r="110" spans="1:18" x14ac:dyDescent="0.2">
      <c r="A110" s="22" t="s">
        <v>41</v>
      </c>
      <c r="E110" s="23" t="s">
        <v>38</v>
      </c>
    </row>
    <row r="111" spans="1:18" x14ac:dyDescent="0.2">
      <c r="A111" s="24" t="s">
        <v>43</v>
      </c>
      <c r="E111" s="25" t="s">
        <v>38</v>
      </c>
    </row>
    <row r="112" spans="1:18" ht="255" x14ac:dyDescent="0.2">
      <c r="A112" t="s">
        <v>44</v>
      </c>
      <c r="E112" s="23" t="s">
        <v>151</v>
      </c>
    </row>
    <row r="113" spans="1:18" x14ac:dyDescent="0.2">
      <c r="A113" s="12" t="s">
        <v>36</v>
      </c>
      <c r="B113" s="17" t="s">
        <v>152</v>
      </c>
      <c r="C113" s="17" t="s">
        <v>153</v>
      </c>
      <c r="D113" s="12" t="s">
        <v>38</v>
      </c>
      <c r="E113" s="18" t="s">
        <v>154</v>
      </c>
      <c r="F113" s="19" t="s">
        <v>155</v>
      </c>
      <c r="G113" s="20">
        <v>1</v>
      </c>
      <c r="H113" s="21">
        <v>0</v>
      </c>
      <c r="I113" s="21">
        <f>ROUND(ROUND(H113,2)*ROUND(G113,3),2)</f>
        <v>0</v>
      </c>
      <c r="O113">
        <f>(I113*21)/100</f>
        <v>0</v>
      </c>
      <c r="P113" t="s">
        <v>16</v>
      </c>
    </row>
    <row r="114" spans="1:18" x14ac:dyDescent="0.2">
      <c r="A114" s="22" t="s">
        <v>41</v>
      </c>
      <c r="E114" s="23" t="s">
        <v>38</v>
      </c>
    </row>
    <row r="115" spans="1:18" x14ac:dyDescent="0.2">
      <c r="A115" s="24" t="s">
        <v>43</v>
      </c>
      <c r="E115" s="25" t="s">
        <v>38</v>
      </c>
    </row>
    <row r="116" spans="1:18" ht="76.5" x14ac:dyDescent="0.2">
      <c r="A116" t="s">
        <v>44</v>
      </c>
      <c r="E116" s="23" t="s">
        <v>156</v>
      </c>
    </row>
    <row r="117" spans="1:18" ht="12.75" customHeight="1" x14ac:dyDescent="0.2">
      <c r="A117" s="2" t="s">
        <v>34</v>
      </c>
      <c r="B117" s="2"/>
      <c r="C117" s="26" t="s">
        <v>31</v>
      </c>
      <c r="D117" s="2"/>
      <c r="E117" s="15" t="s">
        <v>157</v>
      </c>
      <c r="F117" s="2"/>
      <c r="G117" s="2"/>
      <c r="H117" s="2"/>
      <c r="I117" s="27">
        <f>0+Q117</f>
        <v>0</v>
      </c>
      <c r="O117">
        <f>0+R117</f>
        <v>0</v>
      </c>
      <c r="Q117">
        <f>0+I118+I122+I126+I130+I134</f>
        <v>0</v>
      </c>
      <c r="R117">
        <f>0+O118+O122+O126+O130+O134</f>
        <v>0</v>
      </c>
    </row>
    <row r="118" spans="1:18" x14ac:dyDescent="0.2">
      <c r="A118" s="12" t="s">
        <v>36</v>
      </c>
      <c r="B118" s="17" t="s">
        <v>158</v>
      </c>
      <c r="C118" s="17" t="s">
        <v>159</v>
      </c>
      <c r="D118" s="12" t="s">
        <v>38</v>
      </c>
      <c r="E118" s="18" t="s">
        <v>160</v>
      </c>
      <c r="F118" s="19" t="s">
        <v>150</v>
      </c>
      <c r="G118" s="20">
        <v>356.6</v>
      </c>
      <c r="H118" s="21">
        <v>0</v>
      </c>
      <c r="I118" s="21">
        <f>ROUND(ROUND(H118,2)*ROUND(G118,3),2)</f>
        <v>0</v>
      </c>
      <c r="O118">
        <f>(I118*21)/100</f>
        <v>0</v>
      </c>
      <c r="P118" t="s">
        <v>16</v>
      </c>
    </row>
    <row r="119" spans="1:18" x14ac:dyDescent="0.2">
      <c r="A119" s="22" t="s">
        <v>41</v>
      </c>
      <c r="E119" s="23" t="s">
        <v>38</v>
      </c>
    </row>
    <row r="120" spans="1:18" x14ac:dyDescent="0.2">
      <c r="A120" s="24" t="s">
        <v>43</v>
      </c>
      <c r="E120" s="25" t="s">
        <v>38</v>
      </c>
    </row>
    <row r="121" spans="1:18" ht="51" x14ac:dyDescent="0.2">
      <c r="A121" t="s">
        <v>44</v>
      </c>
      <c r="E121" s="23" t="s">
        <v>161</v>
      </c>
    </row>
    <row r="122" spans="1:18" x14ac:dyDescent="0.2">
      <c r="A122" s="12" t="s">
        <v>36</v>
      </c>
      <c r="B122" s="17" t="s">
        <v>162</v>
      </c>
      <c r="C122" s="17" t="s">
        <v>163</v>
      </c>
      <c r="D122" s="12" t="s">
        <v>38</v>
      </c>
      <c r="E122" s="18" t="s">
        <v>164</v>
      </c>
      <c r="F122" s="19" t="s">
        <v>150</v>
      </c>
      <c r="G122" s="20">
        <v>31.7</v>
      </c>
      <c r="H122" s="21">
        <v>0</v>
      </c>
      <c r="I122" s="21">
        <f>ROUND(ROUND(H122,2)*ROUND(G122,3),2)</f>
        <v>0</v>
      </c>
      <c r="O122">
        <f>(I122*21)/100</f>
        <v>0</v>
      </c>
      <c r="P122" t="s">
        <v>16</v>
      </c>
    </row>
    <row r="123" spans="1:18" x14ac:dyDescent="0.2">
      <c r="A123" s="22" t="s">
        <v>41</v>
      </c>
      <c r="E123" s="23" t="s">
        <v>38</v>
      </c>
    </row>
    <row r="124" spans="1:18" x14ac:dyDescent="0.2">
      <c r="A124" s="24" t="s">
        <v>43</v>
      </c>
      <c r="E124" s="25" t="s">
        <v>38</v>
      </c>
    </row>
    <row r="125" spans="1:18" ht="51" x14ac:dyDescent="0.2">
      <c r="A125" t="s">
        <v>44</v>
      </c>
      <c r="E125" s="23" t="s">
        <v>161</v>
      </c>
    </row>
    <row r="126" spans="1:18" x14ac:dyDescent="0.2">
      <c r="A126" s="12" t="s">
        <v>36</v>
      </c>
      <c r="B126" s="17" t="s">
        <v>165</v>
      </c>
      <c r="C126" s="17" t="s">
        <v>166</v>
      </c>
      <c r="D126" s="12" t="s">
        <v>38</v>
      </c>
      <c r="E126" s="18" t="s">
        <v>167</v>
      </c>
      <c r="F126" s="19" t="s">
        <v>150</v>
      </c>
      <c r="G126" s="20">
        <v>40.799999999999997</v>
      </c>
      <c r="H126" s="21">
        <v>0</v>
      </c>
      <c r="I126" s="21">
        <f>ROUND(ROUND(H126,2)*ROUND(G126,3),2)</f>
        <v>0</v>
      </c>
      <c r="O126">
        <f>(I126*21)/100</f>
        <v>0</v>
      </c>
      <c r="P126" t="s">
        <v>16</v>
      </c>
    </row>
    <row r="127" spans="1:18" x14ac:dyDescent="0.2">
      <c r="A127" s="22" t="s">
        <v>41</v>
      </c>
      <c r="E127" s="23" t="s">
        <v>38</v>
      </c>
    </row>
    <row r="128" spans="1:18" x14ac:dyDescent="0.2">
      <c r="A128" s="24" t="s">
        <v>43</v>
      </c>
      <c r="E128" s="25" t="s">
        <v>38</v>
      </c>
    </row>
    <row r="129" spans="1:16" ht="25.5" x14ac:dyDescent="0.2">
      <c r="A129" t="s">
        <v>44</v>
      </c>
      <c r="E129" s="23" t="s">
        <v>168</v>
      </c>
    </row>
    <row r="130" spans="1:16" x14ac:dyDescent="0.2">
      <c r="A130" s="12" t="s">
        <v>36</v>
      </c>
      <c r="B130" s="17" t="s">
        <v>169</v>
      </c>
      <c r="C130" s="17" t="s">
        <v>170</v>
      </c>
      <c r="D130" s="12" t="s">
        <v>38</v>
      </c>
      <c r="E130" s="18" t="s">
        <v>171</v>
      </c>
      <c r="F130" s="19" t="s">
        <v>150</v>
      </c>
      <c r="G130" s="20">
        <v>72.5</v>
      </c>
      <c r="H130" s="21">
        <v>0</v>
      </c>
      <c r="I130" s="21">
        <f>ROUND(ROUND(H130,2)*ROUND(G130,3),2)</f>
        <v>0</v>
      </c>
      <c r="O130">
        <f>(I130*21)/100</f>
        <v>0</v>
      </c>
      <c r="P130" t="s">
        <v>16</v>
      </c>
    </row>
    <row r="131" spans="1:16" x14ac:dyDescent="0.2">
      <c r="A131" s="22" t="s">
        <v>41</v>
      </c>
      <c r="E131" s="23" t="s">
        <v>38</v>
      </c>
    </row>
    <row r="132" spans="1:16" x14ac:dyDescent="0.2">
      <c r="A132" s="24" t="s">
        <v>43</v>
      </c>
      <c r="E132" s="25" t="s">
        <v>38</v>
      </c>
    </row>
    <row r="133" spans="1:16" ht="38.25" x14ac:dyDescent="0.2">
      <c r="A133" t="s">
        <v>44</v>
      </c>
      <c r="E133" s="23" t="s">
        <v>172</v>
      </c>
    </row>
    <row r="134" spans="1:16" ht="25.5" x14ac:dyDescent="0.2">
      <c r="A134" s="12" t="s">
        <v>36</v>
      </c>
      <c r="B134" s="17" t="s">
        <v>173</v>
      </c>
      <c r="C134" s="17" t="s">
        <v>174</v>
      </c>
      <c r="D134" s="12" t="s">
        <v>38</v>
      </c>
      <c r="E134" s="18" t="s">
        <v>175</v>
      </c>
      <c r="F134" s="19" t="s">
        <v>150</v>
      </c>
      <c r="G134" s="20">
        <v>14.5</v>
      </c>
      <c r="H134" s="21">
        <v>0</v>
      </c>
      <c r="I134" s="21">
        <f>ROUND(ROUND(H134,2)*ROUND(G134,3),2)</f>
        <v>0</v>
      </c>
      <c r="O134">
        <f>(I134*21)/100</f>
        <v>0</v>
      </c>
      <c r="P134" t="s">
        <v>16</v>
      </c>
    </row>
    <row r="135" spans="1:16" x14ac:dyDescent="0.2">
      <c r="A135" s="22" t="s">
        <v>41</v>
      </c>
      <c r="E135" s="23" t="s">
        <v>38</v>
      </c>
    </row>
    <row r="136" spans="1:16" x14ac:dyDescent="0.2">
      <c r="A136" s="24" t="s">
        <v>43</v>
      </c>
      <c r="E136" s="25" t="s">
        <v>38</v>
      </c>
    </row>
    <row r="137" spans="1:16" ht="76.5" x14ac:dyDescent="0.2">
      <c r="A137" t="s">
        <v>44</v>
      </c>
      <c r="E137" s="23" t="s">
        <v>176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101_101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Ing. Jiří Šenkýř</cp:lastModifiedBy>
  <dcterms:modified xsi:type="dcterms:W3CDTF">2023-06-27T13:11:35Z</dcterms:modified>
  <cp:category/>
  <cp:contentStatus/>
</cp:coreProperties>
</file>