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16" yWindow="65416" windowWidth="29040" windowHeight="15840" activeTab="0"/>
  </bookViews>
  <sheets>
    <sheet name="Rekapitulace stavby" sheetId="1" r:id="rId1"/>
    <sheet name="D1 - PŘELOŽENÍ STŘEŠNÍ KR..." sheetId="2" r:id="rId2"/>
    <sheet name="2 - VEDLEJŠÍ NÁKLADY" sheetId="3" r:id="rId3"/>
    <sheet name="Pokyny pro vyplnění" sheetId="4" r:id="rId4"/>
  </sheets>
  <definedNames>
    <definedName name="_xlnm._FilterDatabase" localSheetId="2" hidden="1">'2 - VEDLEJŠÍ NÁKLADY'!$C$82:$K$92</definedName>
    <definedName name="_xlnm._FilterDatabase" localSheetId="1" hidden="1">'D1 - PŘELOŽENÍ STŘEŠNÍ KR...'!$C$95:$K$462</definedName>
    <definedName name="_xlnm.Print_Area" localSheetId="2">'2 - VEDLEJŠÍ NÁKLADY'!$C$4:$J$39,'2 - VEDLEJŠÍ NÁKLADY'!$C$45:$J$64,'2 - VEDLEJŠÍ NÁKLADY'!$C$70:$K$92</definedName>
    <definedName name="_xlnm.Print_Area" localSheetId="1">'D1 - PŘELOŽENÍ STŘEŠNÍ KR...'!$C$4:$J$39,'D1 - PŘELOŽENÍ STŘEŠNÍ KR...'!$C$45:$J$77,'D1 - PŘELOŽENÍ STŘEŠNÍ KR...'!$C$83:$K$462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'D1 - PŘELOŽENÍ STŘEŠNÍ KR...'!$95:$95</definedName>
    <definedName name="_xlnm.Print_Titles" localSheetId="2">'2 - VEDLEJŠÍ NÁKLADY'!$82:$82</definedName>
  </definedNames>
  <calcPr calcId="181029"/>
  <extLst/>
</workbook>
</file>

<file path=xl/sharedStrings.xml><?xml version="1.0" encoding="utf-8"?>
<sst xmlns="http://schemas.openxmlformats.org/spreadsheetml/2006/main" count="5047" uniqueCount="979">
  <si>
    <t>Export Komplet</t>
  </si>
  <si>
    <t>VZ</t>
  </si>
  <si>
    <t>2.0</t>
  </si>
  <si>
    <t/>
  </si>
  <si>
    <t>False</t>
  </si>
  <si>
    <t>{7a0198fc-ba22-47fe-aa13-526ef47c97cb}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</si>
  <si>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</si>
  <si>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</si>
  <si>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</si>
  <si>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</si>
  <si>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</si>
  <si>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</si>
  <si>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</si>
  <si>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</si>
  <si>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</si>
  <si>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3783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</si>
  <si>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</si>
  <si>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</si>
  <si>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ČESKÁ LÍPA - BYTOVÉ DOMY V UL.ČS ARMÁDY 881/40 a 888/48</t>
  </si>
  <si>
    <t>KSO:</t>
  </si>
  <si>
    <t>803</t>
  </si>
  <si>
    <t>CC-CZ:</t>
  </si>
  <si>
    <t>Místo:</t>
  </si>
  <si>
    <t>ČESKÁ LÍPA</t>
  </si>
  <si>
    <t>Datum:</t>
  </si>
  <si>
    <t>24. 3. 2020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</si>
  <si>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</si>
  <si>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</si>
  <si>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</si>
  <si>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</si>
  <si>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</si>
  <si>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</si>
  <si>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</si>
  <si>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M.PLESCHINGER</t>
  </si>
  <si>
    <t>True</t>
  </si>
  <si>
    <t>Zpracovatel:</t>
  </si>
  <si>
    <t>V.RENČOVÁ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</si>
  <si>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</si>
  <si>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</si>
  <si>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</si>
  <si>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</si>
  <si>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</si>
  <si>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</si>
  <si>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</si>
  <si>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</si>
  <si>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</si>
  <si>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</si>
  <si>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</si>
  <si>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</si>
  <si>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</si>
  <si>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</si>
  <si>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</si>
  <si>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</si>
  <si>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</si>
  <si>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</si>
  <si>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</si>
  <si>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</si>
  <si>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</si>
  <si>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</si>
  <si>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</si>
  <si>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</si>
  <si>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</si>
  <si>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</si>
  <si>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</si>
  <si>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</si>
  <si>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</si>
  <si>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</si>
  <si>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</si>
  <si>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</si>
  <si>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</si>
  <si>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</si>
  <si>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</si>
  <si>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</si>
  <si>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</si>
  <si>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</si>
  <si>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</si>
  <si>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</si>
  <si>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</si>
  <si>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</t>
  </si>
  <si>
    <t>PŘELOŽENÍ STŘEŠNÍ KRYTINY A VÝMĚNA NAVAZUJÍCÍCH PRVKŮ</t>
  </si>
  <si>
    <t>STA</t>
  </si>
  <si>
    <t>1</t>
  </si>
  <si>
    <t>{546868bf-89c0-4739-9ea4-3d4d018680aa}</t>
  </si>
  <si>
    <t>2</t>
  </si>
  <si>
    <t>VEDLEJŠÍ NÁKLADY</t>
  </si>
  <si>
    <t>{f9ad5cf6-1fcd-42c1-a973-e63a3856b9ce}</t>
  </si>
  <si>
    <t>KRYCÍ LIST SOUPISU PRACÍ</t>
  </si>
  <si>
    <t>Objekt:</t>
  </si>
  <si>
    <t>D1 - PŘELOŽENÍ STŘEŠNÍ KRYTINY A VÝMĚNA NAVAZUJÍCÍCH PRVKŮ</t>
  </si>
  <si>
    <t xml:space="preserve">NEDÍLNOU SOUČÁSTÍ PRO OCENĚNÍ JE PROJEKTOVÁ DOKUMENTACE.  VÝMĚRY JSOU PŘEVZATY PD (výkres č.D.1.1 b1-b3), VÝPOČET A POPIS JE UVNITŘ POLOŽKY.   PŘI OPRAVĚ STŘECHY JE NUTNÉ DODRŽET TECHN.PODKLADY VÝROBCE KRYTINY.  MATERIÁLY  P Ř Í P A D N Ě   UVEDENÉ V ROZPOČTU JSOU  O R I E N T A Č N Í. MOHOU BÝT DODVATELEM V SOULADU SE ZÁKONEM č.134/2016 SB ZAMĚNĚNY ZA PŘEDPOKLADU, ŽE BUDOU SPLŇOVAT SROVNATELNÉ  TECHNICKÉ PARAMETRY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</si>
  <si>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</si>
  <si>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</si>
  <si>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</si>
  <si>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</si>
  <si>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</si>
  <si>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62 - Úprava povrchů vnějších</t>
  </si>
  <si>
    <t xml:space="preserve">    9 - Ostatní konstrukce a práce, bourání</t>
  </si>
  <si>
    <t xml:space="preserve">    94 - Lešení a stavební výtahy</t>
  </si>
  <si>
    <t xml:space="preserve">    998 -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</si>
  <si>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</si>
  <si>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</si>
  <si>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</si>
  <si>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</si>
  <si>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</si>
  <si>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</si>
  <si>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</si>
  <si>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</si>
  <si>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M - Práce a dodávky M</t>
  </si>
  <si>
    <t xml:space="preserve">    21-M - Elektromontáže</t>
  </si>
  <si>
    <t>N00 - Nepojmenované práce</t>
  </si>
  <si>
    <t xml:space="preserve">    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</si>
  <si>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</si>
  <si>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</si>
  <si>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</si>
  <si>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</si>
  <si>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</si>
  <si>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</si>
  <si>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</si>
  <si>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</si>
  <si>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</si>
  <si>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</si>
  <si>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</si>
  <si>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</si>
  <si>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</si>
  <si>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</si>
  <si>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</si>
  <si>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</si>
  <si>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62</t>
  </si>
  <si>
    <t>Úprava povrchů vnějších</t>
  </si>
  <si>
    <t>K</t>
  </si>
  <si>
    <t>629135102</t>
  </si>
  <si>
    <t>Vyrovnávací vrstva z cementové malty pod klempířskými prvky šířky přes 150 do 300 mm</t>
  </si>
  <si>
    <t>m</t>
  </si>
  <si>
    <t>CS ÚRS 2020 01</t>
  </si>
  <si>
    <t>4</t>
  </si>
  <si>
    <t>1185016117</t>
  </si>
  <si>
    <t>VV</t>
  </si>
  <si>
    <t>POD NOVE OPLECHOVANI ATIKY</t>
  </si>
  <si>
    <t>/viz vykres c.b3 - vypis prvku/</t>
  </si>
  <si>
    <t>15,20</t>
  </si>
  <si>
    <t>628195001</t>
  </si>
  <si>
    <t>Očištění zdiva nebo betonu zdí a valů před započetím oprav ručně</t>
  </si>
  <si>
    <t>m2</t>
  </si>
  <si>
    <t>782188332</t>
  </si>
  <si>
    <t>9</t>
  </si>
  <si>
    <t>Ostatní konstrukce a práce, bourání</t>
  </si>
  <si>
    <t>3</t>
  </si>
  <si>
    <t>953941811</t>
  </si>
  <si>
    <t>Osazení drobných kovových výrobků bez jejich dodání s vysekáním kapes pro upevňovací prvky se zazděním, zabetonováním nebo zalitím podpěr a zábradlí komínových lávek do připravených otvorů</t>
  </si>
  <si>
    <t>kus</t>
  </si>
  <si>
    <t>-1951046977</t>
  </si>
  <si>
    <t>KOTVENI LAVKY</t>
  </si>
  <si>
    <t>619991001</t>
  </si>
  <si>
    <t>Zakrytí vnitřních ploch před znečištěním včetně pozdějšího odkrytí podlah fólií přilepenou lepící páskou</t>
  </si>
  <si>
    <t>-987475795</t>
  </si>
  <si>
    <t>OCHRANA PODLAH U STRESNICH OKEN</t>
  </si>
  <si>
    <t>5 M2/OTVOR</t>
  </si>
  <si>
    <t>5,00*(12+22+2)</t>
  </si>
  <si>
    <t>5</t>
  </si>
  <si>
    <t>953951111</t>
  </si>
  <si>
    <t>Dodání a osazení špalíků ve stěnách, velikosti do 70x70x50 mm</t>
  </si>
  <si>
    <t>-1642782953</t>
  </si>
  <si>
    <t>PRO KOTVENI OPLECH.ATIKY</t>
  </si>
  <si>
    <t>66</t>
  </si>
  <si>
    <t>6</t>
  </si>
  <si>
    <t>765192001</t>
  </si>
  <si>
    <t>Nouzové zakrytí střechy plachtou</t>
  </si>
  <si>
    <t>668385799</t>
  </si>
  <si>
    <t xml:space="preserve">V PRIPADE NEPRIZNIVYCH </t>
  </si>
  <si>
    <t>POVETRNOSTNICH PODMINEK</t>
  </si>
  <si>
    <t>/viz vykres c.b1-3/</t>
  </si>
  <si>
    <t>(32,386+38,496)/2*8,00*2</t>
  </si>
  <si>
    <t>11,94*8,00/2</t>
  </si>
  <si>
    <t>Součet</t>
  </si>
  <si>
    <t>7</t>
  </si>
  <si>
    <t>952901111</t>
  </si>
  <si>
    <t>Vyčištění budov nebo objektů před předáním do užívání budov bytové nebo občanské výstavby, světlé výšky podlaží do 4 m</t>
  </si>
  <si>
    <t>-1000345062</t>
  </si>
  <si>
    <t>PO UKONCENI STAVEBNICH PRACI</t>
  </si>
  <si>
    <t>CCA 3 M2 U STRESNICH OKEN</t>
  </si>
  <si>
    <t>3,00*(12+22+2)</t>
  </si>
  <si>
    <t>94</t>
  </si>
  <si>
    <t>Lešení a stavební výtahy</t>
  </si>
  <si>
    <t>8</t>
  </si>
  <si>
    <t>949101112</t>
  </si>
  <si>
    <t>Lešení pomocné pracovní pro objekty pozemních staveb pro zatížení do 150 kg/m2, o výšce lešeňové podlahy přes 1,9 do 3,5 m</t>
  </si>
  <si>
    <t>1465968359</t>
  </si>
  <si>
    <t>PRO UPRAVU OSTENI STRES.OKEN</t>
  </si>
  <si>
    <t>108,00</t>
  </si>
  <si>
    <t>94541111R</t>
  </si>
  <si>
    <t>Žebříkový výtah s kloubově lomenou pojezdovou dráhou po střeše</t>
  </si>
  <si>
    <t>den</t>
  </si>
  <si>
    <t>575162490</t>
  </si>
  <si>
    <t>PLOSINA PRO MONTAZ PRVKU STRECHY</t>
  </si>
  <si>
    <t>/viz TZ/</t>
  </si>
  <si>
    <t>60</t>
  </si>
  <si>
    <t>10</t>
  </si>
  <si>
    <t>997013311</t>
  </si>
  <si>
    <t>Doprava suti shozem montáž a demontáž shozu výšky do 10 m</t>
  </si>
  <si>
    <t>-395902657</t>
  </si>
  <si>
    <t>PRO DEMONTAZ STRESNI KRYTINY</t>
  </si>
  <si>
    <t>9,00</t>
  </si>
  <si>
    <t>11</t>
  </si>
  <si>
    <t>997013321</t>
  </si>
  <si>
    <t>Doprava suti shozem montáž a demontáž shozu výšky Příplatek za první a každý další den použití shozu k ceně -3311</t>
  </si>
  <si>
    <t>-568682306</t>
  </si>
  <si>
    <t>NAJEM 60 DNI</t>
  </si>
  <si>
    <t>9,00*60</t>
  </si>
  <si>
    <t>12</t>
  </si>
  <si>
    <t>941111111</t>
  </si>
  <si>
    <t>Montáž lešení řadového trubkového lehkého pracovního s podlahami s provozním zatížením tř. 3 do 200 kg/m2 šířky tř. W06 od 0,6 do 0,9 m, výšky do 10 m</t>
  </si>
  <si>
    <t>1043286323</t>
  </si>
  <si>
    <t>LESENI PRO MONTAZ A DEMONTAZ PRVKU STRECHY</t>
  </si>
  <si>
    <t>/viz TZ a vykres c.1.b.1/</t>
  </si>
  <si>
    <t>0,90*(38,50+0,90*2+12,00+0,90*2+38,30)*9,00</t>
  </si>
  <si>
    <t>13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</si>
  <si>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</si>
  <si>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</si>
  <si>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1498621108</t>
  </si>
  <si>
    <t>748,440*60</t>
  </si>
  <si>
    <t>14</t>
  </si>
  <si>
    <t>941111811</t>
  </si>
  <si>
    <t>Demontáž lešení řadového trubkového lehkého pracovního s podlahami s provozním zatížením tř. 3 do 200 kg/m2 šířky tř. W06 od 0,6 do 0,9 m, výšky do 10 m</t>
  </si>
  <si>
    <t>-1081372459</t>
  </si>
  <si>
    <t>944511111</t>
  </si>
  <si>
    <t>Montáž ochranné sítě zavěšené na konstrukci lešení z textilie z umělých vláken</t>
  </si>
  <si>
    <t>2096629568</t>
  </si>
  <si>
    <t>16</t>
  </si>
  <si>
    <t>944511211</t>
  </si>
  <si>
    <t>Montáž ochranné sítě Příplatek za první a každý další den použití sítě k ceně -1111</t>
  </si>
  <si>
    <t>-226428142</t>
  </si>
  <si>
    <t>17</t>
  </si>
  <si>
    <t>944511811</t>
  </si>
  <si>
    <t>Demontáž ochranné sítě zavěšené na konstrukci lešení z textilie z umělých vláken</t>
  </si>
  <si>
    <t>-1742650865</t>
  </si>
  <si>
    <t>998</t>
  </si>
  <si>
    <t>Přesun hmot</t>
  </si>
  <si>
    <t>18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</si>
  <si>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</si>
  <si>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</si>
  <si>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t</t>
  </si>
  <si>
    <t>-1983419931</t>
  </si>
  <si>
    <t>PSV</t>
  </si>
  <si>
    <t>Práce a dodávky PSV</t>
  </si>
  <si>
    <t>762</t>
  </si>
  <si>
    <t>Konstrukce tesařské</t>
  </si>
  <si>
    <t>19</t>
  </si>
  <si>
    <t>762342812</t>
  </si>
  <si>
    <t>Demontáž bednění a laťování laťování střech sklonu do 60° se všemi nadstřešními konstrukcemi, z latí průřezové plochy do 25 cm2 při osové vzdálenosti přes 0,22 do 0,50 m</t>
  </si>
  <si>
    <t>-158310242</t>
  </si>
  <si>
    <t>STAVAJICI LATOVANI</t>
  </si>
  <si>
    <t>/viz TZ a vykres c.b3/</t>
  </si>
  <si>
    <t>514,00</t>
  </si>
  <si>
    <t>20</t>
  </si>
  <si>
    <t>762342813</t>
  </si>
  <si>
    <t>Demontáž bednění a laťování laťování střech sklonu do 60° se všemi nadstřešními konstrukcemi, z latí průřezové plochy do 25 cm2 při osové vzdálenosti přes 0,50 m</t>
  </si>
  <si>
    <t>-1906264629</t>
  </si>
  <si>
    <t>STAVAJICI KONTRALATE</t>
  </si>
  <si>
    <t>997013151</t>
  </si>
  <si>
    <t>Vnitrostaveništní doprava suti a vybouraných hmot vodorovně do 50 m svisle s omezením mechanizace pro budovy a haly výšky do 6 m</t>
  </si>
  <si>
    <t>1976724459</t>
  </si>
  <si>
    <t>K MISTU NALOZENI</t>
  </si>
  <si>
    <t>PRESUN PLOSINOU</t>
  </si>
  <si>
    <t>4,112</t>
  </si>
  <si>
    <t>22</t>
  </si>
  <si>
    <t>997013511</t>
  </si>
  <si>
    <t>Odvoz suti a vybouraných hmot z meziskládky na skládku s naložením a se složením, na vzdálenost do 1 km</t>
  </si>
  <si>
    <t>2014086816</t>
  </si>
  <si>
    <t>ODVOZ NA SKLADKU</t>
  </si>
  <si>
    <t>23</t>
  </si>
  <si>
    <t>997013509</t>
  </si>
  <si>
    <t>Odvoz suti a vybouraných hmot na skládku nebo meziskládku se složením, na vzdálenost Příplatek k ceně za každý další i započatý 1 km přes 1 km</t>
  </si>
  <si>
    <t>1895964444</t>
  </si>
  <si>
    <t>4,112*19</t>
  </si>
  <si>
    <t>24</t>
  </si>
  <si>
    <t>997013811</t>
  </si>
  <si>
    <t>Poplatek za uložení stavebního odpadu na skládce (skládkovné) dřevěného zatříděného do Katalogu odpadů pod kódem 17 02 01</t>
  </si>
  <si>
    <t>-1628472973</t>
  </si>
  <si>
    <t>25</t>
  </si>
  <si>
    <t>762342214</t>
  </si>
  <si>
    <t>Bednění a laťování montáž laťování střech jednoduchých sklonu do 60° při osové vzdálenosti latí přes 150 do 360 mm</t>
  </si>
  <si>
    <t>-1759301573</t>
  </si>
  <si>
    <t>NOVE LATOVANI - PREDPOKLAD 5/3 CM</t>
  </si>
  <si>
    <t>NUTNO DODRZET TECHNICKE PODKLADY VYROBCE KRYTINY</t>
  </si>
  <si>
    <t>26</t>
  </si>
  <si>
    <t>M</t>
  </si>
  <si>
    <t>60514114</t>
  </si>
  <si>
    <t>řezivo jehličnaté lať impregnovaná dl 4 m</t>
  </si>
  <si>
    <t>m3</t>
  </si>
  <si>
    <t>32</t>
  </si>
  <si>
    <t>875132936</t>
  </si>
  <si>
    <t>514,00*4*0,05*0,03</t>
  </si>
  <si>
    <t>3,084*1,1 "Přepočtené koeficientem množství</t>
  </si>
  <si>
    <t>27</t>
  </si>
  <si>
    <t>762342441</t>
  </si>
  <si>
    <t>Bednění a laťování montáž lišt trojúhelníkových nebo kontralatí</t>
  </si>
  <si>
    <t>1229422278</t>
  </si>
  <si>
    <t>NOVE KONTRALATE</t>
  </si>
  <si>
    <t>PREDPOKLAD LAT 6/4 CM</t>
  </si>
  <si>
    <t>/viz TZ a vykres c.b1-3/</t>
  </si>
  <si>
    <t>8,00*2*39</t>
  </si>
  <si>
    <t>28</t>
  </si>
  <si>
    <t>60514106</t>
  </si>
  <si>
    <t>řezivo jehličnaté lať pevnostní třída S10-13 průřez 40x60mm</t>
  </si>
  <si>
    <t>-1824871463</t>
  </si>
  <si>
    <t>624,00*0,06*0,04</t>
  </si>
  <si>
    <t>1,498*1,1 "Přepočtené koeficientem množství</t>
  </si>
  <si>
    <t>29</t>
  </si>
  <si>
    <t>762083121</t>
  </si>
  <si>
    <t>Práce společné pro tesařské konstrukce impregnace řeziva máčením proti dřevokaznému hmyzu, houbám a plísním, třída ohrožení 1 a 2 (dřevo v interiéru)</t>
  </si>
  <si>
    <t>-273104607</t>
  </si>
  <si>
    <t>KONTRALATE</t>
  </si>
  <si>
    <t>1,498</t>
  </si>
  <si>
    <t>30</t>
  </si>
  <si>
    <t>762395000</t>
  </si>
  <si>
    <t>Spojovací prostředky krovů, bednění a laťování, nadstřešních konstrukcí svory, prkna, hřebíky, pásová ocel, vruty</t>
  </si>
  <si>
    <t>-1661692225</t>
  </si>
  <si>
    <t>3,084+1,498</t>
  </si>
  <si>
    <t>31</t>
  </si>
  <si>
    <t>998762103</t>
  </si>
  <si>
    <t>Přesun hmot pro konstrukce tesařské stanovený z hmotnosti přesunovaného materiálu vodorovná dopravní vzdálenost do 50 m v objektech výšky přes 12 do 24 m</t>
  </si>
  <si>
    <t>1749571463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</si>
  <si>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</si>
  <si>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</si>
  <si>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186086388</t>
  </si>
  <si>
    <t>763</t>
  </si>
  <si>
    <t>Konstrukce suché výstavby</t>
  </si>
  <si>
    <t>33</t>
  </si>
  <si>
    <t>763182313</t>
  </si>
  <si>
    <t>Výplně otvorů konstrukcí ze sádrokartonových desek ostění oken z desek hloubky do 0,3 m</t>
  </si>
  <si>
    <t>1953214540</t>
  </si>
  <si>
    <t>UPRAVA VNITRNIHO OSTENI STRESNICH OKEN</t>
  </si>
  <si>
    <t>/viz vykres c.b3-vypis/</t>
  </si>
  <si>
    <t>(0,60+0,90)*2*12</t>
  </si>
  <si>
    <t>(0,94+1,40)*2*22</t>
  </si>
  <si>
    <t>34</t>
  </si>
  <si>
    <t>763131714</t>
  </si>
  <si>
    <t>Podhled ze sádrokartonových desek ostatní práce a konstrukce na podhledech ze sádrokartonových desek základní penetrační nátěr</t>
  </si>
  <si>
    <t>1141146520</t>
  </si>
  <si>
    <t>138,96*0,20</t>
  </si>
  <si>
    <t>35</t>
  </si>
  <si>
    <t>763131751</t>
  </si>
  <si>
    <t>Podhled ze sádrokartonových desek ostatní práce a konstrukce na podhledech ze sádrokartonových desek montáž parotěsné zábrany</t>
  </si>
  <si>
    <t>-1670035882</t>
  </si>
  <si>
    <t>138,96*0,30</t>
  </si>
  <si>
    <t>36</t>
  </si>
  <si>
    <t>28329276</t>
  </si>
  <si>
    <t>fólie PE vyztužená pro parotěsnou vrstvu (reakce na oheň - třída E) 140g/m2</t>
  </si>
  <si>
    <t>-1604399232</t>
  </si>
  <si>
    <t>41,688*1,1 "Přepočtené koeficientem množství</t>
  </si>
  <si>
    <t>37</t>
  </si>
  <si>
    <t>763131752</t>
  </si>
  <si>
    <t>Podhled ze sádrokartonových desek ostatní práce a konstrukce na podhledech ze sádrokartonových desek montáž jedné vrstvy tepelné izolace</t>
  </si>
  <si>
    <t>72952287</t>
  </si>
  <si>
    <t>DOPLNENI TEPELNE IZOLACE VE STRESE</t>
  </si>
  <si>
    <t>38</t>
  </si>
  <si>
    <t>63150799</t>
  </si>
  <si>
    <t>pás tepelně izolační mezi krokve λ=0,036-0,037 tl 200mm</t>
  </si>
  <si>
    <t>655777136</t>
  </si>
  <si>
    <t>39</t>
  </si>
  <si>
    <t>998763102</t>
  </si>
  <si>
    <t>Přesun hmot pro dřevostavby stanovený z hmotnosti přesunovaného materiálu vodorovná dopravní vzdálenost do 50 m v objektech výšky přes 12 do 24 m</t>
  </si>
  <si>
    <t>-1821708160</t>
  </si>
  <si>
    <t>40</t>
  </si>
  <si>
    <t>998763181</t>
  </si>
  <si>
    <t>Přesun hmot pro dřevostavby stanovený z hmotnosti přesunovaného materiálu Příplatek k ceně za přesun prováděný bez použití mechanizace pro jakoukoliv výšku objektu</t>
  </si>
  <si>
    <t>699759095</t>
  </si>
  <si>
    <t>764</t>
  </si>
  <si>
    <t>Konstrukce klempířské</t>
  </si>
  <si>
    <t>41</t>
  </si>
  <si>
    <t>764002812</t>
  </si>
  <si>
    <t>Demontáž klempířských konstrukcí okapového plechu do suti, v krytině skládané</t>
  </si>
  <si>
    <t>-95205003</t>
  </si>
  <si>
    <t>DEMONTAZ STAVAJICICH KLEMPIR.PRVKU</t>
  </si>
  <si>
    <t>OKAP</t>
  </si>
  <si>
    <t>88,67</t>
  </si>
  <si>
    <t>42</t>
  </si>
  <si>
    <t>764002871</t>
  </si>
  <si>
    <t>Demontáž klempířských konstrukcí lemování zdí do suti</t>
  </si>
  <si>
    <t>1041411665</t>
  </si>
  <si>
    <t>LEMOVANI ATIKY</t>
  </si>
  <si>
    <t>43</t>
  </si>
  <si>
    <t>764002841</t>
  </si>
  <si>
    <t>Demontáž klempířských konstrukcí oplechování horních ploch zdí a nadezdívek do suti</t>
  </si>
  <si>
    <t>1927588546</t>
  </si>
  <si>
    <t>ATIKA</t>
  </si>
  <si>
    <t>44</t>
  </si>
  <si>
    <t>764003801</t>
  </si>
  <si>
    <t>Demontáž klempířských konstrukcí lemování trub, konzol, držáků, ventilačních nástavců a ostatních kusových prvků do suti</t>
  </si>
  <si>
    <t>-961472446</t>
  </si>
  <si>
    <t>PROSTUPY KRYTINOU</t>
  </si>
  <si>
    <t>/viz vykres c.b1 - legenda/</t>
  </si>
  <si>
    <t xml:space="preserve">ANTENNI STOZAR </t>
  </si>
  <si>
    <t>OZN.2</t>
  </si>
  <si>
    <t>ODTAH PLYNOVEHO KOTLE</t>
  </si>
  <si>
    <t>OZN.3</t>
  </si>
  <si>
    <t>ODVETRANI KANALIZACE</t>
  </si>
  <si>
    <t>OZN.4</t>
  </si>
  <si>
    <t>45</t>
  </si>
  <si>
    <t>764002891</t>
  </si>
  <si>
    <t>Demontáž klempířských konstrukcí lemování sloupků komínových lávek do suti</t>
  </si>
  <si>
    <t>-2023796689</t>
  </si>
  <si>
    <t>STOUPACI PLOSINA</t>
  </si>
  <si>
    <t>2*2</t>
  </si>
  <si>
    <t>46</t>
  </si>
  <si>
    <t>-166109269</t>
  </si>
  <si>
    <t>0,233</t>
  </si>
  <si>
    <t>47</t>
  </si>
  <si>
    <t>1417777455</t>
  </si>
  <si>
    <t>ODVOZ DO SBERNY BEZ SKLADKOVNEHO</t>
  </si>
  <si>
    <t>48</t>
  </si>
  <si>
    <t>372984080</t>
  </si>
  <si>
    <t>0,233*19</t>
  </si>
  <si>
    <t>49</t>
  </si>
  <si>
    <t>76422440R</t>
  </si>
  <si>
    <t>Oplechování horních ploch zdí a nadezdívek (atik) z eloxovaného hliníkového plechu tl.0,6 mm mechanicky kotvené rš 750 mm</t>
  </si>
  <si>
    <t>2138911267</t>
  </si>
  <si>
    <t>NOVE KLEMPIRSKE PRVKY</t>
  </si>
  <si>
    <t>LEMOVANI A OPLECHOVANI ATIKY</t>
  </si>
  <si>
    <t>OZN.5</t>
  </si>
  <si>
    <t>50</t>
  </si>
  <si>
    <t>764225446</t>
  </si>
  <si>
    <t>Oplechování horních ploch zdí a nadezdívek (atik) z hliníkového plechu Příplatek k cenám za zvýšenou pracnost při provedení rohu nebo koutu přes rš 400 mm</t>
  </si>
  <si>
    <t>-1792018662</t>
  </si>
  <si>
    <t>51</t>
  </si>
  <si>
    <t>76432241R</t>
  </si>
  <si>
    <t>Lemování zdí z eloxovaného hliníkového plechu tl.0,6 mm spodní s formováním do tvaru krytiny rovných, střech s krytinou skládanou mimo prejzovou rš 750 mm</t>
  </si>
  <si>
    <t>626785805</t>
  </si>
  <si>
    <t>LEMOVANI KOMINU</t>
  </si>
  <si>
    <t>OZN.6</t>
  </si>
  <si>
    <t>36,10</t>
  </si>
  <si>
    <t>52</t>
  </si>
  <si>
    <t>76402142R</t>
  </si>
  <si>
    <t>Dilatační lišta z eloxovaného hliníkového tl.0,6 mm plechu připojovací, včetně tmelení rš 80 mm</t>
  </si>
  <si>
    <t>1930324586</t>
  </si>
  <si>
    <t>53</t>
  </si>
  <si>
    <t>76412141R</t>
  </si>
  <si>
    <t>Krytina z eloxovaného hliníkového plechu tl.0,6 mm s úpravou u okapů, prostupů a výčnělků střechy rovné drážkováním ze svitků rš 670 mm, sklon střechy přes 30 do 60°</t>
  </si>
  <si>
    <t>-2099375601</t>
  </si>
  <si>
    <t>OKAP STRECHY RS 1000 MM</t>
  </si>
  <si>
    <t>OZN.17</t>
  </si>
  <si>
    <t>88,67*1,00</t>
  </si>
  <si>
    <t>54</t>
  </si>
  <si>
    <t>76432445R</t>
  </si>
  <si>
    <t>Lemování sloupků komínových lávek z hliníkového plechu tl.0,6 mm s podložkou, střech s krytinou skládanou mimo prejzovou nebo z plechu rš 330 x 500 mm</t>
  </si>
  <si>
    <t>-137813277</t>
  </si>
  <si>
    <t>/odhad- detaily upresní vyrobce krytiny/</t>
  </si>
  <si>
    <t>OZN.16</t>
  </si>
  <si>
    <t>55</t>
  </si>
  <si>
    <t>76432542R</t>
  </si>
  <si>
    <t>Lemování trub, konzol, držáků a ostatních kusových prvků z hliníkového plechu tl.0,6 mm střech s krytinou skládanou mimo prejzovou nebo z plechu, průměr přes 100 do 150 mm</t>
  </si>
  <si>
    <t>5307201</t>
  </si>
  <si>
    <t>56</t>
  </si>
  <si>
    <t>998764103</t>
  </si>
  <si>
    <t>Přesun hmot pro konstrukce klempířské stanovený z hmotnosti přesunovaného materiálu vodorovná dopravní vzdálenost do 50 m v objektech výšky přes 12 do 24 m</t>
  </si>
  <si>
    <t>1684014888</t>
  </si>
  <si>
    <t>57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</si>
  <si>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</si>
  <si>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</si>
  <si>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-1978630947</t>
  </si>
  <si>
    <t>765</t>
  </si>
  <si>
    <t>Krytina skládaná</t>
  </si>
  <si>
    <t>58</t>
  </si>
  <si>
    <t>765121802</t>
  </si>
  <si>
    <t>Demontáž krytiny betonové na sucho, sklonu do 30° k dalšímu použití</t>
  </si>
  <si>
    <t>1261044269</t>
  </si>
  <si>
    <t>STAVAJICI KRYTINA K PRELOZENI</t>
  </si>
  <si>
    <t>/viz TZ a výkres c.b3-plocha strechy/</t>
  </si>
  <si>
    <t>OZN.11</t>
  </si>
  <si>
    <t>59</t>
  </si>
  <si>
    <t>765121822</t>
  </si>
  <si>
    <t>Demontáž krytiny betonové Příplatek k cenám za sklon přes 30° k dalšímu použití</t>
  </si>
  <si>
    <t>-643573874</t>
  </si>
  <si>
    <t>765121882</t>
  </si>
  <si>
    <t>Demontáž krytiny betonové hřebenů a nároží, sklonu do 30° z hřebenáčů na sucho k dalšímu použití</t>
  </si>
  <si>
    <t>-1268569027</t>
  </si>
  <si>
    <t>STAVAJICI HREBENAC K PRELOZENI</t>
  </si>
  <si>
    <t>/viz TZ a vykres c.b1/</t>
  </si>
  <si>
    <t>OZN.12</t>
  </si>
  <si>
    <t>32,386</t>
  </si>
  <si>
    <t>61</t>
  </si>
  <si>
    <t>765121892</t>
  </si>
  <si>
    <t>-629825957</t>
  </si>
  <si>
    <t>765192811</t>
  </si>
  <si>
    <t>Demontáž střešního výlezu jakékoliv plochy</t>
  </si>
  <si>
    <t>-861407228</t>
  </si>
  <si>
    <t xml:space="preserve"> STAV. VÝLEZ </t>
  </si>
  <si>
    <t>63</t>
  </si>
  <si>
    <t>732745506</t>
  </si>
  <si>
    <t>K MISTU ULOZENI A NALOZENI</t>
  </si>
  <si>
    <t>23,655</t>
  </si>
  <si>
    <t>64</t>
  </si>
  <si>
    <t>1623925835</t>
  </si>
  <si>
    <t>STRESNI VYLEZ NA SKLADKU</t>
  </si>
  <si>
    <t>0,033</t>
  </si>
  <si>
    <t>65</t>
  </si>
  <si>
    <t>2104738126</t>
  </si>
  <si>
    <t>0,033*19</t>
  </si>
  <si>
    <t>-2145904901</t>
  </si>
  <si>
    <t>0,033/2</t>
  </si>
  <si>
    <t>67</t>
  </si>
  <si>
    <t>997013804</t>
  </si>
  <si>
    <t>Poplatek za uložení stavebního odpadu na skládce (skládkovné) ze skla zatříděného do Katalogu odpadů pod kódem 17 02 02</t>
  </si>
  <si>
    <t>1938363110</t>
  </si>
  <si>
    <t>68</t>
  </si>
  <si>
    <t>765121014</t>
  </si>
  <si>
    <t>Montáž krytiny betonové sklonu do 30° drážkové na sucho, počet kusů přes 8 do 10 ks/m2</t>
  </si>
  <si>
    <t>1631120685</t>
  </si>
  <si>
    <t>ZPETNE POLOZENI KRYTINY</t>
  </si>
  <si>
    <t>69</t>
  </si>
  <si>
    <t>5924446R</t>
  </si>
  <si>
    <t>taška betonová hladká symetrická - materiál investora = neoceňovat!</t>
  </si>
  <si>
    <t>1315364556</t>
  </si>
  <si>
    <t>STAVAJICI MATERIAL</t>
  </si>
  <si>
    <t>661</t>
  </si>
  <si>
    <t>/POLOZKA ZARAZENA PRO PRESUN HMOT - MANIPULACI/</t>
  </si>
  <si>
    <t>70</t>
  </si>
  <si>
    <t>765121504</t>
  </si>
  <si>
    <t>Montáž krytiny betonové Příplatek k cenám včetně připevňovacích prostředků za sklon přes 40 do 50°</t>
  </si>
  <si>
    <t>404190952</t>
  </si>
  <si>
    <t>71</t>
  </si>
  <si>
    <t>765191021</t>
  </si>
  <si>
    <t>Montáž pojistné hydroizolační nebo parotěsné fólie kladené ve sklonu přes 20° s lepenými přesahy na krokve</t>
  </si>
  <si>
    <t>595519887</t>
  </si>
  <si>
    <t>POJISTNA HYDROIZOLACE</t>
  </si>
  <si>
    <t>72</t>
  </si>
  <si>
    <t>2832903R</t>
  </si>
  <si>
    <t>fólie kontaktní difuzně propustná pro doplňkovou hydroizolační vrstvu</t>
  </si>
  <si>
    <t>-150906218</t>
  </si>
  <si>
    <t>514*1,1 "Přepočtené koeficientem množství</t>
  </si>
  <si>
    <t>73</t>
  </si>
  <si>
    <t>765121251</t>
  </si>
  <si>
    <t>Montáž krytiny betonové hřebene na sucho vkládaným větracím pásem</t>
  </si>
  <si>
    <t>-248418052</t>
  </si>
  <si>
    <t>ZPETNA MONTAZ HREBENE + DOPLNENI CCA 5%</t>
  </si>
  <si>
    <t>/detaily upresnit dle vyrobce krytiny/</t>
  </si>
  <si>
    <t>74</t>
  </si>
  <si>
    <t>59244384</t>
  </si>
  <si>
    <t>taška betonová rovný profil hladká hřebenáč s jednou příchytkou</t>
  </si>
  <si>
    <t>-333388217</t>
  </si>
  <si>
    <t>75</t>
  </si>
  <si>
    <t>59244005</t>
  </si>
  <si>
    <t>pás větrací hřebene a nároží vrapovaný Al s výztužnou mřížkou rub lepící</t>
  </si>
  <si>
    <t>2045668724</t>
  </si>
  <si>
    <t>32,386*1,05 "Přepočtené koeficientem množství</t>
  </si>
  <si>
    <t>76</t>
  </si>
  <si>
    <t>59244259</t>
  </si>
  <si>
    <t>prvek hřebenový těsnící</t>
  </si>
  <si>
    <t>-2075564178</t>
  </si>
  <si>
    <t>77</t>
  </si>
  <si>
    <t>59244031</t>
  </si>
  <si>
    <t>příchytka hřebenáče</t>
  </si>
  <si>
    <t>1596496134</t>
  </si>
  <si>
    <t>78</t>
  </si>
  <si>
    <t>765121221</t>
  </si>
  <si>
    <t>Montáž krytiny betonové nárožní hrany na sucho vkládaným větracím pásem lepícím</t>
  </si>
  <si>
    <t>522568526</t>
  </si>
  <si>
    <t>12,00*2</t>
  </si>
  <si>
    <t>79</t>
  </si>
  <si>
    <t>-139839359</t>
  </si>
  <si>
    <t>80</t>
  </si>
  <si>
    <t>765125011</t>
  </si>
  <si>
    <t>Montáž střešních doplňků krytiny betonové speciálních tašek na sucho větracích, protisněhových, prosvětlovacích, hromosvodových, prostupových, nosných pro stoupací plošinu drážkových</t>
  </si>
  <si>
    <t>396863408</t>
  </si>
  <si>
    <t>DOPLNKY KRYTINY</t>
  </si>
  <si>
    <t>/viz vykres c.b1/</t>
  </si>
  <si>
    <t>4*2</t>
  </si>
  <si>
    <t>81</t>
  </si>
  <si>
    <t>59244481</t>
  </si>
  <si>
    <t>taška betonová hladká symetrická nosná stoupací plošiny bez držáku</t>
  </si>
  <si>
    <t>-2001021886</t>
  </si>
  <si>
    <t>82</t>
  </si>
  <si>
    <t>765125201</t>
  </si>
  <si>
    <t>Montáž střešních doplňků krytiny betonové nástavce pro anténu</t>
  </si>
  <si>
    <t>1178473796</t>
  </si>
  <si>
    <t>83</t>
  </si>
  <si>
    <t>59244022</t>
  </si>
  <si>
    <t>komplet pro anténu (průchozí taška,nástavec 22-110mm plastový)</t>
  </si>
  <si>
    <t>1775361671</t>
  </si>
  <si>
    <t>84</t>
  </si>
  <si>
    <t>765125202</t>
  </si>
  <si>
    <t>Montáž střešních doplňků krytiny betonové nástavce pro odvětrání kanalizace</t>
  </si>
  <si>
    <t>29766391</t>
  </si>
  <si>
    <t>85</t>
  </si>
  <si>
    <t>59244019</t>
  </si>
  <si>
    <t>komplet odvětrání kanalizace (průchozí taška,napojovací trubka 100/125mm,nástavec,kryt)</t>
  </si>
  <si>
    <t>-1126582598</t>
  </si>
  <si>
    <t>86</t>
  </si>
  <si>
    <t>765125251</t>
  </si>
  <si>
    <t>Montáž střešních doplňků krytiny betonové držáku hromosvodu na hřeben</t>
  </si>
  <si>
    <t>858071055</t>
  </si>
  <si>
    <t>87</t>
  </si>
  <si>
    <t>59244426</t>
  </si>
  <si>
    <t>nástavec pro příčné vedení hromosvodu</t>
  </si>
  <si>
    <t>1389012618</t>
  </si>
  <si>
    <t>88</t>
  </si>
  <si>
    <t>765125302</t>
  </si>
  <si>
    <t>Montáž střešních doplňků krytiny betonové střešního výlezu plochy jednotlivě přes 0,25 m2</t>
  </si>
  <si>
    <t>1366736995</t>
  </si>
  <si>
    <t>NOVY STRESNI VYLEZ</t>
  </si>
  <si>
    <t>/viz TZ a vykres c.b3-vypis/</t>
  </si>
  <si>
    <t>OZN.15</t>
  </si>
  <si>
    <t>89</t>
  </si>
  <si>
    <t>5924431R</t>
  </si>
  <si>
    <t>15 - okno střešní výstupní pro krytinu betonovou 590x640mm plný nebo s neprůsvit.zasklením vč.Al oplechování a doplňků</t>
  </si>
  <si>
    <t>740631132</t>
  </si>
  <si>
    <t>90</t>
  </si>
  <si>
    <t>998765103</t>
  </si>
  <si>
    <t>Přesun hmot pro krytiny skládané stanovený z hmotnosti přesunovaného materiálu vodorovná dopravní vzdálenost do 50 m na objektech výšky přes 12 do 24 m</t>
  </si>
  <si>
    <t>685250851</t>
  </si>
  <si>
    <t>91</t>
  </si>
  <si>
    <t>998765181</t>
  </si>
  <si>
    <t>Přesun hmot pro krytiny skládané stanovený z hmotnosti přesunovaného materiálu Příplatek k cenám za přesun prováděný bez použití mechanizace pro jakoukoliv výšku objektu</t>
  </si>
  <si>
    <t>953597339</t>
  </si>
  <si>
    <t>766</t>
  </si>
  <si>
    <t>Konstrukce truhlářské</t>
  </si>
  <si>
    <t>92</t>
  </si>
  <si>
    <t>766674811</t>
  </si>
  <si>
    <t>Demontáž střešních oken na krytině hladké a drážkové, sklonu přes 30 do 45°</t>
  </si>
  <si>
    <t>2039954621</t>
  </si>
  <si>
    <t>STAVAJICI STRESNI OKNA</t>
  </si>
  <si>
    <t>/viz TZ a vykres c.b3-vykaz/</t>
  </si>
  <si>
    <t>12+22</t>
  </si>
  <si>
    <t>93</t>
  </si>
  <si>
    <t>222671741</t>
  </si>
  <si>
    <t>1,451</t>
  </si>
  <si>
    <t>1342608845</t>
  </si>
  <si>
    <t>95</t>
  </si>
  <si>
    <t>-265940130</t>
  </si>
  <si>
    <t>1,451*19</t>
  </si>
  <si>
    <t>96</t>
  </si>
  <si>
    <t>-42196260</t>
  </si>
  <si>
    <t>1,451/2</t>
  </si>
  <si>
    <t>97</t>
  </si>
  <si>
    <t>-949421678</t>
  </si>
  <si>
    <t>98</t>
  </si>
  <si>
    <t>766671002</t>
  </si>
  <si>
    <t>Montáž střešních oken dřevěných nebo plastových kyvných, výklopných/kyvných s okenním rámem a lemováním, s plisovaným límcem, s napojením na krytinu do krytiny ploché, rozměru 66 x 118 cm</t>
  </si>
  <si>
    <t>883325266</t>
  </si>
  <si>
    <t>NOVA STRESNI OKNA</t>
  </si>
  <si>
    <t>OZN.13</t>
  </si>
  <si>
    <t>99</t>
  </si>
  <si>
    <t>6112451R</t>
  </si>
  <si>
    <t>13 - okno střešní dřevěné kyvné, izolační trojsklo 60x90cm, Uw=1,0W/m2K Al oplechování</t>
  </si>
  <si>
    <t>-544167552</t>
  </si>
  <si>
    <t>100</t>
  </si>
  <si>
    <t>6112416R</t>
  </si>
  <si>
    <t>lemování střešních oken 600x900mm</t>
  </si>
  <si>
    <t>-1707472460</t>
  </si>
  <si>
    <t>101</t>
  </si>
  <si>
    <t>61124231</t>
  </si>
  <si>
    <t>manžeta z parotěsné fólie pro střešní okno 66x118cm</t>
  </si>
  <si>
    <t>-978601278</t>
  </si>
  <si>
    <t>102</t>
  </si>
  <si>
    <t>766671009</t>
  </si>
  <si>
    <t>Montáž střešních oken dřevěných nebo plastových kyvných, výklopných/kyvných s okenním rámem a lemováním, s plisovaným límcem, s napojením na krytinu do krytiny ploché, rozměru 94 x 140 cm</t>
  </si>
  <si>
    <t>1838632011</t>
  </si>
  <si>
    <t>OZN.14</t>
  </si>
  <si>
    <t>103</t>
  </si>
  <si>
    <t>61124522</t>
  </si>
  <si>
    <t>okno střešní dřevěné kyvné, izolační trojsklo 94x140cm, Uw=1,0W/m2K Al oplechování</t>
  </si>
  <si>
    <t>1137167830</t>
  </si>
  <si>
    <t>104</t>
  </si>
  <si>
    <t>61124166</t>
  </si>
  <si>
    <t>lemování střešních oken 94x140cm</t>
  </si>
  <si>
    <t>-227307984</t>
  </si>
  <si>
    <t>105</t>
  </si>
  <si>
    <t>61124234</t>
  </si>
  <si>
    <t>manžeta z parotěsné fólie pro střešní okno 78x140cm</t>
  </si>
  <si>
    <t>-969293233</t>
  </si>
  <si>
    <t>106</t>
  </si>
  <si>
    <t>998766103</t>
  </si>
  <si>
    <t>Přesun hmot pro konstrukce truhlářské stanovený z hmotnosti přesunovaného materiálu vodorovná dopravní vzdálenost do 50 m v objektech výšky přes 12 do 24 m</t>
  </si>
  <si>
    <t>-95338988</t>
  </si>
  <si>
    <t>107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</si>
  <si>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</si>
  <si>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</si>
  <si>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-1828295144</t>
  </si>
  <si>
    <t>767</t>
  </si>
  <si>
    <t>Konstrukce zámečnické</t>
  </si>
  <si>
    <t>108</t>
  </si>
  <si>
    <t>767851803</t>
  </si>
  <si>
    <t>Demontáž komínových lávek kompletní celé lávky</t>
  </si>
  <si>
    <t>-894472134</t>
  </si>
  <si>
    <t>STOUPACI PLOSINY</t>
  </si>
  <si>
    <t>K OPETOVNEMU OSAZENI</t>
  </si>
  <si>
    <t>/viz vykres c.b1-legenda/</t>
  </si>
  <si>
    <t>109</t>
  </si>
  <si>
    <t>1722081278</t>
  </si>
  <si>
    <t>K MISTU ULOZENI</t>
  </si>
  <si>
    <t>0,070</t>
  </si>
  <si>
    <t>110</t>
  </si>
  <si>
    <t>767851104</t>
  </si>
  <si>
    <t>Montáž komínových lávek kompletní celé lávky</t>
  </si>
  <si>
    <t>-629189983</t>
  </si>
  <si>
    <t>ZPETNA MONTAZ STAV.PLOSINY</t>
  </si>
  <si>
    <t>0,80*2</t>
  </si>
  <si>
    <t>111</t>
  </si>
  <si>
    <t>5924402R</t>
  </si>
  <si>
    <t>plošina stoupací - materiál investora = neoceňovat!</t>
  </si>
  <si>
    <t>-985160610</t>
  </si>
  <si>
    <t>STAVAJICI PLOSINA</t>
  </si>
  <si>
    <t>112</t>
  </si>
  <si>
    <t>59244096</t>
  </si>
  <si>
    <t>držák stoupací plošiny</t>
  </si>
  <si>
    <t>-2022508160</t>
  </si>
  <si>
    <t>113</t>
  </si>
  <si>
    <t>998767103</t>
  </si>
  <si>
    <t>Přesun hmot pro zámečnické konstrukce stanovený z hmotnosti přesunovaného materiálu vodorovná dopravní vzdálenost do 50 m v objektech výšky přes 12 do 24 m</t>
  </si>
  <si>
    <t>-1579721328</t>
  </si>
  <si>
    <t>114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</si>
  <si>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</si>
  <si>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</si>
  <si>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-1223501229</t>
  </si>
  <si>
    <t>784</t>
  </si>
  <si>
    <t>Dokončovací práce - malby a tapety</t>
  </si>
  <si>
    <t>115</t>
  </si>
  <si>
    <t>784211111</t>
  </si>
  <si>
    <t>Malby z malířských směsí otěruvzdorných za mokra dvojnásobné, bílé za mokra otěruvzdorné velmi dobře v místnostech výšky do 3,80 m</t>
  </si>
  <si>
    <t>1890863499</t>
  </si>
  <si>
    <t>0,50*(0,60+1,00)*2*12</t>
  </si>
  <si>
    <t>0,50*(0,94+1,40)*2*22</t>
  </si>
  <si>
    <t>0,50*(0,59+0,64)*2*2</t>
  </si>
  <si>
    <t>DOTCENE PLOCHY</t>
  </si>
  <si>
    <t>/upresni investor dle skutecnosti/</t>
  </si>
  <si>
    <t>20,00</t>
  </si>
  <si>
    <t>116</t>
  </si>
  <si>
    <t>784171101</t>
  </si>
  <si>
    <t>Zakrytí nemalovaných ploch (materiál ve specifikaci) včetně pozdějšího odkrytí podlah</t>
  </si>
  <si>
    <t>-1483801426</t>
  </si>
  <si>
    <t>117</t>
  </si>
  <si>
    <t>58124850</t>
  </si>
  <si>
    <t>fólie s papírovou páskou pro malířské potřeby 210mmx20m</t>
  </si>
  <si>
    <t>825800799</t>
  </si>
  <si>
    <t>108*1,05 "Přepočtené koeficientem množství</t>
  </si>
  <si>
    <t>Práce a dodávky M</t>
  </si>
  <si>
    <t>21-M</t>
  </si>
  <si>
    <t>Elektromontáže</t>
  </si>
  <si>
    <t>118</t>
  </si>
  <si>
    <t>R POL 1</t>
  </si>
  <si>
    <t>OZN.9 - DMTŽ, likvidace a nový hromosvod - kompletní D+ M</t>
  </si>
  <si>
    <t>-1650189345</t>
  </si>
  <si>
    <t>NOVE HROMOSVODY</t>
  </si>
  <si>
    <t>NA MISTE STAVAJICICH DEMONTOVANYCH</t>
  </si>
  <si>
    <t>119</t>
  </si>
  <si>
    <t>R POL 2</t>
  </si>
  <si>
    <t>OZN.10 - Nové zemnící vedení od hromosvodu k hlavní římse + napojení na stávající vedení - kompletní D+ M vč.svorek a ostatního příslušenství</t>
  </si>
  <si>
    <t>1897615550</t>
  </si>
  <si>
    <t>NOVE ZEMNICI VEDENI</t>
  </si>
  <si>
    <t>68,00</t>
  </si>
  <si>
    <t>N00</t>
  </si>
  <si>
    <t>Nepojmenované práce</t>
  </si>
  <si>
    <t>HZS</t>
  </si>
  <si>
    <t>Hodinové zúčtovací sazby</t>
  </si>
  <si>
    <t>120</t>
  </si>
  <si>
    <t>HZS 1</t>
  </si>
  <si>
    <t>Ostatní pomocné práce a zednické výpomoce - přesný počet hodin bude fakturován dle skutečnosti za hodinovou sazbu zhotovitele po odsouhlasení ve stavebním deníku (NUTNÁ KONTROLA VYČERPANÝCH HODIN ! )</t>
  </si>
  <si>
    <t>hod</t>
  </si>
  <si>
    <t>512</t>
  </si>
  <si>
    <t>27560628</t>
  </si>
  <si>
    <t>REKONSTRUKCE</t>
  </si>
  <si>
    <t>/prace a detaily neodhalitelne PD/</t>
  </si>
  <si>
    <t>100,00</t>
  </si>
  <si>
    <t>2 -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</si>
  <si>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</si>
  <si>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</si>
  <si>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</si>
  <si>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</si>
  <si>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</si>
  <si>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</si>
  <si>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</si>
  <si>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</si>
  <si>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</si>
  <si>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</si>
  <si>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</si>
  <si>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</si>
  <si>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-1465451967</t>
  </si>
  <si>
    <t>VRN3</t>
  </si>
  <si>
    <t>Zařízení staveniště</t>
  </si>
  <si>
    <t>030001000</t>
  </si>
  <si>
    <t>Zařízení staveniště - zřízení, provoz, zrušení</t>
  </si>
  <si>
    <t>-385087507</t>
  </si>
  <si>
    <t>034002000</t>
  </si>
  <si>
    <t>Zabezpečení staveniště - ochrana proti pádu, dopravní značení atd.</t>
  </si>
  <si>
    <t>-2006880700</t>
  </si>
  <si>
    <t>035103001</t>
  </si>
  <si>
    <t>Pronájem ploch - zábor veřejného prostranství</t>
  </si>
  <si>
    <t>-67987172</t>
  </si>
  <si>
    <t>VRN7</t>
  </si>
  <si>
    <t>Provozní vlivy</t>
  </si>
  <si>
    <t>071002000</t>
  </si>
  <si>
    <t>Provoz investora, třetích osob</t>
  </si>
  <si>
    <t>-1096169146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</si>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</sst>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86" t="s">
        <v>6</v>
      </c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316" t="s">
        <v>15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R5" s="21"/>
      <c r="BE5" s="313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317" t="s">
        <v>18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R6" s="21"/>
      <c r="BE6" s="314"/>
      <c r="BS6" s="18" t="s">
        <v>7</v>
      </c>
    </row>
    <row r="7" spans="2:71" s="1" customFormat="1" ht="12" customHeight="1">
      <c r="B7" s="21"/>
      <c r="D7" s="28" t="s">
        <v>19</v>
      </c>
      <c r="K7" s="26" t="s">
        <v>20</v>
      </c>
      <c r="AK7" s="28" t="s">
        <v>21</v>
      </c>
      <c r="AN7" s="26" t="s">
        <v>3</v>
      </c>
      <c r="AR7" s="21"/>
      <c r="BE7" s="314"/>
      <c r="BS7" s="18" t="s">
        <v>7</v>
      </c>
    </row>
    <row r="8" spans="2:71" s="1" customFormat="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314"/>
      <c r="BS8" s="18" t="s">
        <v>7</v>
      </c>
    </row>
    <row r="9" spans="2:71" s="1" customFormat="1" ht="14.45" customHeight="1">
      <c r="B9" s="21"/>
      <c r="AR9" s="21"/>
      <c r="BE9" s="314"/>
      <c r="BS9" s="18" t="s">
        <v>7</v>
      </c>
    </row>
    <row r="10" spans="2:71" s="1" customFormat="1" ht="12" customHeight="1">
      <c r="B10" s="21"/>
      <c r="D10" s="28" t="s">
        <v>26</v>
      </c>
      <c r="AK10" s="28" t="s">
        <v>27</v>
      </c>
      <c r="AN10" s="26" t="s">
        <v>3</v>
      </c>
      <c r="AR10" s="21"/>
      <c r="BE10" s="314"/>
      <c r="BS10" s="18" t="s">
        <v>7</v>
      </c>
    </row>
    <row r="11" spans="2:71" s="1" customFormat="1" ht="18.4" customHeight="1">
      <c r="B11" s="21"/>
      <c r="E11" s="26" t="s">
        <v>28</v>
      </c>
      <c r="AK11" s="28" t="s">
        <v>29</v>
      </c>
      <c r="AN11" s="26" t="s">
        <v>3</v>
      </c>
      <c r="AR11" s="21"/>
      <c r="BE11" s="314"/>
      <c r="BS11" s="18" t="s">
        <v>7</v>
      </c>
    </row>
    <row r="12" spans="2:71" s="1" customFormat="1" ht="6.95" customHeight="1">
      <c r="B12" s="21"/>
      <c r="AR12" s="21"/>
      <c r="BE12" s="314"/>
      <c r="BS12" s="18" t="s">
        <v>7</v>
      </c>
    </row>
    <row r="13" spans="2:71" s="1" customFormat="1" ht="12" customHeight="1">
      <c r="B13" s="21"/>
      <c r="D13" s="28" t="s">
        <v>30</v>
      </c>
      <c r="AK13" s="28" t="s">
        <v>27</v>
      </c>
      <c r="AN13" s="30" t="s">
        <v>31</v>
      </c>
      <c r="AR13" s="21"/>
      <c r="BE13" s="314"/>
      <c r="BS13" s="18" t="s">
        <v>7</v>
      </c>
    </row>
    <row r="14" spans="2:71" ht="12.75">
      <c r="B14" s="21"/>
      <c r="E14" s="318" t="s">
        <v>31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28" t="s">
        <v>29</v>
      </c>
      <c r="AN14" s="30" t="s">
        <v>31</v>
      </c>
      <c r="AR14" s="21"/>
      <c r="BE14" s="314"/>
      <c r="BS14" s="18" t="s">
        <v>7</v>
      </c>
    </row>
    <row r="15" spans="2:71" s="1" customFormat="1" ht="6.95" customHeight="1">
      <c r="B15" s="21"/>
      <c r="AR15" s="21"/>
      <c r="BE15" s="314"/>
      <c r="BS15" s="18" t="s">
        <v>4</v>
      </c>
    </row>
    <row r="16" spans="2:71" s="1" customFormat="1" ht="12" customHeight="1">
      <c r="B16" s="21"/>
      <c r="D16" s="28" t="s">
        <v>32</v>
      </c>
      <c r="AK16" s="28" t="s">
        <v>27</v>
      </c>
      <c r="AN16" s="26" t="s">
        <v>3</v>
      </c>
      <c r="AR16" s="21"/>
      <c r="BE16" s="314"/>
      <c r="BS16" s="18" t="s">
        <v>4</v>
      </c>
    </row>
    <row r="17" spans="2:71" s="1" customFormat="1" ht="18.4" customHeight="1">
      <c r="B17" s="21"/>
      <c r="E17" s="26" t="s">
        <v>33</v>
      </c>
      <c r="AK17" s="28" t="s">
        <v>29</v>
      </c>
      <c r="AN17" s="26" t="s">
        <v>3</v>
      </c>
      <c r="AR17" s="21"/>
      <c r="BE17" s="314"/>
      <c r="BS17" s="18" t="s">
        <v>34</v>
      </c>
    </row>
    <row r="18" spans="2:71" s="1" customFormat="1" ht="6.95" customHeight="1">
      <c r="B18" s="21"/>
      <c r="AR18" s="21"/>
      <c r="BE18" s="314"/>
      <c r="BS18" s="18" t="s">
        <v>7</v>
      </c>
    </row>
    <row r="19" spans="2:71" s="1" customFormat="1" ht="12" customHeight="1">
      <c r="B19" s="21"/>
      <c r="D19" s="28" t="s">
        <v>35</v>
      </c>
      <c r="AK19" s="28" t="s">
        <v>27</v>
      </c>
      <c r="AN19" s="26" t="s">
        <v>3</v>
      </c>
      <c r="AR19" s="21"/>
      <c r="BE19" s="314"/>
      <c r="BS19" s="18" t="s">
        <v>7</v>
      </c>
    </row>
    <row r="20" spans="2:71" s="1" customFormat="1" ht="18.4" customHeight="1">
      <c r="B20" s="21"/>
      <c r="E20" s="26" t="s">
        <v>36</v>
      </c>
      <c r="AK20" s="28" t="s">
        <v>29</v>
      </c>
      <c r="AN20" s="26" t="s">
        <v>3</v>
      </c>
      <c r="AR20" s="21"/>
      <c r="BE20" s="314"/>
      <c r="BS20" s="18" t="s">
        <v>4</v>
      </c>
    </row>
    <row r="21" spans="2:57" s="1" customFormat="1" ht="6.95" customHeight="1">
      <c r="B21" s="21"/>
      <c r="AR21" s="21"/>
      <c r="BE21" s="314"/>
    </row>
    <row r="22" spans="2:57" s="1" customFormat="1" ht="12" customHeight="1">
      <c r="B22" s="21"/>
      <c r="D22" s="28" t="s">
        <v>37</v>
      </c>
      <c r="AR22" s="21"/>
      <c r="BE22" s="314"/>
    </row>
    <row r="23" spans="2:57" s="1" customFormat="1" ht="47.25" customHeight="1">
      <c r="B23" s="21"/>
      <c r="E23" s="320" t="s">
        <v>38</v>
      </c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R23" s="21"/>
      <c r="BE23" s="314"/>
    </row>
    <row r="24" spans="2:57" s="1" customFormat="1" ht="6.95" customHeight="1">
      <c r="B24" s="21"/>
      <c r="AR24" s="21"/>
      <c r="BE24" s="314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14"/>
    </row>
    <row r="26" spans="1:57" s="2" customFormat="1" ht="25.9" customHeight="1">
      <c r="A26" s="33"/>
      <c r="B26" s="34"/>
      <c r="C26" s="33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21">
        <f>ROUND(AG54,2)</f>
        <v>0</v>
      </c>
      <c r="AL26" s="322"/>
      <c r="AM26" s="322"/>
      <c r="AN26" s="322"/>
      <c r="AO26" s="322"/>
      <c r="AP26" s="33"/>
      <c r="AQ26" s="33"/>
      <c r="AR26" s="34"/>
      <c r="BE26" s="314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14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23" t="s">
        <v>40</v>
      </c>
      <c r="M28" s="323"/>
      <c r="N28" s="323"/>
      <c r="O28" s="323"/>
      <c r="P28" s="323"/>
      <c r="Q28" s="33"/>
      <c r="R28" s="33"/>
      <c r="S28" s="33"/>
      <c r="T28" s="33"/>
      <c r="U28" s="33"/>
      <c r="V28" s="33"/>
      <c r="W28" s="323" t="s">
        <v>41</v>
      </c>
      <c r="X28" s="323"/>
      <c r="Y28" s="323"/>
      <c r="Z28" s="323"/>
      <c r="AA28" s="323"/>
      <c r="AB28" s="323"/>
      <c r="AC28" s="323"/>
      <c r="AD28" s="323"/>
      <c r="AE28" s="323"/>
      <c r="AF28" s="33"/>
      <c r="AG28" s="33"/>
      <c r="AH28" s="33"/>
      <c r="AI28" s="33"/>
      <c r="AJ28" s="33"/>
      <c r="AK28" s="323" t="s">
        <v>42</v>
      </c>
      <c r="AL28" s="323"/>
      <c r="AM28" s="323"/>
      <c r="AN28" s="323"/>
      <c r="AO28" s="323"/>
      <c r="AP28" s="33"/>
      <c r="AQ28" s="33"/>
      <c r="AR28" s="34"/>
      <c r="BE28" s="314"/>
    </row>
    <row r="29" spans="2:57" s="3" customFormat="1" ht="14.45" customHeight="1">
      <c r="B29" s="38"/>
      <c r="D29" s="28" t="s">
        <v>43</v>
      </c>
      <c r="F29" s="28" t="s">
        <v>44</v>
      </c>
      <c r="L29" s="308">
        <v>0.21</v>
      </c>
      <c r="M29" s="307"/>
      <c r="N29" s="307"/>
      <c r="O29" s="307"/>
      <c r="P29" s="307"/>
      <c r="W29" s="306">
        <f>ROUND(AZ54,2)</f>
        <v>0</v>
      </c>
      <c r="X29" s="307"/>
      <c r="Y29" s="307"/>
      <c r="Z29" s="307"/>
      <c r="AA29" s="307"/>
      <c r="AB29" s="307"/>
      <c r="AC29" s="307"/>
      <c r="AD29" s="307"/>
      <c r="AE29" s="307"/>
      <c r="AK29" s="306">
        <f>ROUND(AV54,2)</f>
        <v>0</v>
      </c>
      <c r="AL29" s="307"/>
      <c r="AM29" s="307"/>
      <c r="AN29" s="307"/>
      <c r="AO29" s="307"/>
      <c r="AR29" s="38"/>
      <c r="BE29" s="315"/>
    </row>
    <row r="30" spans="2:57" s="3" customFormat="1" ht="14.45" customHeight="1">
      <c r="B30" s="38"/>
      <c r="F30" s="28" t="s">
        <v>45</v>
      </c>
      <c r="L30" s="308">
        <v>0.15</v>
      </c>
      <c r="M30" s="307"/>
      <c r="N30" s="307"/>
      <c r="O30" s="307"/>
      <c r="P30" s="307"/>
      <c r="W30" s="306">
        <f>ROUND(BA54,2)</f>
        <v>0</v>
      </c>
      <c r="X30" s="307"/>
      <c r="Y30" s="307"/>
      <c r="Z30" s="307"/>
      <c r="AA30" s="307"/>
      <c r="AB30" s="307"/>
      <c r="AC30" s="307"/>
      <c r="AD30" s="307"/>
      <c r="AE30" s="307"/>
      <c r="AK30" s="306">
        <f>ROUND(AW54,2)</f>
        <v>0</v>
      </c>
      <c r="AL30" s="307"/>
      <c r="AM30" s="307"/>
      <c r="AN30" s="307"/>
      <c r="AO30" s="307"/>
      <c r="AR30" s="38"/>
      <c r="BE30" s="315"/>
    </row>
    <row r="31" spans="2:57" s="3" customFormat="1" ht="14.45" customHeight="1" hidden="1">
      <c r="B31" s="38"/>
      <c r="F31" s="28" t="s">
        <v>46</v>
      </c>
      <c r="L31" s="308">
        <v>0.21</v>
      </c>
      <c r="M31" s="307"/>
      <c r="N31" s="307"/>
      <c r="O31" s="307"/>
      <c r="P31" s="307"/>
      <c r="W31" s="306">
        <f>ROUND(BB54,2)</f>
        <v>0</v>
      </c>
      <c r="X31" s="307"/>
      <c r="Y31" s="307"/>
      <c r="Z31" s="307"/>
      <c r="AA31" s="307"/>
      <c r="AB31" s="307"/>
      <c r="AC31" s="307"/>
      <c r="AD31" s="307"/>
      <c r="AE31" s="307"/>
      <c r="AK31" s="306">
        <v>0</v>
      </c>
      <c r="AL31" s="307"/>
      <c r="AM31" s="307"/>
      <c r="AN31" s="307"/>
      <c r="AO31" s="307"/>
      <c r="AR31" s="38"/>
      <c r="BE31" s="315"/>
    </row>
    <row r="32" spans="2:57" s="3" customFormat="1" ht="14.45" customHeight="1" hidden="1">
      <c r="B32" s="38"/>
      <c r="F32" s="28" t="s">
        <v>47</v>
      </c>
      <c r="L32" s="308">
        <v>0.15</v>
      </c>
      <c r="M32" s="307"/>
      <c r="N32" s="307"/>
      <c r="O32" s="307"/>
      <c r="P32" s="307"/>
      <c r="W32" s="306">
        <f>ROUND(BC54,2)</f>
        <v>0</v>
      </c>
      <c r="X32" s="307"/>
      <c r="Y32" s="307"/>
      <c r="Z32" s="307"/>
      <c r="AA32" s="307"/>
      <c r="AB32" s="307"/>
      <c r="AC32" s="307"/>
      <c r="AD32" s="307"/>
      <c r="AE32" s="307"/>
      <c r="AK32" s="306">
        <v>0</v>
      </c>
      <c r="AL32" s="307"/>
      <c r="AM32" s="307"/>
      <c r="AN32" s="307"/>
      <c r="AO32" s="307"/>
      <c r="AR32" s="38"/>
      <c r="BE32" s="315"/>
    </row>
    <row r="33" spans="2:44" s="3" customFormat="1" ht="14.45" customHeight="1" hidden="1">
      <c r="B33" s="38"/>
      <c r="F33" s="28" t="s">
        <v>48</v>
      </c>
      <c r="L33" s="308">
        <v>0</v>
      </c>
      <c r="M33" s="307"/>
      <c r="N33" s="307"/>
      <c r="O33" s="307"/>
      <c r="P33" s="307"/>
      <c r="W33" s="306">
        <f>ROUND(BD54,2)</f>
        <v>0</v>
      </c>
      <c r="X33" s="307"/>
      <c r="Y33" s="307"/>
      <c r="Z33" s="307"/>
      <c r="AA33" s="307"/>
      <c r="AB33" s="307"/>
      <c r="AC33" s="307"/>
      <c r="AD33" s="307"/>
      <c r="AE33" s="307"/>
      <c r="AK33" s="306">
        <v>0</v>
      </c>
      <c r="AL33" s="307"/>
      <c r="AM33" s="307"/>
      <c r="AN33" s="307"/>
      <c r="AO33" s="307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50</v>
      </c>
      <c r="U35" s="41"/>
      <c r="V35" s="41"/>
      <c r="W35" s="41"/>
      <c r="X35" s="309" t="s">
        <v>51</v>
      </c>
      <c r="Y35" s="310"/>
      <c r="Z35" s="310"/>
      <c r="AA35" s="310"/>
      <c r="AB35" s="310"/>
      <c r="AC35" s="41"/>
      <c r="AD35" s="41"/>
      <c r="AE35" s="41"/>
      <c r="AF35" s="41"/>
      <c r="AG35" s="41"/>
      <c r="AH35" s="41"/>
      <c r="AI35" s="41"/>
      <c r="AJ35" s="41"/>
      <c r="AK35" s="311">
        <f>SUM(AK26:AK33)</f>
        <v>0</v>
      </c>
      <c r="AL35" s="310"/>
      <c r="AM35" s="310"/>
      <c r="AN35" s="310"/>
      <c r="AO35" s="312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3783</v>
      </c>
      <c r="AR44" s="47"/>
    </row>
    <row r="45" spans="2:44" s="5" customFormat="1" ht="36.95" customHeight="1">
      <c r="B45" s="48"/>
      <c r="C45" s="49" t="s">
        <v>17</v>
      </c>
      <c r="L45" s="297" t="str">
        <f>K6</f>
        <v>ČESKÁ LÍPA - BYTOVÉ DOMY V UL.ČS ARMÁDY 881/40 a 888/48</v>
      </c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22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ČESKÁ LÍPA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24</v>
      </c>
      <c r="AJ47" s="33"/>
      <c r="AK47" s="33"/>
      <c r="AL47" s="33"/>
      <c r="AM47" s="299" t="str">
        <f>IF(AN8="","",AN8)</f>
        <v>24. 3. 2020</v>
      </c>
      <c r="AN47" s="299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15.2" customHeight="1">
      <c r="A49" s="33"/>
      <c r="B49" s="34"/>
      <c r="C49" s="28" t="s">
        <v>26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>MĚSTO ČESKÁ LÍPA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32</v>
      </c>
      <c r="AJ49" s="33"/>
      <c r="AK49" s="33"/>
      <c r="AL49" s="33"/>
      <c r="AM49" s="300" t="str">
        <f>IF(E17="","",E17)</f>
        <v>M.PLESCHINGER</v>
      </c>
      <c r="AN49" s="301"/>
      <c r="AO49" s="301"/>
      <c r="AP49" s="301"/>
      <c r="AQ49" s="33"/>
      <c r="AR49" s="34"/>
      <c r="AS49" s="302" t="s">
        <v>53</v>
      </c>
      <c r="AT49" s="303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30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35</v>
      </c>
      <c r="AJ50" s="33"/>
      <c r="AK50" s="33"/>
      <c r="AL50" s="33"/>
      <c r="AM50" s="300" t="str">
        <f>IF(E20="","",E20)</f>
        <v>V.RENČOVÁ</v>
      </c>
      <c r="AN50" s="301"/>
      <c r="AO50" s="301"/>
      <c r="AP50" s="301"/>
      <c r="AQ50" s="33"/>
      <c r="AR50" s="34"/>
      <c r="AS50" s="304"/>
      <c r="AT50" s="305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04"/>
      <c r="AT51" s="305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293" t="s">
        <v>54</v>
      </c>
      <c r="D52" s="294"/>
      <c r="E52" s="294"/>
      <c r="F52" s="294"/>
      <c r="G52" s="294"/>
      <c r="H52" s="56"/>
      <c r="I52" s="295" t="s">
        <v>55</v>
      </c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6" t="s">
        <v>56</v>
      </c>
      <c r="AH52" s="294"/>
      <c r="AI52" s="294"/>
      <c r="AJ52" s="294"/>
      <c r="AK52" s="294"/>
      <c r="AL52" s="294"/>
      <c r="AM52" s="294"/>
      <c r="AN52" s="295" t="s">
        <v>57</v>
      </c>
      <c r="AO52" s="294"/>
      <c r="AP52" s="294"/>
      <c r="AQ52" s="57" t="s">
        <v>58</v>
      </c>
      <c r="AR52" s="34"/>
      <c r="AS52" s="58" t="s">
        <v>59</v>
      </c>
      <c r="AT52" s="59" t="s">
        <v>60</v>
      </c>
      <c r="AU52" s="59" t="s">
        <v>61</v>
      </c>
      <c r="AV52" s="59" t="s">
        <v>62</v>
      </c>
      <c r="AW52" s="59" t="s">
        <v>63</v>
      </c>
      <c r="AX52" s="59" t="s">
        <v>64</v>
      </c>
      <c r="AY52" s="59" t="s">
        <v>65</v>
      </c>
      <c r="AZ52" s="59" t="s">
        <v>66</v>
      </c>
      <c r="BA52" s="59" t="s">
        <v>67</v>
      </c>
      <c r="BB52" s="59" t="s">
        <v>68</v>
      </c>
      <c r="BC52" s="59" t="s">
        <v>69</v>
      </c>
      <c r="BD52" s="60" t="s">
        <v>70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71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291">
        <f>ROUND(SUM(AG55:AG56),2)</f>
        <v>0</v>
      </c>
      <c r="AH54" s="291"/>
      <c r="AI54" s="291"/>
      <c r="AJ54" s="291"/>
      <c r="AK54" s="291"/>
      <c r="AL54" s="291"/>
      <c r="AM54" s="291"/>
      <c r="AN54" s="292">
        <f>SUM(AG54,AT54)</f>
        <v>0</v>
      </c>
      <c r="AO54" s="292"/>
      <c r="AP54" s="292"/>
      <c r="AQ54" s="68" t="s">
        <v>3</v>
      </c>
      <c r="AR54" s="64"/>
      <c r="AS54" s="69">
        <f>ROUND(SUM(AS55:AS56),2)</f>
        <v>0</v>
      </c>
      <c r="AT54" s="70">
        <f>ROUND(SUM(AV54:AW54),2)</f>
        <v>0</v>
      </c>
      <c r="AU54" s="71">
        <f>ROUND(SUM(AU55:AU56),5)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ROUND(SUM(AZ55:AZ56),2)</f>
        <v>0</v>
      </c>
      <c r="BA54" s="70">
        <f>ROUND(SUM(BA55:BA56),2)</f>
        <v>0</v>
      </c>
      <c r="BB54" s="70">
        <f>ROUND(SUM(BB55:BB56),2)</f>
        <v>0</v>
      </c>
      <c r="BC54" s="70">
        <f>ROUND(SUM(BC55:BC56),2)</f>
        <v>0</v>
      </c>
      <c r="BD54" s="72">
        <f>ROUND(SUM(BD55:BD56),2)</f>
        <v>0</v>
      </c>
      <c r="BS54" s="73" t="s">
        <v>72</v>
      </c>
      <c r="BT54" s="73" t="s">
        <v>73</v>
      </c>
      <c r="BU54" s="74" t="s">
        <v>74</v>
      </c>
      <c r="BV54" s="73" t="s">
        <v>75</v>
      </c>
      <c r="BW54" s="73" t="s">
        <v>5</v>
      </c>
      <c r="BX54" s="73" t="s">
        <v>76</v>
      </c>
      <c r="CL54" s="73" t="s">
        <v>20</v>
      </c>
    </row>
    <row r="55" spans="1:91" s="7" customFormat="1" ht="24.75" customHeight="1">
      <c r="A55" s="75" t="s">
        <v>77</v>
      </c>
      <c r="B55" s="76"/>
      <c r="C55" s="77"/>
      <c r="D55" s="290" t="s">
        <v>78</v>
      </c>
      <c r="E55" s="290"/>
      <c r="F55" s="290"/>
      <c r="G55" s="290"/>
      <c r="H55" s="290"/>
      <c r="I55" s="78"/>
      <c r="J55" s="290" t="s">
        <v>79</v>
      </c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88">
        <f>'D1 - PŘELOŽENÍ STŘEŠNÍ KR...'!J30</f>
        <v>0</v>
      </c>
      <c r="AH55" s="289"/>
      <c r="AI55" s="289"/>
      <c r="AJ55" s="289"/>
      <c r="AK55" s="289"/>
      <c r="AL55" s="289"/>
      <c r="AM55" s="289"/>
      <c r="AN55" s="288">
        <f>SUM(AG55,AT55)</f>
        <v>0</v>
      </c>
      <c r="AO55" s="289"/>
      <c r="AP55" s="289"/>
      <c r="AQ55" s="79" t="s">
        <v>80</v>
      </c>
      <c r="AR55" s="76"/>
      <c r="AS55" s="80">
        <v>0</v>
      </c>
      <c r="AT55" s="81">
        <f>ROUND(SUM(AV55:AW55),2)</f>
        <v>0</v>
      </c>
      <c r="AU55" s="82">
        <f>'D1 - PŘELOŽENÍ STŘEŠNÍ KR...'!P96</f>
        <v>0</v>
      </c>
      <c r="AV55" s="81">
        <f>'D1 - PŘELOŽENÍ STŘEŠNÍ KR...'!J33</f>
        <v>0</v>
      </c>
      <c r="AW55" s="81">
        <f>'D1 - PŘELOŽENÍ STŘEŠNÍ KR...'!J34</f>
        <v>0</v>
      </c>
      <c r="AX55" s="81">
        <f>'D1 - PŘELOŽENÍ STŘEŠNÍ KR...'!J35</f>
        <v>0</v>
      </c>
      <c r="AY55" s="81">
        <f>'D1 - PŘELOŽENÍ STŘEŠNÍ KR...'!J36</f>
        <v>0</v>
      </c>
      <c r="AZ55" s="81">
        <f>'D1 - PŘELOŽENÍ STŘEŠNÍ KR...'!F33</f>
        <v>0</v>
      </c>
      <c r="BA55" s="81">
        <f>'D1 - PŘELOŽENÍ STŘEŠNÍ KR...'!F34</f>
        <v>0</v>
      </c>
      <c r="BB55" s="81">
        <f>'D1 - PŘELOŽENÍ STŘEŠNÍ KR...'!F35</f>
        <v>0</v>
      </c>
      <c r="BC55" s="81">
        <f>'D1 - PŘELOŽENÍ STŘEŠNÍ KR...'!F36</f>
        <v>0</v>
      </c>
      <c r="BD55" s="83">
        <f>'D1 - PŘELOŽENÍ STŘEŠNÍ KR...'!F37</f>
        <v>0</v>
      </c>
      <c r="BT55" s="84" t="s">
        <v>81</v>
      </c>
      <c r="BV55" s="84" t="s">
        <v>75</v>
      </c>
      <c r="BW55" s="84" t="s">
        <v>82</v>
      </c>
      <c r="BX55" s="84" t="s">
        <v>5</v>
      </c>
      <c r="CL55" s="84" t="s">
        <v>20</v>
      </c>
      <c r="CM55" s="84" t="s">
        <v>81</v>
      </c>
    </row>
    <row r="56" spans="1:91" s="7" customFormat="1" ht="16.5" customHeight="1">
      <c r="A56" s="75" t="s">
        <v>77</v>
      </c>
      <c r="B56" s="76"/>
      <c r="C56" s="77"/>
      <c r="D56" s="290" t="s">
        <v>83</v>
      </c>
      <c r="E56" s="290"/>
      <c r="F56" s="290"/>
      <c r="G56" s="290"/>
      <c r="H56" s="290"/>
      <c r="I56" s="78"/>
      <c r="J56" s="290" t="s">
        <v>84</v>
      </c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88">
        <f>'2 - VEDLEJŠÍ NÁKLADY'!J30</f>
        <v>0</v>
      </c>
      <c r="AH56" s="289"/>
      <c r="AI56" s="289"/>
      <c r="AJ56" s="289"/>
      <c r="AK56" s="289"/>
      <c r="AL56" s="289"/>
      <c r="AM56" s="289"/>
      <c r="AN56" s="288">
        <f>SUM(AG56,AT56)</f>
        <v>0</v>
      </c>
      <c r="AO56" s="289"/>
      <c r="AP56" s="289"/>
      <c r="AQ56" s="79" t="s">
        <v>80</v>
      </c>
      <c r="AR56" s="76"/>
      <c r="AS56" s="85">
        <v>0</v>
      </c>
      <c r="AT56" s="86">
        <f>ROUND(SUM(AV56:AW56),2)</f>
        <v>0</v>
      </c>
      <c r="AU56" s="87">
        <f>'2 - VEDLEJŠÍ NÁKLADY'!P83</f>
        <v>0</v>
      </c>
      <c r="AV56" s="86">
        <f>'2 - VEDLEJŠÍ NÁKLADY'!J33</f>
        <v>0</v>
      </c>
      <c r="AW56" s="86">
        <f>'2 - VEDLEJŠÍ NÁKLADY'!J34</f>
        <v>0</v>
      </c>
      <c r="AX56" s="86">
        <f>'2 - VEDLEJŠÍ NÁKLADY'!J35</f>
        <v>0</v>
      </c>
      <c r="AY56" s="86">
        <f>'2 - VEDLEJŠÍ NÁKLADY'!J36</f>
        <v>0</v>
      </c>
      <c r="AZ56" s="86">
        <f>'2 - VEDLEJŠÍ NÁKLADY'!F33</f>
        <v>0</v>
      </c>
      <c r="BA56" s="86">
        <f>'2 - VEDLEJŠÍ NÁKLADY'!F34</f>
        <v>0</v>
      </c>
      <c r="BB56" s="86">
        <f>'2 - VEDLEJŠÍ NÁKLADY'!F35</f>
        <v>0</v>
      </c>
      <c r="BC56" s="86">
        <f>'2 - VEDLEJŠÍ NÁKLADY'!F36</f>
        <v>0</v>
      </c>
      <c r="BD56" s="88">
        <f>'2 - VEDLEJŠÍ NÁKLADY'!F37</f>
        <v>0</v>
      </c>
      <c r="BT56" s="84" t="s">
        <v>81</v>
      </c>
      <c r="BV56" s="84" t="s">
        <v>75</v>
      </c>
      <c r="BW56" s="84" t="s">
        <v>85</v>
      </c>
      <c r="BX56" s="84" t="s">
        <v>5</v>
      </c>
      <c r="CL56" s="84" t="s">
        <v>20</v>
      </c>
      <c r="CM56" s="84" t="s">
        <v>81</v>
      </c>
    </row>
    <row r="57" spans="1:57" s="2" customFormat="1" ht="30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s="2" customFormat="1" ht="6.95" customHeight="1">
      <c r="A58" s="33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34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D1 - PŘELOŽENÍ STŘEŠNÍ KR...'!C2" display="/"/>
    <hyperlink ref="A56" location="'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86" t="s">
        <v>6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82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90"/>
      <c r="J3" s="20"/>
      <c r="K3" s="20"/>
      <c r="L3" s="21"/>
      <c r="AT3" s="18" t="s">
        <v>81</v>
      </c>
    </row>
    <row r="4" spans="2:46" s="1" customFormat="1" ht="24.95" customHeight="1">
      <c r="B4" s="21"/>
      <c r="D4" s="22" t="s">
        <v>86</v>
      </c>
      <c r="I4" s="89"/>
      <c r="L4" s="21"/>
      <c r="M4" s="91" t="s">
        <v>11</v>
      </c>
      <c r="AT4" s="18" t="s">
        <v>4</v>
      </c>
    </row>
    <row r="5" spans="2:12" s="1" customFormat="1" ht="6.95" customHeight="1">
      <c r="B5" s="21"/>
      <c r="I5" s="89"/>
      <c r="L5" s="21"/>
    </row>
    <row r="6" spans="2:12" s="1" customFormat="1" ht="12" customHeight="1">
      <c r="B6" s="21"/>
      <c r="D6" s="28" t="s">
        <v>17</v>
      </c>
      <c r="I6" s="89"/>
      <c r="L6" s="21"/>
    </row>
    <row r="7" spans="2:12" s="1" customFormat="1" ht="16.5" customHeight="1">
      <c r="B7" s="21"/>
      <c r="E7" s="325" t="str">
        <f>'Rekapitulace stavby'!K6</f>
        <v>ČESKÁ LÍPA - BYTOVÉ DOMY V UL.ČS ARMÁDY 881/40 a 888/48</v>
      </c>
      <c r="F7" s="326"/>
      <c r="G7" s="326"/>
      <c r="H7" s="326"/>
      <c r="I7" s="89"/>
      <c r="L7" s="21"/>
    </row>
    <row r="8" spans="1:31" s="2" customFormat="1" ht="12" customHeight="1">
      <c r="A8" s="33"/>
      <c r="B8" s="34"/>
      <c r="C8" s="33"/>
      <c r="D8" s="28" t="s">
        <v>87</v>
      </c>
      <c r="E8" s="33"/>
      <c r="F8" s="33"/>
      <c r="G8" s="33"/>
      <c r="H8" s="33"/>
      <c r="I8" s="92"/>
      <c r="J8" s="33"/>
      <c r="K8" s="33"/>
      <c r="L8" s="9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7" t="s">
        <v>88</v>
      </c>
      <c r="F9" s="324"/>
      <c r="G9" s="324"/>
      <c r="H9" s="324"/>
      <c r="I9" s="92"/>
      <c r="J9" s="33"/>
      <c r="K9" s="33"/>
      <c r="L9" s="9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92"/>
      <c r="J10" s="33"/>
      <c r="K10" s="33"/>
      <c r="L10" s="9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3</v>
      </c>
      <c r="K11" s="33"/>
      <c r="L11" s="9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94" t="s">
        <v>24</v>
      </c>
      <c r="J12" s="51" t="str">
        <f>'Rekapitulace stavby'!AN8</f>
        <v>24. 3. 2020</v>
      </c>
      <c r="K12" s="33"/>
      <c r="L12" s="9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2"/>
      <c r="J13" s="33"/>
      <c r="K13" s="33"/>
      <c r="L13" s="9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94" t="s">
        <v>27</v>
      </c>
      <c r="J14" s="26" t="s">
        <v>3</v>
      </c>
      <c r="K14" s="33"/>
      <c r="L14" s="9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28</v>
      </c>
      <c r="F15" s="33"/>
      <c r="G15" s="33"/>
      <c r="H15" s="33"/>
      <c r="I15" s="94" t="s">
        <v>29</v>
      </c>
      <c r="J15" s="26" t="s">
        <v>3</v>
      </c>
      <c r="K15" s="33"/>
      <c r="L15" s="9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2"/>
      <c r="J16" s="33"/>
      <c r="K16" s="33"/>
      <c r="L16" s="9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94" t="s">
        <v>27</v>
      </c>
      <c r="J17" s="29" t="str">
        <f>'Rekapitulace stavby'!AN13</f>
        <v>Vyplň údaj</v>
      </c>
      <c r="K17" s="33"/>
      <c r="L17" s="9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7" t="str">
        <f>'Rekapitulace stavby'!E14</f>
        <v>Vyplň údaj</v>
      </c>
      <c r="F18" s="316"/>
      <c r="G18" s="316"/>
      <c r="H18" s="316"/>
      <c r="I18" s="94" t="s">
        <v>29</v>
      </c>
      <c r="J18" s="29" t="str">
        <f>'Rekapitulace stavby'!AN14</f>
        <v>Vyplň údaj</v>
      </c>
      <c r="K18" s="33"/>
      <c r="L18" s="9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2"/>
      <c r="J19" s="33"/>
      <c r="K19" s="33"/>
      <c r="L19" s="9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94" t="s">
        <v>27</v>
      </c>
      <c r="J20" s="26" t="s">
        <v>3</v>
      </c>
      <c r="K20" s="33"/>
      <c r="L20" s="9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94" t="s">
        <v>29</v>
      </c>
      <c r="J21" s="26" t="s">
        <v>3</v>
      </c>
      <c r="K21" s="33"/>
      <c r="L21" s="9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2"/>
      <c r="J22" s="33"/>
      <c r="K22" s="33"/>
      <c r="L22" s="9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94" t="s">
        <v>27</v>
      </c>
      <c r="J23" s="26" t="s">
        <v>3</v>
      </c>
      <c r="K23" s="33"/>
      <c r="L23" s="9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36</v>
      </c>
      <c r="F24" s="33"/>
      <c r="G24" s="33"/>
      <c r="H24" s="33"/>
      <c r="I24" s="94" t="s">
        <v>29</v>
      </c>
      <c r="J24" s="26" t="s">
        <v>3</v>
      </c>
      <c r="K24" s="33"/>
      <c r="L24" s="9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2"/>
      <c r="J25" s="33"/>
      <c r="K25" s="33"/>
      <c r="L25" s="9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92"/>
      <c r="J26" s="33"/>
      <c r="K26" s="33"/>
      <c r="L26" s="9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59.25" customHeight="1">
      <c r="A27" s="95"/>
      <c r="B27" s="96"/>
      <c r="C27" s="95"/>
      <c r="D27" s="95"/>
      <c r="E27" s="320" t="s">
        <v>89</v>
      </c>
      <c r="F27" s="320"/>
      <c r="G27" s="320"/>
      <c r="H27" s="320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2"/>
      <c r="J28" s="33"/>
      <c r="K28" s="33"/>
      <c r="L28" s="9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99"/>
      <c r="J29" s="62"/>
      <c r="K29" s="62"/>
      <c r="L29" s="9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0" t="s">
        <v>39</v>
      </c>
      <c r="E30" s="33"/>
      <c r="F30" s="33"/>
      <c r="G30" s="33"/>
      <c r="H30" s="33"/>
      <c r="I30" s="92"/>
      <c r="J30" s="67">
        <f>ROUND(J96,2)</f>
        <v>0</v>
      </c>
      <c r="K30" s="33"/>
      <c r="L30" s="9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99"/>
      <c r="J31" s="62"/>
      <c r="K31" s="62"/>
      <c r="L31" s="9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101" t="s">
        <v>40</v>
      </c>
      <c r="J32" s="37" t="s">
        <v>42</v>
      </c>
      <c r="K32" s="33"/>
      <c r="L32" s="9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2" t="s">
        <v>43</v>
      </c>
      <c r="E33" s="28" t="s">
        <v>44</v>
      </c>
      <c r="F33" s="103">
        <f>ROUND((SUM(BE96:BE462)),2)</f>
        <v>0</v>
      </c>
      <c r="G33" s="33"/>
      <c r="H33" s="33"/>
      <c r="I33" s="104">
        <v>0.21</v>
      </c>
      <c r="J33" s="103">
        <f>ROUND(((SUM(BE96:BE462))*I33),2)</f>
        <v>0</v>
      </c>
      <c r="K33" s="33"/>
      <c r="L33" s="9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103">
        <f>ROUND((SUM(BF96:BF462)),2)</f>
        <v>0</v>
      </c>
      <c r="G34" s="33"/>
      <c r="H34" s="33"/>
      <c r="I34" s="104">
        <v>0.15</v>
      </c>
      <c r="J34" s="103">
        <f>ROUND(((SUM(BF96:BF462))*I34),2)</f>
        <v>0</v>
      </c>
      <c r="K34" s="33"/>
      <c r="L34" s="9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103">
        <f>ROUND((SUM(BG96:BG462)),2)</f>
        <v>0</v>
      </c>
      <c r="G35" s="33"/>
      <c r="H35" s="33"/>
      <c r="I35" s="104">
        <v>0.21</v>
      </c>
      <c r="J35" s="103">
        <f>0</f>
        <v>0</v>
      </c>
      <c r="K35" s="33"/>
      <c r="L35" s="9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103">
        <f>ROUND((SUM(BH96:BH462)),2)</f>
        <v>0</v>
      </c>
      <c r="G36" s="33"/>
      <c r="H36" s="33"/>
      <c r="I36" s="104">
        <v>0.15</v>
      </c>
      <c r="J36" s="103">
        <f>0</f>
        <v>0</v>
      </c>
      <c r="K36" s="33"/>
      <c r="L36" s="9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103">
        <f>ROUND((SUM(BI96:BI462)),2)</f>
        <v>0</v>
      </c>
      <c r="G37" s="33"/>
      <c r="H37" s="33"/>
      <c r="I37" s="104">
        <v>0</v>
      </c>
      <c r="J37" s="103">
        <f>0</f>
        <v>0</v>
      </c>
      <c r="K37" s="33"/>
      <c r="L37" s="9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2"/>
      <c r="J38" s="33"/>
      <c r="K38" s="33"/>
      <c r="L38" s="9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5"/>
      <c r="D39" s="106" t="s">
        <v>49</v>
      </c>
      <c r="E39" s="56"/>
      <c r="F39" s="56"/>
      <c r="G39" s="107" t="s">
        <v>50</v>
      </c>
      <c r="H39" s="108" t="s">
        <v>51</v>
      </c>
      <c r="I39" s="109"/>
      <c r="J39" s="110">
        <f>SUM(J30:J37)</f>
        <v>0</v>
      </c>
      <c r="K39" s="111"/>
      <c r="L39" s="9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112"/>
      <c r="J40" s="44"/>
      <c r="K40" s="44"/>
      <c r="L40" s="9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113"/>
      <c r="J44" s="46"/>
      <c r="K44" s="46"/>
      <c r="L44" s="9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90</v>
      </c>
      <c r="D45" s="33"/>
      <c r="E45" s="33"/>
      <c r="F45" s="33"/>
      <c r="G45" s="33"/>
      <c r="H45" s="33"/>
      <c r="I45" s="92"/>
      <c r="J45" s="33"/>
      <c r="K45" s="33"/>
      <c r="L45" s="9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92"/>
      <c r="J46" s="33"/>
      <c r="K46" s="33"/>
      <c r="L46" s="9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92"/>
      <c r="J47" s="33"/>
      <c r="K47" s="33"/>
      <c r="L47" s="9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5" t="str">
        <f>E7</f>
        <v>ČESKÁ LÍPA - BYTOVÉ DOMY V UL.ČS ARMÁDY 881/40 a 888/48</v>
      </c>
      <c r="F48" s="326"/>
      <c r="G48" s="326"/>
      <c r="H48" s="326"/>
      <c r="I48" s="92"/>
      <c r="J48" s="33"/>
      <c r="K48" s="33"/>
      <c r="L48" s="9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87</v>
      </c>
      <c r="D49" s="33"/>
      <c r="E49" s="33"/>
      <c r="F49" s="33"/>
      <c r="G49" s="33"/>
      <c r="H49" s="33"/>
      <c r="I49" s="92"/>
      <c r="J49" s="33"/>
      <c r="K49" s="33"/>
      <c r="L49" s="9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7" t="str">
        <f>E9</f>
        <v>D1 - PŘELOŽENÍ STŘEŠNÍ KRYTINY A VÝMĚNA NAVAZUJÍCÍCH PRVKŮ</v>
      </c>
      <c r="F50" s="324"/>
      <c r="G50" s="324"/>
      <c r="H50" s="324"/>
      <c r="I50" s="92"/>
      <c r="J50" s="33"/>
      <c r="K50" s="33"/>
      <c r="L50" s="9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92"/>
      <c r="J51" s="33"/>
      <c r="K51" s="33"/>
      <c r="L51" s="9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ČESKÁ LÍPA</v>
      </c>
      <c r="G52" s="33"/>
      <c r="H52" s="33"/>
      <c r="I52" s="94" t="s">
        <v>24</v>
      </c>
      <c r="J52" s="51" t="str">
        <f>IF(J12="","",J12)</f>
        <v>24. 3. 2020</v>
      </c>
      <c r="K52" s="33"/>
      <c r="L52" s="9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92"/>
      <c r="J53" s="33"/>
      <c r="K53" s="33"/>
      <c r="L53" s="9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26</v>
      </c>
      <c r="D54" s="33"/>
      <c r="E54" s="33"/>
      <c r="F54" s="26" t="str">
        <f>E15</f>
        <v>MĚSTO ČESKÁ LÍPA</v>
      </c>
      <c r="G54" s="33"/>
      <c r="H54" s="33"/>
      <c r="I54" s="94" t="s">
        <v>32</v>
      </c>
      <c r="J54" s="31" t="str">
        <f>E21</f>
        <v>M.PLESCHINGER</v>
      </c>
      <c r="K54" s="33"/>
      <c r="L54" s="9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94" t="s">
        <v>35</v>
      </c>
      <c r="J55" s="31" t="str">
        <f>E24</f>
        <v>V.RENČOVÁ</v>
      </c>
      <c r="K55" s="33"/>
      <c r="L55" s="9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92"/>
      <c r="J56" s="33"/>
      <c r="K56" s="33"/>
      <c r="L56" s="9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14" t="s">
        <v>91</v>
      </c>
      <c r="D57" s="105"/>
      <c r="E57" s="105"/>
      <c r="F57" s="105"/>
      <c r="G57" s="105"/>
      <c r="H57" s="105"/>
      <c r="I57" s="115"/>
      <c r="J57" s="116" t="s">
        <v>92</v>
      </c>
      <c r="K57" s="105"/>
      <c r="L57" s="9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92"/>
      <c r="J58" s="33"/>
      <c r="K58" s="33"/>
      <c r="L58" s="9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17" t="s">
        <v>71</v>
      </c>
      <c r="D59" s="33"/>
      <c r="E59" s="33"/>
      <c r="F59" s="33"/>
      <c r="G59" s="33"/>
      <c r="H59" s="33"/>
      <c r="I59" s="92"/>
      <c r="J59" s="67">
        <f>J96</f>
        <v>0</v>
      </c>
      <c r="K59" s="33"/>
      <c r="L59" s="9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93</v>
      </c>
    </row>
    <row r="60" spans="2:12" s="9" customFormat="1" ht="24.95" customHeight="1">
      <c r="B60" s="118"/>
      <c r="D60" s="119" t="s">
        <v>94</v>
      </c>
      <c r="E60" s="120"/>
      <c r="F60" s="120"/>
      <c r="G60" s="120"/>
      <c r="H60" s="120"/>
      <c r="I60" s="121"/>
      <c r="J60" s="122">
        <f>J97</f>
        <v>0</v>
      </c>
      <c r="L60" s="118"/>
    </row>
    <row r="61" spans="2:12" s="10" customFormat="1" ht="19.9" customHeight="1">
      <c r="B61" s="123"/>
      <c r="D61" s="124" t="s">
        <v>95</v>
      </c>
      <c r="E61" s="125"/>
      <c r="F61" s="125"/>
      <c r="G61" s="125"/>
      <c r="H61" s="125"/>
      <c r="I61" s="126"/>
      <c r="J61" s="127">
        <f>J98</f>
        <v>0</v>
      </c>
      <c r="L61" s="123"/>
    </row>
    <row r="62" spans="2:12" s="10" customFormat="1" ht="19.9" customHeight="1">
      <c r="B62" s="123"/>
      <c r="D62" s="124" t="s">
        <v>96</v>
      </c>
      <c r="E62" s="125"/>
      <c r="F62" s="125"/>
      <c r="G62" s="125"/>
      <c r="H62" s="125"/>
      <c r="I62" s="126"/>
      <c r="J62" s="127">
        <f>J104</f>
        <v>0</v>
      </c>
      <c r="L62" s="123"/>
    </row>
    <row r="63" spans="2:12" s="10" customFormat="1" ht="19.9" customHeight="1">
      <c r="B63" s="123"/>
      <c r="D63" s="124" t="s">
        <v>97</v>
      </c>
      <c r="E63" s="125"/>
      <c r="F63" s="125"/>
      <c r="G63" s="125"/>
      <c r="H63" s="125"/>
      <c r="I63" s="126"/>
      <c r="J63" s="127">
        <f>J126</f>
        <v>0</v>
      </c>
      <c r="L63" s="123"/>
    </row>
    <row r="64" spans="2:12" s="10" customFormat="1" ht="19.9" customHeight="1">
      <c r="B64" s="123"/>
      <c r="D64" s="124" t="s">
        <v>98</v>
      </c>
      <c r="E64" s="125"/>
      <c r="F64" s="125"/>
      <c r="G64" s="125"/>
      <c r="H64" s="125"/>
      <c r="I64" s="126"/>
      <c r="J64" s="127">
        <f>J153</f>
        <v>0</v>
      </c>
      <c r="L64" s="123"/>
    </row>
    <row r="65" spans="2:12" s="9" customFormat="1" ht="24.95" customHeight="1">
      <c r="B65" s="118"/>
      <c r="D65" s="119" t="s">
        <v>99</v>
      </c>
      <c r="E65" s="120"/>
      <c r="F65" s="120"/>
      <c r="G65" s="120"/>
      <c r="H65" s="120"/>
      <c r="I65" s="121"/>
      <c r="J65" s="122">
        <f>J155</f>
        <v>0</v>
      </c>
      <c r="L65" s="118"/>
    </row>
    <row r="66" spans="2:12" s="10" customFormat="1" ht="19.9" customHeight="1">
      <c r="B66" s="123"/>
      <c r="D66" s="124" t="s">
        <v>100</v>
      </c>
      <c r="E66" s="125"/>
      <c r="F66" s="125"/>
      <c r="G66" s="125"/>
      <c r="H66" s="125"/>
      <c r="I66" s="126"/>
      <c r="J66" s="127">
        <f>J156</f>
        <v>0</v>
      </c>
      <c r="L66" s="123"/>
    </row>
    <row r="67" spans="2:12" s="10" customFormat="1" ht="19.9" customHeight="1">
      <c r="B67" s="123"/>
      <c r="D67" s="124" t="s">
        <v>101</v>
      </c>
      <c r="E67" s="125"/>
      <c r="F67" s="125"/>
      <c r="G67" s="125"/>
      <c r="H67" s="125"/>
      <c r="I67" s="126"/>
      <c r="J67" s="127">
        <f>J199</f>
        <v>0</v>
      </c>
      <c r="L67" s="123"/>
    </row>
    <row r="68" spans="2:12" s="10" customFormat="1" ht="19.9" customHeight="1">
      <c r="B68" s="123"/>
      <c r="D68" s="124" t="s">
        <v>102</v>
      </c>
      <c r="E68" s="125"/>
      <c r="F68" s="125"/>
      <c r="G68" s="125"/>
      <c r="H68" s="125"/>
      <c r="I68" s="126"/>
      <c r="J68" s="127">
        <f>J219</f>
        <v>0</v>
      </c>
      <c r="L68" s="123"/>
    </row>
    <row r="69" spans="2:12" s="10" customFormat="1" ht="19.9" customHeight="1">
      <c r="B69" s="123"/>
      <c r="D69" s="124" t="s">
        <v>103</v>
      </c>
      <c r="E69" s="125"/>
      <c r="F69" s="125"/>
      <c r="G69" s="125"/>
      <c r="H69" s="125"/>
      <c r="I69" s="126"/>
      <c r="J69" s="127">
        <f>J292</f>
        <v>0</v>
      </c>
      <c r="L69" s="123"/>
    </row>
    <row r="70" spans="2:12" s="10" customFormat="1" ht="19.9" customHeight="1">
      <c r="B70" s="123"/>
      <c r="D70" s="124" t="s">
        <v>104</v>
      </c>
      <c r="E70" s="125"/>
      <c r="F70" s="125"/>
      <c r="G70" s="125"/>
      <c r="H70" s="125"/>
      <c r="I70" s="126"/>
      <c r="J70" s="127">
        <f>J373</f>
        <v>0</v>
      </c>
      <c r="L70" s="123"/>
    </row>
    <row r="71" spans="2:12" s="10" customFormat="1" ht="19.9" customHeight="1">
      <c r="B71" s="123"/>
      <c r="D71" s="124" t="s">
        <v>105</v>
      </c>
      <c r="E71" s="125"/>
      <c r="F71" s="125"/>
      <c r="G71" s="125"/>
      <c r="H71" s="125"/>
      <c r="I71" s="126"/>
      <c r="J71" s="127">
        <f>J406</f>
        <v>0</v>
      </c>
      <c r="L71" s="123"/>
    </row>
    <row r="72" spans="2:12" s="10" customFormat="1" ht="19.9" customHeight="1">
      <c r="B72" s="123"/>
      <c r="D72" s="124" t="s">
        <v>106</v>
      </c>
      <c r="E72" s="125"/>
      <c r="F72" s="125"/>
      <c r="G72" s="125"/>
      <c r="H72" s="125"/>
      <c r="I72" s="126"/>
      <c r="J72" s="127">
        <f>J429</f>
        <v>0</v>
      </c>
      <c r="L72" s="123"/>
    </row>
    <row r="73" spans="2:12" s="9" customFormat="1" ht="24.95" customHeight="1">
      <c r="B73" s="118"/>
      <c r="D73" s="119" t="s">
        <v>107</v>
      </c>
      <c r="E73" s="120"/>
      <c r="F73" s="120"/>
      <c r="G73" s="120"/>
      <c r="H73" s="120"/>
      <c r="I73" s="121"/>
      <c r="J73" s="122">
        <f>J445</f>
        <v>0</v>
      </c>
      <c r="L73" s="118"/>
    </row>
    <row r="74" spans="2:12" s="10" customFormat="1" ht="19.9" customHeight="1">
      <c r="B74" s="123"/>
      <c r="D74" s="124" t="s">
        <v>108</v>
      </c>
      <c r="E74" s="125"/>
      <c r="F74" s="125"/>
      <c r="G74" s="125"/>
      <c r="H74" s="125"/>
      <c r="I74" s="126"/>
      <c r="J74" s="127">
        <f>J446</f>
        <v>0</v>
      </c>
      <c r="L74" s="123"/>
    </row>
    <row r="75" spans="2:12" s="9" customFormat="1" ht="24.95" customHeight="1">
      <c r="B75" s="118"/>
      <c r="D75" s="119" t="s">
        <v>109</v>
      </c>
      <c r="E75" s="120"/>
      <c r="F75" s="120"/>
      <c r="G75" s="120"/>
      <c r="H75" s="120"/>
      <c r="I75" s="121"/>
      <c r="J75" s="122">
        <f>J456</f>
        <v>0</v>
      </c>
      <c r="L75" s="118"/>
    </row>
    <row r="76" spans="2:12" s="10" customFormat="1" ht="19.9" customHeight="1">
      <c r="B76" s="123"/>
      <c r="D76" s="124" t="s">
        <v>110</v>
      </c>
      <c r="E76" s="125"/>
      <c r="F76" s="125"/>
      <c r="G76" s="125"/>
      <c r="H76" s="125"/>
      <c r="I76" s="126"/>
      <c r="J76" s="127">
        <f>J457</f>
        <v>0</v>
      </c>
      <c r="L76" s="123"/>
    </row>
    <row r="77" spans="1:31" s="2" customFormat="1" ht="21.75" customHeight="1">
      <c r="A77" s="33"/>
      <c r="B77" s="34"/>
      <c r="C77" s="33"/>
      <c r="D77" s="33"/>
      <c r="E77" s="33"/>
      <c r="F77" s="33"/>
      <c r="G77" s="33"/>
      <c r="H77" s="33"/>
      <c r="I77" s="92"/>
      <c r="J77" s="33"/>
      <c r="K77" s="33"/>
      <c r="L77" s="9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43"/>
      <c r="C78" s="44"/>
      <c r="D78" s="44"/>
      <c r="E78" s="44"/>
      <c r="F78" s="44"/>
      <c r="G78" s="44"/>
      <c r="H78" s="44"/>
      <c r="I78" s="112"/>
      <c r="J78" s="44"/>
      <c r="K78" s="44"/>
      <c r="L78" s="9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82" spans="1:31" s="2" customFormat="1" ht="6.95" customHeight="1">
      <c r="A82" s="33"/>
      <c r="B82" s="45"/>
      <c r="C82" s="46"/>
      <c r="D82" s="46"/>
      <c r="E82" s="46"/>
      <c r="F82" s="46"/>
      <c r="G82" s="46"/>
      <c r="H82" s="46"/>
      <c r="I82" s="113"/>
      <c r="J82" s="46"/>
      <c r="K82" s="46"/>
      <c r="L82" s="9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24.95" customHeight="1">
      <c r="A83" s="33"/>
      <c r="B83" s="34"/>
      <c r="C83" s="22" t="s">
        <v>111</v>
      </c>
      <c r="D83" s="33"/>
      <c r="E83" s="33"/>
      <c r="F83" s="33"/>
      <c r="G83" s="33"/>
      <c r="H83" s="33"/>
      <c r="I83" s="92"/>
      <c r="J83" s="33"/>
      <c r="K83" s="33"/>
      <c r="L83" s="9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92"/>
      <c r="J84" s="33"/>
      <c r="K84" s="33"/>
      <c r="L84" s="9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17</v>
      </c>
      <c r="D85" s="33"/>
      <c r="E85" s="33"/>
      <c r="F85" s="33"/>
      <c r="G85" s="33"/>
      <c r="H85" s="33"/>
      <c r="I85" s="92"/>
      <c r="J85" s="33"/>
      <c r="K85" s="33"/>
      <c r="L85" s="9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6.5" customHeight="1">
      <c r="A86" s="33"/>
      <c r="B86" s="34"/>
      <c r="C86" s="33"/>
      <c r="D86" s="33"/>
      <c r="E86" s="325" t="str">
        <f>E7</f>
        <v>ČESKÁ LÍPA - BYTOVÉ DOMY V UL.ČS ARMÁDY 881/40 a 888/48</v>
      </c>
      <c r="F86" s="326"/>
      <c r="G86" s="326"/>
      <c r="H86" s="326"/>
      <c r="I86" s="92"/>
      <c r="J86" s="33"/>
      <c r="K86" s="33"/>
      <c r="L86" s="9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87</v>
      </c>
      <c r="D87" s="33"/>
      <c r="E87" s="33"/>
      <c r="F87" s="33"/>
      <c r="G87" s="33"/>
      <c r="H87" s="33"/>
      <c r="I87" s="92"/>
      <c r="J87" s="33"/>
      <c r="K87" s="33"/>
      <c r="L87" s="9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6.5" customHeight="1">
      <c r="A88" s="33"/>
      <c r="B88" s="34"/>
      <c r="C88" s="33"/>
      <c r="D88" s="33"/>
      <c r="E88" s="297" t="str">
        <f>E9</f>
        <v>D1 - PŘELOŽENÍ STŘEŠNÍ KRYTINY A VÝMĚNA NAVAZUJÍCÍCH PRVKŮ</v>
      </c>
      <c r="F88" s="324"/>
      <c r="G88" s="324"/>
      <c r="H88" s="324"/>
      <c r="I88" s="92"/>
      <c r="J88" s="33"/>
      <c r="K88" s="33"/>
      <c r="L88" s="9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6.95" customHeight="1">
      <c r="A89" s="33"/>
      <c r="B89" s="34"/>
      <c r="C89" s="33"/>
      <c r="D89" s="33"/>
      <c r="E89" s="33"/>
      <c r="F89" s="33"/>
      <c r="G89" s="33"/>
      <c r="H89" s="33"/>
      <c r="I89" s="92"/>
      <c r="J89" s="33"/>
      <c r="K89" s="33"/>
      <c r="L89" s="9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22</v>
      </c>
      <c r="D90" s="33"/>
      <c r="E90" s="33"/>
      <c r="F90" s="26" t="str">
        <f>F12</f>
        <v>ČESKÁ LÍPA</v>
      </c>
      <c r="G90" s="33"/>
      <c r="H90" s="33"/>
      <c r="I90" s="94" t="s">
        <v>24</v>
      </c>
      <c r="J90" s="51" t="str">
        <f>IF(J12="","",J12)</f>
        <v>24. 3. 2020</v>
      </c>
      <c r="K90" s="33"/>
      <c r="L90" s="9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6.95" customHeight="1">
      <c r="A91" s="33"/>
      <c r="B91" s="34"/>
      <c r="C91" s="33"/>
      <c r="D91" s="33"/>
      <c r="E91" s="33"/>
      <c r="F91" s="33"/>
      <c r="G91" s="33"/>
      <c r="H91" s="33"/>
      <c r="I91" s="92"/>
      <c r="J91" s="33"/>
      <c r="K91" s="33"/>
      <c r="L91" s="9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26</v>
      </c>
      <c r="D92" s="33"/>
      <c r="E92" s="33"/>
      <c r="F92" s="26" t="str">
        <f>E15</f>
        <v>MĚSTO ČESKÁ LÍPA</v>
      </c>
      <c r="G92" s="33"/>
      <c r="H92" s="33"/>
      <c r="I92" s="94" t="s">
        <v>32</v>
      </c>
      <c r="J92" s="31" t="str">
        <f>E21</f>
        <v>M.PLESCHINGER</v>
      </c>
      <c r="K92" s="33"/>
      <c r="L92" s="9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30</v>
      </c>
      <c r="D93" s="33"/>
      <c r="E93" s="33"/>
      <c r="F93" s="26" t="str">
        <f>IF(E18="","",E18)</f>
        <v>Vyplň údaj</v>
      </c>
      <c r="G93" s="33"/>
      <c r="H93" s="33"/>
      <c r="I93" s="94" t="s">
        <v>35</v>
      </c>
      <c r="J93" s="31" t="str">
        <f>E24</f>
        <v>V.RENČOVÁ</v>
      </c>
      <c r="K93" s="33"/>
      <c r="L93" s="9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0.35" customHeight="1">
      <c r="A94" s="33"/>
      <c r="B94" s="34"/>
      <c r="C94" s="33"/>
      <c r="D94" s="33"/>
      <c r="E94" s="33"/>
      <c r="F94" s="33"/>
      <c r="G94" s="33"/>
      <c r="H94" s="33"/>
      <c r="I94" s="92"/>
      <c r="J94" s="33"/>
      <c r="K94" s="33"/>
      <c r="L94" s="9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11" customFormat="1" ht="29.25" customHeight="1">
      <c r="A95" s="128"/>
      <c r="B95" s="129"/>
      <c r="C95" s="130" t="s">
        <v>112</v>
      </c>
      <c r="D95" s="131" t="s">
        <v>58</v>
      </c>
      <c r="E95" s="131" t="s">
        <v>54</v>
      </c>
      <c r="F95" s="131" t="s">
        <v>55</v>
      </c>
      <c r="G95" s="131" t="s">
        <v>113</v>
      </c>
      <c r="H95" s="131" t="s">
        <v>114</v>
      </c>
      <c r="I95" s="132" t="s">
        <v>115</v>
      </c>
      <c r="J95" s="131" t="s">
        <v>92</v>
      </c>
      <c r="K95" s="133" t="s">
        <v>116</v>
      </c>
      <c r="L95" s="134"/>
      <c r="M95" s="58" t="s">
        <v>3</v>
      </c>
      <c r="N95" s="59" t="s">
        <v>43</v>
      </c>
      <c r="O95" s="59" t="s">
        <v>117</v>
      </c>
      <c r="P95" s="59" t="s">
        <v>118</v>
      </c>
      <c r="Q95" s="59" t="s">
        <v>119</v>
      </c>
      <c r="R95" s="59" t="s">
        <v>120</v>
      </c>
      <c r="S95" s="59" t="s">
        <v>121</v>
      </c>
      <c r="T95" s="60" t="s">
        <v>122</v>
      </c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</row>
    <row r="96" spans="1:63" s="2" customFormat="1" ht="22.9" customHeight="1">
      <c r="A96" s="33"/>
      <c r="B96" s="34"/>
      <c r="C96" s="65" t="s">
        <v>123</v>
      </c>
      <c r="D96" s="33"/>
      <c r="E96" s="33"/>
      <c r="F96" s="33"/>
      <c r="G96" s="33"/>
      <c r="H96" s="33"/>
      <c r="I96" s="92"/>
      <c r="J96" s="135">
        <f>BK96</f>
        <v>0</v>
      </c>
      <c r="K96" s="33"/>
      <c r="L96" s="34"/>
      <c r="M96" s="61"/>
      <c r="N96" s="52"/>
      <c r="O96" s="62"/>
      <c r="P96" s="136">
        <f>P97+P155+P445+P456</f>
        <v>0</v>
      </c>
      <c r="Q96" s="62"/>
      <c r="R96" s="136">
        <f>R97+R155+R445+R456</f>
        <v>9.216651739999998</v>
      </c>
      <c r="S96" s="62"/>
      <c r="T96" s="137">
        <f>T97+T155+T445+T456</f>
        <v>29.48699102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8" t="s">
        <v>72</v>
      </c>
      <c r="AU96" s="18" t="s">
        <v>93</v>
      </c>
      <c r="BK96" s="138">
        <f>BK97+BK155+BK445+BK456</f>
        <v>0</v>
      </c>
    </row>
    <row r="97" spans="2:63" s="12" customFormat="1" ht="25.9" customHeight="1">
      <c r="B97" s="139"/>
      <c r="D97" s="140" t="s">
        <v>72</v>
      </c>
      <c r="E97" s="141" t="s">
        <v>124</v>
      </c>
      <c r="F97" s="141" t="s">
        <v>125</v>
      </c>
      <c r="I97" s="142"/>
      <c r="J97" s="143">
        <f>BK97</f>
        <v>0</v>
      </c>
      <c r="L97" s="139"/>
      <c r="M97" s="144"/>
      <c r="N97" s="145"/>
      <c r="O97" s="145"/>
      <c r="P97" s="146">
        <f>P98+P104+P126+P153</f>
        <v>0</v>
      </c>
      <c r="Q97" s="145"/>
      <c r="R97" s="146">
        <f>R98+R104+R126+R153</f>
        <v>0.5185542399999999</v>
      </c>
      <c r="S97" s="145"/>
      <c r="T97" s="147">
        <f>T98+T104+T126+T153</f>
        <v>0</v>
      </c>
      <c r="AR97" s="140" t="s">
        <v>81</v>
      </c>
      <c r="AT97" s="148" t="s">
        <v>72</v>
      </c>
      <c r="AU97" s="148" t="s">
        <v>73</v>
      </c>
      <c r="AY97" s="140" t="s">
        <v>126</v>
      </c>
      <c r="BK97" s="149">
        <f>BK98+BK104+BK126+BK153</f>
        <v>0</v>
      </c>
    </row>
    <row r="98" spans="2:63" s="12" customFormat="1" ht="22.9" customHeight="1">
      <c r="B98" s="139"/>
      <c r="D98" s="140" t="s">
        <v>72</v>
      </c>
      <c r="E98" s="150" t="s">
        <v>127</v>
      </c>
      <c r="F98" s="150" t="s">
        <v>128</v>
      </c>
      <c r="I98" s="142"/>
      <c r="J98" s="151">
        <f>BK98</f>
        <v>0</v>
      </c>
      <c r="L98" s="139"/>
      <c r="M98" s="144"/>
      <c r="N98" s="145"/>
      <c r="O98" s="145"/>
      <c r="P98" s="146">
        <f>SUM(P99:P103)</f>
        <v>0</v>
      </c>
      <c r="Q98" s="145"/>
      <c r="R98" s="146">
        <f>SUM(R99:R103)</f>
        <v>0.31388</v>
      </c>
      <c r="S98" s="145"/>
      <c r="T98" s="147">
        <f>SUM(T99:T103)</f>
        <v>0</v>
      </c>
      <c r="AR98" s="140" t="s">
        <v>81</v>
      </c>
      <c r="AT98" s="148" t="s">
        <v>72</v>
      </c>
      <c r="AU98" s="148" t="s">
        <v>81</v>
      </c>
      <c r="AY98" s="140" t="s">
        <v>126</v>
      </c>
      <c r="BK98" s="149">
        <f>SUM(BK99:BK103)</f>
        <v>0</v>
      </c>
    </row>
    <row r="99" spans="1:65" s="2" customFormat="1" ht="16.5" customHeight="1">
      <c r="A99" s="33"/>
      <c r="B99" s="152"/>
      <c r="C99" s="153" t="s">
        <v>81</v>
      </c>
      <c r="D99" s="153" t="s">
        <v>129</v>
      </c>
      <c r="E99" s="154" t="s">
        <v>130</v>
      </c>
      <c r="F99" s="155" t="s">
        <v>131</v>
      </c>
      <c r="G99" s="156" t="s">
        <v>132</v>
      </c>
      <c r="H99" s="157">
        <v>15.2</v>
      </c>
      <c r="I99" s="158"/>
      <c r="J99" s="159">
        <f>ROUND(I99*H99,2)</f>
        <v>0</v>
      </c>
      <c r="K99" s="155" t="s">
        <v>133</v>
      </c>
      <c r="L99" s="34"/>
      <c r="M99" s="160" t="s">
        <v>3</v>
      </c>
      <c r="N99" s="161" t="s">
        <v>45</v>
      </c>
      <c r="O99" s="54"/>
      <c r="P99" s="162">
        <f>O99*H99</f>
        <v>0</v>
      </c>
      <c r="Q99" s="162">
        <v>0.02065</v>
      </c>
      <c r="R99" s="162">
        <f>Q99*H99</f>
        <v>0.31388</v>
      </c>
      <c r="S99" s="162">
        <v>0</v>
      </c>
      <c r="T99" s="163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64" t="s">
        <v>134</v>
      </c>
      <c r="AT99" s="164" t="s">
        <v>129</v>
      </c>
      <c r="AU99" s="164" t="s">
        <v>83</v>
      </c>
      <c r="AY99" s="18" t="s">
        <v>126</v>
      </c>
      <c r="BE99" s="165">
        <f>IF(N99="základní",J99,0)</f>
        <v>0</v>
      </c>
      <c r="BF99" s="165">
        <f>IF(N99="snížená",J99,0)</f>
        <v>0</v>
      </c>
      <c r="BG99" s="165">
        <f>IF(N99="zákl. přenesená",J99,0)</f>
        <v>0</v>
      </c>
      <c r="BH99" s="165">
        <f>IF(N99="sníž. přenesená",J99,0)</f>
        <v>0</v>
      </c>
      <c r="BI99" s="165">
        <f>IF(N99="nulová",J99,0)</f>
        <v>0</v>
      </c>
      <c r="BJ99" s="18" t="s">
        <v>83</v>
      </c>
      <c r="BK99" s="165">
        <f>ROUND(I99*H99,2)</f>
        <v>0</v>
      </c>
      <c r="BL99" s="18" t="s">
        <v>134</v>
      </c>
      <c r="BM99" s="164" t="s">
        <v>135</v>
      </c>
    </row>
    <row r="100" spans="2:51" s="13" customFormat="1" ht="12">
      <c r="B100" s="166"/>
      <c r="D100" s="167" t="s">
        <v>136</v>
      </c>
      <c r="E100" s="168" t="s">
        <v>3</v>
      </c>
      <c r="F100" s="169" t="s">
        <v>137</v>
      </c>
      <c r="H100" s="168" t="s">
        <v>3</v>
      </c>
      <c r="I100" s="170"/>
      <c r="L100" s="166"/>
      <c r="M100" s="171"/>
      <c r="N100" s="172"/>
      <c r="O100" s="172"/>
      <c r="P100" s="172"/>
      <c r="Q100" s="172"/>
      <c r="R100" s="172"/>
      <c r="S100" s="172"/>
      <c r="T100" s="173"/>
      <c r="AT100" s="168" t="s">
        <v>136</v>
      </c>
      <c r="AU100" s="168" t="s">
        <v>83</v>
      </c>
      <c r="AV100" s="13" t="s">
        <v>81</v>
      </c>
      <c r="AW100" s="13" t="s">
        <v>34</v>
      </c>
      <c r="AX100" s="13" t="s">
        <v>73</v>
      </c>
      <c r="AY100" s="168" t="s">
        <v>126</v>
      </c>
    </row>
    <row r="101" spans="2:51" s="13" customFormat="1" ht="12">
      <c r="B101" s="166"/>
      <c r="D101" s="167" t="s">
        <v>136</v>
      </c>
      <c r="E101" s="168" t="s">
        <v>3</v>
      </c>
      <c r="F101" s="169" t="s">
        <v>138</v>
      </c>
      <c r="H101" s="168" t="s">
        <v>3</v>
      </c>
      <c r="I101" s="170"/>
      <c r="L101" s="166"/>
      <c r="M101" s="171"/>
      <c r="N101" s="172"/>
      <c r="O101" s="172"/>
      <c r="P101" s="172"/>
      <c r="Q101" s="172"/>
      <c r="R101" s="172"/>
      <c r="S101" s="172"/>
      <c r="T101" s="173"/>
      <c r="AT101" s="168" t="s">
        <v>136</v>
      </c>
      <c r="AU101" s="168" t="s">
        <v>83</v>
      </c>
      <c r="AV101" s="13" t="s">
        <v>81</v>
      </c>
      <c r="AW101" s="13" t="s">
        <v>34</v>
      </c>
      <c r="AX101" s="13" t="s">
        <v>73</v>
      </c>
      <c r="AY101" s="168" t="s">
        <v>126</v>
      </c>
    </row>
    <row r="102" spans="2:51" s="14" customFormat="1" ht="12">
      <c r="B102" s="174"/>
      <c r="D102" s="167" t="s">
        <v>136</v>
      </c>
      <c r="E102" s="175" t="s">
        <v>3</v>
      </c>
      <c r="F102" s="176" t="s">
        <v>139</v>
      </c>
      <c r="H102" s="177">
        <v>15.2</v>
      </c>
      <c r="I102" s="178"/>
      <c r="L102" s="174"/>
      <c r="M102" s="179"/>
      <c r="N102" s="180"/>
      <c r="O102" s="180"/>
      <c r="P102" s="180"/>
      <c r="Q102" s="180"/>
      <c r="R102" s="180"/>
      <c r="S102" s="180"/>
      <c r="T102" s="181"/>
      <c r="AT102" s="175" t="s">
        <v>136</v>
      </c>
      <c r="AU102" s="175" t="s">
        <v>83</v>
      </c>
      <c r="AV102" s="14" t="s">
        <v>83</v>
      </c>
      <c r="AW102" s="14" t="s">
        <v>34</v>
      </c>
      <c r="AX102" s="14" t="s">
        <v>81</v>
      </c>
      <c r="AY102" s="175" t="s">
        <v>126</v>
      </c>
    </row>
    <row r="103" spans="1:65" s="2" customFormat="1" ht="16.5" customHeight="1">
      <c r="A103" s="33"/>
      <c r="B103" s="152"/>
      <c r="C103" s="153" t="s">
        <v>83</v>
      </c>
      <c r="D103" s="153" t="s">
        <v>129</v>
      </c>
      <c r="E103" s="154" t="s">
        <v>140</v>
      </c>
      <c r="F103" s="155" t="s">
        <v>141</v>
      </c>
      <c r="G103" s="156" t="s">
        <v>142</v>
      </c>
      <c r="H103" s="157">
        <v>15.2</v>
      </c>
      <c r="I103" s="158"/>
      <c r="J103" s="159">
        <f>ROUND(I103*H103,2)</f>
        <v>0</v>
      </c>
      <c r="K103" s="155" t="s">
        <v>133</v>
      </c>
      <c r="L103" s="34"/>
      <c r="M103" s="160" t="s">
        <v>3</v>
      </c>
      <c r="N103" s="161" t="s">
        <v>45</v>
      </c>
      <c r="O103" s="54"/>
      <c r="P103" s="162">
        <f>O103*H103</f>
        <v>0</v>
      </c>
      <c r="Q103" s="162">
        <v>0</v>
      </c>
      <c r="R103" s="162">
        <f>Q103*H103</f>
        <v>0</v>
      </c>
      <c r="S103" s="162">
        <v>0</v>
      </c>
      <c r="T103" s="163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64" t="s">
        <v>134</v>
      </c>
      <c r="AT103" s="164" t="s">
        <v>129</v>
      </c>
      <c r="AU103" s="164" t="s">
        <v>83</v>
      </c>
      <c r="AY103" s="18" t="s">
        <v>126</v>
      </c>
      <c r="BE103" s="165">
        <f>IF(N103="základní",J103,0)</f>
        <v>0</v>
      </c>
      <c r="BF103" s="165">
        <f>IF(N103="snížená",J103,0)</f>
        <v>0</v>
      </c>
      <c r="BG103" s="165">
        <f>IF(N103="zákl. přenesená",J103,0)</f>
        <v>0</v>
      </c>
      <c r="BH103" s="165">
        <f>IF(N103="sníž. přenesená",J103,0)</f>
        <v>0</v>
      </c>
      <c r="BI103" s="165">
        <f>IF(N103="nulová",J103,0)</f>
        <v>0</v>
      </c>
      <c r="BJ103" s="18" t="s">
        <v>83</v>
      </c>
      <c r="BK103" s="165">
        <f>ROUND(I103*H103,2)</f>
        <v>0</v>
      </c>
      <c r="BL103" s="18" t="s">
        <v>134</v>
      </c>
      <c r="BM103" s="164" t="s">
        <v>143</v>
      </c>
    </row>
    <row r="104" spans="2:63" s="12" customFormat="1" ht="22.9" customHeight="1">
      <c r="B104" s="139"/>
      <c r="D104" s="140" t="s">
        <v>72</v>
      </c>
      <c r="E104" s="150" t="s">
        <v>144</v>
      </c>
      <c r="F104" s="150" t="s">
        <v>145</v>
      </c>
      <c r="I104" s="142"/>
      <c r="J104" s="151">
        <f>BK104</f>
        <v>0</v>
      </c>
      <c r="L104" s="139"/>
      <c r="M104" s="144"/>
      <c r="N104" s="145"/>
      <c r="O104" s="145"/>
      <c r="P104" s="146">
        <f>SUM(P105:P125)</f>
        <v>0</v>
      </c>
      <c r="Q104" s="145"/>
      <c r="R104" s="146">
        <f>SUM(R105:R125)</f>
        <v>0.18199423999999997</v>
      </c>
      <c r="S104" s="145"/>
      <c r="T104" s="147">
        <f>SUM(T105:T125)</f>
        <v>0</v>
      </c>
      <c r="AR104" s="140" t="s">
        <v>81</v>
      </c>
      <c r="AT104" s="148" t="s">
        <v>72</v>
      </c>
      <c r="AU104" s="148" t="s">
        <v>81</v>
      </c>
      <c r="AY104" s="140" t="s">
        <v>126</v>
      </c>
      <c r="BK104" s="149">
        <f>SUM(BK105:BK125)</f>
        <v>0</v>
      </c>
    </row>
    <row r="105" spans="1:65" s="2" customFormat="1" ht="21.75" customHeight="1">
      <c r="A105" s="33"/>
      <c r="B105" s="152"/>
      <c r="C105" s="153" t="s">
        <v>146</v>
      </c>
      <c r="D105" s="153" t="s">
        <v>129</v>
      </c>
      <c r="E105" s="154" t="s">
        <v>147</v>
      </c>
      <c r="F105" s="155" t="s">
        <v>148</v>
      </c>
      <c r="G105" s="156" t="s">
        <v>149</v>
      </c>
      <c r="H105" s="157">
        <v>2</v>
      </c>
      <c r="I105" s="158"/>
      <c r="J105" s="159">
        <f>ROUND(I105*H105,2)</f>
        <v>0</v>
      </c>
      <c r="K105" s="155" t="s">
        <v>133</v>
      </c>
      <c r="L105" s="34"/>
      <c r="M105" s="160" t="s">
        <v>3</v>
      </c>
      <c r="N105" s="161" t="s">
        <v>45</v>
      </c>
      <c r="O105" s="54"/>
      <c r="P105" s="162">
        <f>O105*H105</f>
        <v>0</v>
      </c>
      <c r="Q105" s="162">
        <v>0.00884</v>
      </c>
      <c r="R105" s="162">
        <f>Q105*H105</f>
        <v>0.01768</v>
      </c>
      <c r="S105" s="162">
        <v>0</v>
      </c>
      <c r="T105" s="163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64" t="s">
        <v>134</v>
      </c>
      <c r="AT105" s="164" t="s">
        <v>129</v>
      </c>
      <c r="AU105" s="164" t="s">
        <v>83</v>
      </c>
      <c r="AY105" s="18" t="s">
        <v>126</v>
      </c>
      <c r="BE105" s="165">
        <f>IF(N105="základní",J105,0)</f>
        <v>0</v>
      </c>
      <c r="BF105" s="165">
        <f>IF(N105="snížená",J105,0)</f>
        <v>0</v>
      </c>
      <c r="BG105" s="165">
        <f>IF(N105="zákl. přenesená",J105,0)</f>
        <v>0</v>
      </c>
      <c r="BH105" s="165">
        <f>IF(N105="sníž. přenesená",J105,0)</f>
        <v>0</v>
      </c>
      <c r="BI105" s="165">
        <f>IF(N105="nulová",J105,0)</f>
        <v>0</v>
      </c>
      <c r="BJ105" s="18" t="s">
        <v>83</v>
      </c>
      <c r="BK105" s="165">
        <f>ROUND(I105*H105,2)</f>
        <v>0</v>
      </c>
      <c r="BL105" s="18" t="s">
        <v>134</v>
      </c>
      <c r="BM105" s="164" t="s">
        <v>150</v>
      </c>
    </row>
    <row r="106" spans="2:51" s="13" customFormat="1" ht="12">
      <c r="B106" s="166"/>
      <c r="D106" s="167" t="s">
        <v>136</v>
      </c>
      <c r="E106" s="168" t="s">
        <v>3</v>
      </c>
      <c r="F106" s="169" t="s">
        <v>151</v>
      </c>
      <c r="H106" s="168" t="s">
        <v>3</v>
      </c>
      <c r="I106" s="170"/>
      <c r="L106" s="166"/>
      <c r="M106" s="171"/>
      <c r="N106" s="172"/>
      <c r="O106" s="172"/>
      <c r="P106" s="172"/>
      <c r="Q106" s="172"/>
      <c r="R106" s="172"/>
      <c r="S106" s="172"/>
      <c r="T106" s="173"/>
      <c r="AT106" s="168" t="s">
        <v>136</v>
      </c>
      <c r="AU106" s="168" t="s">
        <v>83</v>
      </c>
      <c r="AV106" s="13" t="s">
        <v>81</v>
      </c>
      <c r="AW106" s="13" t="s">
        <v>34</v>
      </c>
      <c r="AX106" s="13" t="s">
        <v>73</v>
      </c>
      <c r="AY106" s="168" t="s">
        <v>126</v>
      </c>
    </row>
    <row r="107" spans="2:51" s="14" customFormat="1" ht="12">
      <c r="B107" s="174"/>
      <c r="D107" s="167" t="s">
        <v>136</v>
      </c>
      <c r="E107" s="175" t="s">
        <v>3</v>
      </c>
      <c r="F107" s="176" t="s">
        <v>83</v>
      </c>
      <c r="H107" s="177">
        <v>2</v>
      </c>
      <c r="I107" s="178"/>
      <c r="L107" s="174"/>
      <c r="M107" s="179"/>
      <c r="N107" s="180"/>
      <c r="O107" s="180"/>
      <c r="P107" s="180"/>
      <c r="Q107" s="180"/>
      <c r="R107" s="180"/>
      <c r="S107" s="180"/>
      <c r="T107" s="181"/>
      <c r="AT107" s="175" t="s">
        <v>136</v>
      </c>
      <c r="AU107" s="175" t="s">
        <v>83</v>
      </c>
      <c r="AV107" s="14" t="s">
        <v>83</v>
      </c>
      <c r="AW107" s="14" t="s">
        <v>34</v>
      </c>
      <c r="AX107" s="14" t="s">
        <v>81</v>
      </c>
      <c r="AY107" s="175" t="s">
        <v>126</v>
      </c>
    </row>
    <row r="108" spans="1:65" s="2" customFormat="1" ht="16.5" customHeight="1">
      <c r="A108" s="33"/>
      <c r="B108" s="152"/>
      <c r="C108" s="153" t="s">
        <v>134</v>
      </c>
      <c r="D108" s="153" t="s">
        <v>129</v>
      </c>
      <c r="E108" s="154" t="s">
        <v>152</v>
      </c>
      <c r="F108" s="155" t="s">
        <v>153</v>
      </c>
      <c r="G108" s="156" t="s">
        <v>142</v>
      </c>
      <c r="H108" s="157">
        <v>180</v>
      </c>
      <c r="I108" s="158"/>
      <c r="J108" s="159">
        <f>ROUND(I108*H108,2)</f>
        <v>0</v>
      </c>
      <c r="K108" s="155" t="s">
        <v>133</v>
      </c>
      <c r="L108" s="34"/>
      <c r="M108" s="160" t="s">
        <v>3</v>
      </c>
      <c r="N108" s="161" t="s">
        <v>45</v>
      </c>
      <c r="O108" s="54"/>
      <c r="P108" s="162">
        <f>O108*H108</f>
        <v>0</v>
      </c>
      <c r="Q108" s="162">
        <v>0</v>
      </c>
      <c r="R108" s="162">
        <f>Q108*H108</f>
        <v>0</v>
      </c>
      <c r="S108" s="162">
        <v>0</v>
      </c>
      <c r="T108" s="163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64" t="s">
        <v>134</v>
      </c>
      <c r="AT108" s="164" t="s">
        <v>129</v>
      </c>
      <c r="AU108" s="164" t="s">
        <v>83</v>
      </c>
      <c r="AY108" s="18" t="s">
        <v>126</v>
      </c>
      <c r="BE108" s="165">
        <f>IF(N108="základní",J108,0)</f>
        <v>0</v>
      </c>
      <c r="BF108" s="165">
        <f>IF(N108="snížená",J108,0)</f>
        <v>0</v>
      </c>
      <c r="BG108" s="165">
        <f>IF(N108="zákl. přenesená",J108,0)</f>
        <v>0</v>
      </c>
      <c r="BH108" s="165">
        <f>IF(N108="sníž. přenesená",J108,0)</f>
        <v>0</v>
      </c>
      <c r="BI108" s="165">
        <f>IF(N108="nulová",J108,0)</f>
        <v>0</v>
      </c>
      <c r="BJ108" s="18" t="s">
        <v>83</v>
      </c>
      <c r="BK108" s="165">
        <f>ROUND(I108*H108,2)</f>
        <v>0</v>
      </c>
      <c r="BL108" s="18" t="s">
        <v>134</v>
      </c>
      <c r="BM108" s="164" t="s">
        <v>154</v>
      </c>
    </row>
    <row r="109" spans="2:51" s="13" customFormat="1" ht="12">
      <c r="B109" s="166"/>
      <c r="D109" s="167" t="s">
        <v>136</v>
      </c>
      <c r="E109" s="168" t="s">
        <v>3</v>
      </c>
      <c r="F109" s="169" t="s">
        <v>155</v>
      </c>
      <c r="H109" s="168" t="s">
        <v>3</v>
      </c>
      <c r="I109" s="170"/>
      <c r="L109" s="166"/>
      <c r="M109" s="171"/>
      <c r="N109" s="172"/>
      <c r="O109" s="172"/>
      <c r="P109" s="172"/>
      <c r="Q109" s="172"/>
      <c r="R109" s="172"/>
      <c r="S109" s="172"/>
      <c r="T109" s="173"/>
      <c r="AT109" s="168" t="s">
        <v>136</v>
      </c>
      <c r="AU109" s="168" t="s">
        <v>83</v>
      </c>
      <c r="AV109" s="13" t="s">
        <v>81</v>
      </c>
      <c r="AW109" s="13" t="s">
        <v>34</v>
      </c>
      <c r="AX109" s="13" t="s">
        <v>73</v>
      </c>
      <c r="AY109" s="168" t="s">
        <v>126</v>
      </c>
    </row>
    <row r="110" spans="2:51" s="13" customFormat="1" ht="12">
      <c r="B110" s="166"/>
      <c r="D110" s="167" t="s">
        <v>136</v>
      </c>
      <c r="E110" s="168" t="s">
        <v>3</v>
      </c>
      <c r="F110" s="169" t="s">
        <v>156</v>
      </c>
      <c r="H110" s="168" t="s">
        <v>3</v>
      </c>
      <c r="I110" s="170"/>
      <c r="L110" s="166"/>
      <c r="M110" s="171"/>
      <c r="N110" s="172"/>
      <c r="O110" s="172"/>
      <c r="P110" s="172"/>
      <c r="Q110" s="172"/>
      <c r="R110" s="172"/>
      <c r="S110" s="172"/>
      <c r="T110" s="173"/>
      <c r="AT110" s="168" t="s">
        <v>136</v>
      </c>
      <c r="AU110" s="168" t="s">
        <v>83</v>
      </c>
      <c r="AV110" s="13" t="s">
        <v>81</v>
      </c>
      <c r="AW110" s="13" t="s">
        <v>34</v>
      </c>
      <c r="AX110" s="13" t="s">
        <v>73</v>
      </c>
      <c r="AY110" s="168" t="s">
        <v>126</v>
      </c>
    </row>
    <row r="111" spans="2:51" s="14" customFormat="1" ht="12">
      <c r="B111" s="174"/>
      <c r="D111" s="167" t="s">
        <v>136</v>
      </c>
      <c r="E111" s="175" t="s">
        <v>3</v>
      </c>
      <c r="F111" s="176" t="s">
        <v>157</v>
      </c>
      <c r="H111" s="177">
        <v>180</v>
      </c>
      <c r="I111" s="178"/>
      <c r="L111" s="174"/>
      <c r="M111" s="179"/>
      <c r="N111" s="180"/>
      <c r="O111" s="180"/>
      <c r="P111" s="180"/>
      <c r="Q111" s="180"/>
      <c r="R111" s="180"/>
      <c r="S111" s="180"/>
      <c r="T111" s="181"/>
      <c r="AT111" s="175" t="s">
        <v>136</v>
      </c>
      <c r="AU111" s="175" t="s">
        <v>83</v>
      </c>
      <c r="AV111" s="14" t="s">
        <v>83</v>
      </c>
      <c r="AW111" s="14" t="s">
        <v>34</v>
      </c>
      <c r="AX111" s="14" t="s">
        <v>81</v>
      </c>
      <c r="AY111" s="175" t="s">
        <v>126</v>
      </c>
    </row>
    <row r="112" spans="1:65" s="2" customFormat="1" ht="16.5" customHeight="1">
      <c r="A112" s="33"/>
      <c r="B112" s="152"/>
      <c r="C112" s="153" t="s">
        <v>158</v>
      </c>
      <c r="D112" s="153" t="s">
        <v>129</v>
      </c>
      <c r="E112" s="154" t="s">
        <v>159</v>
      </c>
      <c r="F112" s="155" t="s">
        <v>160</v>
      </c>
      <c r="G112" s="156" t="s">
        <v>149</v>
      </c>
      <c r="H112" s="157">
        <v>66</v>
      </c>
      <c r="I112" s="158"/>
      <c r="J112" s="159">
        <f>ROUND(I112*H112,2)</f>
        <v>0</v>
      </c>
      <c r="K112" s="155" t="s">
        <v>133</v>
      </c>
      <c r="L112" s="34"/>
      <c r="M112" s="160" t="s">
        <v>3</v>
      </c>
      <c r="N112" s="161" t="s">
        <v>45</v>
      </c>
      <c r="O112" s="54"/>
      <c r="P112" s="162">
        <f>O112*H112</f>
        <v>0</v>
      </c>
      <c r="Q112" s="162">
        <v>0.00112</v>
      </c>
      <c r="R112" s="162">
        <f>Q112*H112</f>
        <v>0.07392</v>
      </c>
      <c r="S112" s="162">
        <v>0</v>
      </c>
      <c r="T112" s="163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64" t="s">
        <v>134</v>
      </c>
      <c r="AT112" s="164" t="s">
        <v>129</v>
      </c>
      <c r="AU112" s="164" t="s">
        <v>83</v>
      </c>
      <c r="AY112" s="18" t="s">
        <v>126</v>
      </c>
      <c r="BE112" s="165">
        <f>IF(N112="základní",J112,0)</f>
        <v>0</v>
      </c>
      <c r="BF112" s="165">
        <f>IF(N112="snížená",J112,0)</f>
        <v>0</v>
      </c>
      <c r="BG112" s="165">
        <f>IF(N112="zákl. přenesená",J112,0)</f>
        <v>0</v>
      </c>
      <c r="BH112" s="165">
        <f>IF(N112="sníž. přenesená",J112,0)</f>
        <v>0</v>
      </c>
      <c r="BI112" s="165">
        <f>IF(N112="nulová",J112,0)</f>
        <v>0</v>
      </c>
      <c r="BJ112" s="18" t="s">
        <v>83</v>
      </c>
      <c r="BK112" s="165">
        <f>ROUND(I112*H112,2)</f>
        <v>0</v>
      </c>
      <c r="BL112" s="18" t="s">
        <v>134</v>
      </c>
      <c r="BM112" s="164" t="s">
        <v>161</v>
      </c>
    </row>
    <row r="113" spans="2:51" s="13" customFormat="1" ht="12">
      <c r="B113" s="166"/>
      <c r="D113" s="167" t="s">
        <v>136</v>
      </c>
      <c r="E113" s="168" t="s">
        <v>3</v>
      </c>
      <c r="F113" s="169" t="s">
        <v>162</v>
      </c>
      <c r="H113" s="168" t="s">
        <v>3</v>
      </c>
      <c r="I113" s="170"/>
      <c r="L113" s="166"/>
      <c r="M113" s="171"/>
      <c r="N113" s="172"/>
      <c r="O113" s="172"/>
      <c r="P113" s="172"/>
      <c r="Q113" s="172"/>
      <c r="R113" s="172"/>
      <c r="S113" s="172"/>
      <c r="T113" s="173"/>
      <c r="AT113" s="168" t="s">
        <v>136</v>
      </c>
      <c r="AU113" s="168" t="s">
        <v>83</v>
      </c>
      <c r="AV113" s="13" t="s">
        <v>81</v>
      </c>
      <c r="AW113" s="13" t="s">
        <v>34</v>
      </c>
      <c r="AX113" s="13" t="s">
        <v>73</v>
      </c>
      <c r="AY113" s="168" t="s">
        <v>126</v>
      </c>
    </row>
    <row r="114" spans="2:51" s="14" customFormat="1" ht="12">
      <c r="B114" s="174"/>
      <c r="D114" s="167" t="s">
        <v>136</v>
      </c>
      <c r="E114" s="175" t="s">
        <v>3</v>
      </c>
      <c r="F114" s="176" t="s">
        <v>163</v>
      </c>
      <c r="H114" s="177">
        <v>66</v>
      </c>
      <c r="I114" s="178"/>
      <c r="L114" s="174"/>
      <c r="M114" s="179"/>
      <c r="N114" s="180"/>
      <c r="O114" s="180"/>
      <c r="P114" s="180"/>
      <c r="Q114" s="180"/>
      <c r="R114" s="180"/>
      <c r="S114" s="180"/>
      <c r="T114" s="181"/>
      <c r="AT114" s="175" t="s">
        <v>136</v>
      </c>
      <c r="AU114" s="175" t="s">
        <v>83</v>
      </c>
      <c r="AV114" s="14" t="s">
        <v>83</v>
      </c>
      <c r="AW114" s="14" t="s">
        <v>34</v>
      </c>
      <c r="AX114" s="14" t="s">
        <v>81</v>
      </c>
      <c r="AY114" s="175" t="s">
        <v>126</v>
      </c>
    </row>
    <row r="115" spans="1:65" s="2" customFormat="1" ht="16.5" customHeight="1">
      <c r="A115" s="33"/>
      <c r="B115" s="152"/>
      <c r="C115" s="153" t="s">
        <v>164</v>
      </c>
      <c r="D115" s="153" t="s">
        <v>129</v>
      </c>
      <c r="E115" s="154" t="s">
        <v>165</v>
      </c>
      <c r="F115" s="155" t="s">
        <v>166</v>
      </c>
      <c r="G115" s="156" t="s">
        <v>142</v>
      </c>
      <c r="H115" s="157">
        <v>614.816</v>
      </c>
      <c r="I115" s="158"/>
      <c r="J115" s="159">
        <f>ROUND(I115*H115,2)</f>
        <v>0</v>
      </c>
      <c r="K115" s="155" t="s">
        <v>133</v>
      </c>
      <c r="L115" s="34"/>
      <c r="M115" s="160" t="s">
        <v>3</v>
      </c>
      <c r="N115" s="161" t="s">
        <v>45</v>
      </c>
      <c r="O115" s="54"/>
      <c r="P115" s="162">
        <f>O115*H115</f>
        <v>0</v>
      </c>
      <c r="Q115" s="162">
        <v>0.00014</v>
      </c>
      <c r="R115" s="162">
        <f>Q115*H115</f>
        <v>0.08607424</v>
      </c>
      <c r="S115" s="162">
        <v>0</v>
      </c>
      <c r="T115" s="163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64" t="s">
        <v>134</v>
      </c>
      <c r="AT115" s="164" t="s">
        <v>129</v>
      </c>
      <c r="AU115" s="164" t="s">
        <v>83</v>
      </c>
      <c r="AY115" s="18" t="s">
        <v>126</v>
      </c>
      <c r="BE115" s="165">
        <f>IF(N115="základní",J115,0)</f>
        <v>0</v>
      </c>
      <c r="BF115" s="165">
        <f>IF(N115="snížená",J115,0)</f>
        <v>0</v>
      </c>
      <c r="BG115" s="165">
        <f>IF(N115="zákl. přenesená",J115,0)</f>
        <v>0</v>
      </c>
      <c r="BH115" s="165">
        <f>IF(N115="sníž. přenesená",J115,0)</f>
        <v>0</v>
      </c>
      <c r="BI115" s="165">
        <f>IF(N115="nulová",J115,0)</f>
        <v>0</v>
      </c>
      <c r="BJ115" s="18" t="s">
        <v>83</v>
      </c>
      <c r="BK115" s="165">
        <f>ROUND(I115*H115,2)</f>
        <v>0</v>
      </c>
      <c r="BL115" s="18" t="s">
        <v>134</v>
      </c>
      <c r="BM115" s="164" t="s">
        <v>167</v>
      </c>
    </row>
    <row r="116" spans="2:51" s="13" customFormat="1" ht="12">
      <c r="B116" s="166"/>
      <c r="D116" s="167" t="s">
        <v>136</v>
      </c>
      <c r="E116" s="168" t="s">
        <v>3</v>
      </c>
      <c r="F116" s="169" t="s">
        <v>168</v>
      </c>
      <c r="H116" s="168" t="s">
        <v>3</v>
      </c>
      <c r="I116" s="170"/>
      <c r="L116" s="166"/>
      <c r="M116" s="171"/>
      <c r="N116" s="172"/>
      <c r="O116" s="172"/>
      <c r="P116" s="172"/>
      <c r="Q116" s="172"/>
      <c r="R116" s="172"/>
      <c r="S116" s="172"/>
      <c r="T116" s="173"/>
      <c r="AT116" s="168" t="s">
        <v>136</v>
      </c>
      <c r="AU116" s="168" t="s">
        <v>83</v>
      </c>
      <c r="AV116" s="13" t="s">
        <v>81</v>
      </c>
      <c r="AW116" s="13" t="s">
        <v>34</v>
      </c>
      <c r="AX116" s="13" t="s">
        <v>73</v>
      </c>
      <c r="AY116" s="168" t="s">
        <v>126</v>
      </c>
    </row>
    <row r="117" spans="2:51" s="13" customFormat="1" ht="12">
      <c r="B117" s="166"/>
      <c r="D117" s="167" t="s">
        <v>136</v>
      </c>
      <c r="E117" s="168" t="s">
        <v>3</v>
      </c>
      <c r="F117" s="169" t="s">
        <v>169</v>
      </c>
      <c r="H117" s="168" t="s">
        <v>3</v>
      </c>
      <c r="I117" s="170"/>
      <c r="L117" s="166"/>
      <c r="M117" s="171"/>
      <c r="N117" s="172"/>
      <c r="O117" s="172"/>
      <c r="P117" s="172"/>
      <c r="Q117" s="172"/>
      <c r="R117" s="172"/>
      <c r="S117" s="172"/>
      <c r="T117" s="173"/>
      <c r="AT117" s="168" t="s">
        <v>136</v>
      </c>
      <c r="AU117" s="168" t="s">
        <v>83</v>
      </c>
      <c r="AV117" s="13" t="s">
        <v>81</v>
      </c>
      <c r="AW117" s="13" t="s">
        <v>34</v>
      </c>
      <c r="AX117" s="13" t="s">
        <v>73</v>
      </c>
      <c r="AY117" s="168" t="s">
        <v>126</v>
      </c>
    </row>
    <row r="118" spans="2:51" s="13" customFormat="1" ht="12">
      <c r="B118" s="166"/>
      <c r="D118" s="167" t="s">
        <v>136</v>
      </c>
      <c r="E118" s="168" t="s">
        <v>3</v>
      </c>
      <c r="F118" s="169" t="s">
        <v>170</v>
      </c>
      <c r="H118" s="168" t="s">
        <v>3</v>
      </c>
      <c r="I118" s="170"/>
      <c r="L118" s="166"/>
      <c r="M118" s="171"/>
      <c r="N118" s="172"/>
      <c r="O118" s="172"/>
      <c r="P118" s="172"/>
      <c r="Q118" s="172"/>
      <c r="R118" s="172"/>
      <c r="S118" s="172"/>
      <c r="T118" s="173"/>
      <c r="AT118" s="168" t="s">
        <v>136</v>
      </c>
      <c r="AU118" s="168" t="s">
        <v>83</v>
      </c>
      <c r="AV118" s="13" t="s">
        <v>81</v>
      </c>
      <c r="AW118" s="13" t="s">
        <v>34</v>
      </c>
      <c r="AX118" s="13" t="s">
        <v>73</v>
      </c>
      <c r="AY118" s="168" t="s">
        <v>126</v>
      </c>
    </row>
    <row r="119" spans="2:51" s="14" customFormat="1" ht="12">
      <c r="B119" s="174"/>
      <c r="D119" s="167" t="s">
        <v>136</v>
      </c>
      <c r="E119" s="175" t="s">
        <v>3</v>
      </c>
      <c r="F119" s="176" t="s">
        <v>171</v>
      </c>
      <c r="H119" s="177">
        <v>567.056</v>
      </c>
      <c r="I119" s="178"/>
      <c r="L119" s="174"/>
      <c r="M119" s="179"/>
      <c r="N119" s="180"/>
      <c r="O119" s="180"/>
      <c r="P119" s="180"/>
      <c r="Q119" s="180"/>
      <c r="R119" s="180"/>
      <c r="S119" s="180"/>
      <c r="T119" s="181"/>
      <c r="AT119" s="175" t="s">
        <v>136</v>
      </c>
      <c r="AU119" s="175" t="s">
        <v>83</v>
      </c>
      <c r="AV119" s="14" t="s">
        <v>83</v>
      </c>
      <c r="AW119" s="14" t="s">
        <v>34</v>
      </c>
      <c r="AX119" s="14" t="s">
        <v>73</v>
      </c>
      <c r="AY119" s="175" t="s">
        <v>126</v>
      </c>
    </row>
    <row r="120" spans="2:51" s="14" customFormat="1" ht="12">
      <c r="B120" s="174"/>
      <c r="D120" s="167" t="s">
        <v>136</v>
      </c>
      <c r="E120" s="175" t="s">
        <v>3</v>
      </c>
      <c r="F120" s="176" t="s">
        <v>172</v>
      </c>
      <c r="H120" s="177">
        <v>47.76</v>
      </c>
      <c r="I120" s="178"/>
      <c r="L120" s="174"/>
      <c r="M120" s="179"/>
      <c r="N120" s="180"/>
      <c r="O120" s="180"/>
      <c r="P120" s="180"/>
      <c r="Q120" s="180"/>
      <c r="R120" s="180"/>
      <c r="S120" s="180"/>
      <c r="T120" s="181"/>
      <c r="AT120" s="175" t="s">
        <v>136</v>
      </c>
      <c r="AU120" s="175" t="s">
        <v>83</v>
      </c>
      <c r="AV120" s="14" t="s">
        <v>83</v>
      </c>
      <c r="AW120" s="14" t="s">
        <v>34</v>
      </c>
      <c r="AX120" s="14" t="s">
        <v>73</v>
      </c>
      <c r="AY120" s="175" t="s">
        <v>126</v>
      </c>
    </row>
    <row r="121" spans="2:51" s="15" customFormat="1" ht="12">
      <c r="B121" s="182"/>
      <c r="D121" s="167" t="s">
        <v>136</v>
      </c>
      <c r="E121" s="183" t="s">
        <v>3</v>
      </c>
      <c r="F121" s="184" t="s">
        <v>173</v>
      </c>
      <c r="H121" s="185">
        <v>614.816</v>
      </c>
      <c r="I121" s="186"/>
      <c r="L121" s="182"/>
      <c r="M121" s="187"/>
      <c r="N121" s="188"/>
      <c r="O121" s="188"/>
      <c r="P121" s="188"/>
      <c r="Q121" s="188"/>
      <c r="R121" s="188"/>
      <c r="S121" s="188"/>
      <c r="T121" s="189"/>
      <c r="AT121" s="183" t="s">
        <v>136</v>
      </c>
      <c r="AU121" s="183" t="s">
        <v>83</v>
      </c>
      <c r="AV121" s="15" t="s">
        <v>134</v>
      </c>
      <c r="AW121" s="15" t="s">
        <v>34</v>
      </c>
      <c r="AX121" s="15" t="s">
        <v>81</v>
      </c>
      <c r="AY121" s="183" t="s">
        <v>126</v>
      </c>
    </row>
    <row r="122" spans="1:65" s="2" customFormat="1" ht="21.75" customHeight="1">
      <c r="A122" s="33"/>
      <c r="B122" s="152"/>
      <c r="C122" s="153" t="s">
        <v>174</v>
      </c>
      <c r="D122" s="153" t="s">
        <v>129</v>
      </c>
      <c r="E122" s="154" t="s">
        <v>175</v>
      </c>
      <c r="F122" s="155" t="s">
        <v>176</v>
      </c>
      <c r="G122" s="156" t="s">
        <v>142</v>
      </c>
      <c r="H122" s="157">
        <v>108</v>
      </c>
      <c r="I122" s="158"/>
      <c r="J122" s="159">
        <f>ROUND(I122*H122,2)</f>
        <v>0</v>
      </c>
      <c r="K122" s="155" t="s">
        <v>133</v>
      </c>
      <c r="L122" s="34"/>
      <c r="M122" s="160" t="s">
        <v>3</v>
      </c>
      <c r="N122" s="161" t="s">
        <v>45</v>
      </c>
      <c r="O122" s="54"/>
      <c r="P122" s="162">
        <f>O122*H122</f>
        <v>0</v>
      </c>
      <c r="Q122" s="162">
        <v>4E-05</v>
      </c>
      <c r="R122" s="162">
        <f>Q122*H122</f>
        <v>0.00432</v>
      </c>
      <c r="S122" s="162">
        <v>0</v>
      </c>
      <c r="T122" s="163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64" t="s">
        <v>134</v>
      </c>
      <c r="AT122" s="164" t="s">
        <v>129</v>
      </c>
      <c r="AU122" s="164" t="s">
        <v>83</v>
      </c>
      <c r="AY122" s="18" t="s">
        <v>126</v>
      </c>
      <c r="BE122" s="165">
        <f>IF(N122="základní",J122,0)</f>
        <v>0</v>
      </c>
      <c r="BF122" s="165">
        <f>IF(N122="snížená",J122,0)</f>
        <v>0</v>
      </c>
      <c r="BG122" s="165">
        <f>IF(N122="zákl. přenesená",J122,0)</f>
        <v>0</v>
      </c>
      <c r="BH122" s="165">
        <f>IF(N122="sníž. přenesená",J122,0)</f>
        <v>0</v>
      </c>
      <c r="BI122" s="165">
        <f>IF(N122="nulová",J122,0)</f>
        <v>0</v>
      </c>
      <c r="BJ122" s="18" t="s">
        <v>83</v>
      </c>
      <c r="BK122" s="165">
        <f>ROUND(I122*H122,2)</f>
        <v>0</v>
      </c>
      <c r="BL122" s="18" t="s">
        <v>134</v>
      </c>
      <c r="BM122" s="164" t="s">
        <v>177</v>
      </c>
    </row>
    <row r="123" spans="2:51" s="13" customFormat="1" ht="12">
      <c r="B123" s="166"/>
      <c r="D123" s="167" t="s">
        <v>136</v>
      </c>
      <c r="E123" s="168" t="s">
        <v>3</v>
      </c>
      <c r="F123" s="169" t="s">
        <v>178</v>
      </c>
      <c r="H123" s="168" t="s">
        <v>3</v>
      </c>
      <c r="I123" s="170"/>
      <c r="L123" s="166"/>
      <c r="M123" s="171"/>
      <c r="N123" s="172"/>
      <c r="O123" s="172"/>
      <c r="P123" s="172"/>
      <c r="Q123" s="172"/>
      <c r="R123" s="172"/>
      <c r="S123" s="172"/>
      <c r="T123" s="173"/>
      <c r="AT123" s="168" t="s">
        <v>136</v>
      </c>
      <c r="AU123" s="168" t="s">
        <v>83</v>
      </c>
      <c r="AV123" s="13" t="s">
        <v>81</v>
      </c>
      <c r="AW123" s="13" t="s">
        <v>34</v>
      </c>
      <c r="AX123" s="13" t="s">
        <v>73</v>
      </c>
      <c r="AY123" s="168" t="s">
        <v>126</v>
      </c>
    </row>
    <row r="124" spans="2:51" s="13" customFormat="1" ht="12">
      <c r="B124" s="166"/>
      <c r="D124" s="167" t="s">
        <v>136</v>
      </c>
      <c r="E124" s="168" t="s">
        <v>3</v>
      </c>
      <c r="F124" s="169" t="s">
        <v>179</v>
      </c>
      <c r="H124" s="168" t="s">
        <v>3</v>
      </c>
      <c r="I124" s="170"/>
      <c r="L124" s="166"/>
      <c r="M124" s="171"/>
      <c r="N124" s="172"/>
      <c r="O124" s="172"/>
      <c r="P124" s="172"/>
      <c r="Q124" s="172"/>
      <c r="R124" s="172"/>
      <c r="S124" s="172"/>
      <c r="T124" s="173"/>
      <c r="AT124" s="168" t="s">
        <v>136</v>
      </c>
      <c r="AU124" s="168" t="s">
        <v>83</v>
      </c>
      <c r="AV124" s="13" t="s">
        <v>81</v>
      </c>
      <c r="AW124" s="13" t="s">
        <v>34</v>
      </c>
      <c r="AX124" s="13" t="s">
        <v>73</v>
      </c>
      <c r="AY124" s="168" t="s">
        <v>126</v>
      </c>
    </row>
    <row r="125" spans="2:51" s="14" customFormat="1" ht="12">
      <c r="B125" s="174"/>
      <c r="D125" s="167" t="s">
        <v>136</v>
      </c>
      <c r="E125" s="175" t="s">
        <v>3</v>
      </c>
      <c r="F125" s="176" t="s">
        <v>180</v>
      </c>
      <c r="H125" s="177">
        <v>108</v>
      </c>
      <c r="I125" s="178"/>
      <c r="L125" s="174"/>
      <c r="M125" s="179"/>
      <c r="N125" s="180"/>
      <c r="O125" s="180"/>
      <c r="P125" s="180"/>
      <c r="Q125" s="180"/>
      <c r="R125" s="180"/>
      <c r="S125" s="180"/>
      <c r="T125" s="181"/>
      <c r="AT125" s="175" t="s">
        <v>136</v>
      </c>
      <c r="AU125" s="175" t="s">
        <v>83</v>
      </c>
      <c r="AV125" s="14" t="s">
        <v>83</v>
      </c>
      <c r="AW125" s="14" t="s">
        <v>34</v>
      </c>
      <c r="AX125" s="14" t="s">
        <v>81</v>
      </c>
      <c r="AY125" s="175" t="s">
        <v>126</v>
      </c>
    </row>
    <row r="126" spans="2:63" s="12" customFormat="1" ht="22.9" customHeight="1">
      <c r="B126" s="139"/>
      <c r="D126" s="140" t="s">
        <v>72</v>
      </c>
      <c r="E126" s="150" t="s">
        <v>181</v>
      </c>
      <c r="F126" s="150" t="s">
        <v>182</v>
      </c>
      <c r="I126" s="142"/>
      <c r="J126" s="151">
        <f>BK126</f>
        <v>0</v>
      </c>
      <c r="L126" s="139"/>
      <c r="M126" s="144"/>
      <c r="N126" s="145"/>
      <c r="O126" s="145"/>
      <c r="P126" s="146">
        <f>SUM(P127:P152)</f>
        <v>0</v>
      </c>
      <c r="Q126" s="145"/>
      <c r="R126" s="146">
        <f>SUM(R127:R152)</f>
        <v>0.022680000000000002</v>
      </c>
      <c r="S126" s="145"/>
      <c r="T126" s="147">
        <f>SUM(T127:T152)</f>
        <v>0</v>
      </c>
      <c r="AR126" s="140" t="s">
        <v>81</v>
      </c>
      <c r="AT126" s="148" t="s">
        <v>72</v>
      </c>
      <c r="AU126" s="148" t="s">
        <v>81</v>
      </c>
      <c r="AY126" s="140" t="s">
        <v>126</v>
      </c>
      <c r="BK126" s="149">
        <f>SUM(BK127:BK152)</f>
        <v>0</v>
      </c>
    </row>
    <row r="127" spans="1:65" s="2" customFormat="1" ht="21.75" customHeight="1">
      <c r="A127" s="33"/>
      <c r="B127" s="152"/>
      <c r="C127" s="153" t="s">
        <v>183</v>
      </c>
      <c r="D127" s="153" t="s">
        <v>129</v>
      </c>
      <c r="E127" s="154" t="s">
        <v>184</v>
      </c>
      <c r="F127" s="155" t="s">
        <v>185</v>
      </c>
      <c r="G127" s="156" t="s">
        <v>142</v>
      </c>
      <c r="H127" s="157">
        <v>108</v>
      </c>
      <c r="I127" s="158"/>
      <c r="J127" s="159">
        <f>ROUND(I127*H127,2)</f>
        <v>0</v>
      </c>
      <c r="K127" s="155" t="s">
        <v>133</v>
      </c>
      <c r="L127" s="34"/>
      <c r="M127" s="160" t="s">
        <v>3</v>
      </c>
      <c r="N127" s="161" t="s">
        <v>45</v>
      </c>
      <c r="O127" s="54"/>
      <c r="P127" s="162">
        <f>O127*H127</f>
        <v>0</v>
      </c>
      <c r="Q127" s="162">
        <v>0.00021</v>
      </c>
      <c r="R127" s="162">
        <f>Q127*H127</f>
        <v>0.022680000000000002</v>
      </c>
      <c r="S127" s="162">
        <v>0</v>
      </c>
      <c r="T127" s="16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4" t="s">
        <v>134</v>
      </c>
      <c r="AT127" s="164" t="s">
        <v>129</v>
      </c>
      <c r="AU127" s="164" t="s">
        <v>83</v>
      </c>
      <c r="AY127" s="18" t="s">
        <v>126</v>
      </c>
      <c r="BE127" s="165">
        <f>IF(N127="základní",J127,0)</f>
        <v>0</v>
      </c>
      <c r="BF127" s="165">
        <f>IF(N127="snížená",J127,0)</f>
        <v>0</v>
      </c>
      <c r="BG127" s="165">
        <f>IF(N127="zákl. přenesená",J127,0)</f>
        <v>0</v>
      </c>
      <c r="BH127" s="165">
        <f>IF(N127="sníž. přenesená",J127,0)</f>
        <v>0</v>
      </c>
      <c r="BI127" s="165">
        <f>IF(N127="nulová",J127,0)</f>
        <v>0</v>
      </c>
      <c r="BJ127" s="18" t="s">
        <v>83</v>
      </c>
      <c r="BK127" s="165">
        <f>ROUND(I127*H127,2)</f>
        <v>0</v>
      </c>
      <c r="BL127" s="18" t="s">
        <v>134</v>
      </c>
      <c r="BM127" s="164" t="s">
        <v>186</v>
      </c>
    </row>
    <row r="128" spans="2:51" s="13" customFormat="1" ht="12">
      <c r="B128" s="166"/>
      <c r="D128" s="167" t="s">
        <v>136</v>
      </c>
      <c r="E128" s="168" t="s">
        <v>3</v>
      </c>
      <c r="F128" s="169" t="s">
        <v>187</v>
      </c>
      <c r="H128" s="168" t="s">
        <v>3</v>
      </c>
      <c r="I128" s="170"/>
      <c r="L128" s="166"/>
      <c r="M128" s="171"/>
      <c r="N128" s="172"/>
      <c r="O128" s="172"/>
      <c r="P128" s="172"/>
      <c r="Q128" s="172"/>
      <c r="R128" s="172"/>
      <c r="S128" s="172"/>
      <c r="T128" s="173"/>
      <c r="AT128" s="168" t="s">
        <v>136</v>
      </c>
      <c r="AU128" s="168" t="s">
        <v>83</v>
      </c>
      <c r="AV128" s="13" t="s">
        <v>81</v>
      </c>
      <c r="AW128" s="13" t="s">
        <v>34</v>
      </c>
      <c r="AX128" s="13" t="s">
        <v>73</v>
      </c>
      <c r="AY128" s="168" t="s">
        <v>126</v>
      </c>
    </row>
    <row r="129" spans="2:51" s="14" customFormat="1" ht="12">
      <c r="B129" s="174"/>
      <c r="D129" s="167" t="s">
        <v>136</v>
      </c>
      <c r="E129" s="175" t="s">
        <v>3</v>
      </c>
      <c r="F129" s="176" t="s">
        <v>188</v>
      </c>
      <c r="H129" s="177">
        <v>108</v>
      </c>
      <c r="I129" s="178"/>
      <c r="L129" s="174"/>
      <c r="M129" s="179"/>
      <c r="N129" s="180"/>
      <c r="O129" s="180"/>
      <c r="P129" s="180"/>
      <c r="Q129" s="180"/>
      <c r="R129" s="180"/>
      <c r="S129" s="180"/>
      <c r="T129" s="181"/>
      <c r="AT129" s="175" t="s">
        <v>136</v>
      </c>
      <c r="AU129" s="175" t="s">
        <v>83</v>
      </c>
      <c r="AV129" s="14" t="s">
        <v>83</v>
      </c>
      <c r="AW129" s="14" t="s">
        <v>34</v>
      </c>
      <c r="AX129" s="14" t="s">
        <v>81</v>
      </c>
      <c r="AY129" s="175" t="s">
        <v>126</v>
      </c>
    </row>
    <row r="130" spans="1:65" s="2" customFormat="1" ht="16.5" customHeight="1">
      <c r="A130" s="33"/>
      <c r="B130" s="152"/>
      <c r="C130" s="153" t="s">
        <v>144</v>
      </c>
      <c r="D130" s="153" t="s">
        <v>129</v>
      </c>
      <c r="E130" s="154" t="s">
        <v>189</v>
      </c>
      <c r="F130" s="155" t="s">
        <v>190</v>
      </c>
      <c r="G130" s="156" t="s">
        <v>191</v>
      </c>
      <c r="H130" s="157">
        <v>60</v>
      </c>
      <c r="I130" s="158"/>
      <c r="J130" s="159">
        <f>ROUND(I130*H130,2)</f>
        <v>0</v>
      </c>
      <c r="K130" s="155" t="s">
        <v>3</v>
      </c>
      <c r="L130" s="34"/>
      <c r="M130" s="160" t="s">
        <v>3</v>
      </c>
      <c r="N130" s="161" t="s">
        <v>45</v>
      </c>
      <c r="O130" s="54"/>
      <c r="P130" s="162">
        <f>O130*H130</f>
        <v>0</v>
      </c>
      <c r="Q130" s="162">
        <v>0</v>
      </c>
      <c r="R130" s="162">
        <f>Q130*H130</f>
        <v>0</v>
      </c>
      <c r="S130" s="162">
        <v>0</v>
      </c>
      <c r="T130" s="163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4" t="s">
        <v>134</v>
      </c>
      <c r="AT130" s="164" t="s">
        <v>129</v>
      </c>
      <c r="AU130" s="164" t="s">
        <v>83</v>
      </c>
      <c r="AY130" s="18" t="s">
        <v>126</v>
      </c>
      <c r="BE130" s="165">
        <f>IF(N130="základní",J130,0)</f>
        <v>0</v>
      </c>
      <c r="BF130" s="165">
        <f>IF(N130="snížená",J130,0)</f>
        <v>0</v>
      </c>
      <c r="BG130" s="165">
        <f>IF(N130="zákl. přenesená",J130,0)</f>
        <v>0</v>
      </c>
      <c r="BH130" s="165">
        <f>IF(N130="sníž. přenesená",J130,0)</f>
        <v>0</v>
      </c>
      <c r="BI130" s="165">
        <f>IF(N130="nulová",J130,0)</f>
        <v>0</v>
      </c>
      <c r="BJ130" s="18" t="s">
        <v>83</v>
      </c>
      <c r="BK130" s="165">
        <f>ROUND(I130*H130,2)</f>
        <v>0</v>
      </c>
      <c r="BL130" s="18" t="s">
        <v>134</v>
      </c>
      <c r="BM130" s="164" t="s">
        <v>192</v>
      </c>
    </row>
    <row r="131" spans="2:51" s="13" customFormat="1" ht="12">
      <c r="B131" s="166"/>
      <c r="D131" s="167" t="s">
        <v>136</v>
      </c>
      <c r="E131" s="168" t="s">
        <v>3</v>
      </c>
      <c r="F131" s="169" t="s">
        <v>193</v>
      </c>
      <c r="H131" s="168" t="s">
        <v>3</v>
      </c>
      <c r="I131" s="170"/>
      <c r="L131" s="166"/>
      <c r="M131" s="171"/>
      <c r="N131" s="172"/>
      <c r="O131" s="172"/>
      <c r="P131" s="172"/>
      <c r="Q131" s="172"/>
      <c r="R131" s="172"/>
      <c r="S131" s="172"/>
      <c r="T131" s="173"/>
      <c r="AT131" s="168" t="s">
        <v>136</v>
      </c>
      <c r="AU131" s="168" t="s">
        <v>83</v>
      </c>
      <c r="AV131" s="13" t="s">
        <v>81</v>
      </c>
      <c r="AW131" s="13" t="s">
        <v>34</v>
      </c>
      <c r="AX131" s="13" t="s">
        <v>73</v>
      </c>
      <c r="AY131" s="168" t="s">
        <v>126</v>
      </c>
    </row>
    <row r="132" spans="2:51" s="13" customFormat="1" ht="12">
      <c r="B132" s="166"/>
      <c r="D132" s="167" t="s">
        <v>136</v>
      </c>
      <c r="E132" s="168" t="s">
        <v>3</v>
      </c>
      <c r="F132" s="169" t="s">
        <v>194</v>
      </c>
      <c r="H132" s="168" t="s">
        <v>3</v>
      </c>
      <c r="I132" s="170"/>
      <c r="L132" s="166"/>
      <c r="M132" s="171"/>
      <c r="N132" s="172"/>
      <c r="O132" s="172"/>
      <c r="P132" s="172"/>
      <c r="Q132" s="172"/>
      <c r="R132" s="172"/>
      <c r="S132" s="172"/>
      <c r="T132" s="173"/>
      <c r="AT132" s="168" t="s">
        <v>136</v>
      </c>
      <c r="AU132" s="168" t="s">
        <v>83</v>
      </c>
      <c r="AV132" s="13" t="s">
        <v>81</v>
      </c>
      <c r="AW132" s="13" t="s">
        <v>34</v>
      </c>
      <c r="AX132" s="13" t="s">
        <v>73</v>
      </c>
      <c r="AY132" s="168" t="s">
        <v>126</v>
      </c>
    </row>
    <row r="133" spans="2:51" s="14" customFormat="1" ht="12">
      <c r="B133" s="174"/>
      <c r="D133" s="167" t="s">
        <v>136</v>
      </c>
      <c r="E133" s="175" t="s">
        <v>3</v>
      </c>
      <c r="F133" s="176" t="s">
        <v>195</v>
      </c>
      <c r="H133" s="177">
        <v>60</v>
      </c>
      <c r="I133" s="178"/>
      <c r="L133" s="174"/>
      <c r="M133" s="179"/>
      <c r="N133" s="180"/>
      <c r="O133" s="180"/>
      <c r="P133" s="180"/>
      <c r="Q133" s="180"/>
      <c r="R133" s="180"/>
      <c r="S133" s="180"/>
      <c r="T133" s="181"/>
      <c r="AT133" s="175" t="s">
        <v>136</v>
      </c>
      <c r="AU133" s="175" t="s">
        <v>83</v>
      </c>
      <c r="AV133" s="14" t="s">
        <v>83</v>
      </c>
      <c r="AW133" s="14" t="s">
        <v>34</v>
      </c>
      <c r="AX133" s="14" t="s">
        <v>81</v>
      </c>
      <c r="AY133" s="175" t="s">
        <v>126</v>
      </c>
    </row>
    <row r="134" spans="1:65" s="2" customFormat="1" ht="16.5" customHeight="1">
      <c r="A134" s="33"/>
      <c r="B134" s="152"/>
      <c r="C134" s="153" t="s">
        <v>196</v>
      </c>
      <c r="D134" s="153" t="s">
        <v>129</v>
      </c>
      <c r="E134" s="154" t="s">
        <v>197</v>
      </c>
      <c r="F134" s="155" t="s">
        <v>198</v>
      </c>
      <c r="G134" s="156" t="s">
        <v>132</v>
      </c>
      <c r="H134" s="157">
        <v>9</v>
      </c>
      <c r="I134" s="158"/>
      <c r="J134" s="159">
        <f>ROUND(I134*H134,2)</f>
        <v>0</v>
      </c>
      <c r="K134" s="155" t="s">
        <v>133</v>
      </c>
      <c r="L134" s="34"/>
      <c r="M134" s="160" t="s">
        <v>3</v>
      </c>
      <c r="N134" s="161" t="s">
        <v>45</v>
      </c>
      <c r="O134" s="54"/>
      <c r="P134" s="162">
        <f>O134*H134</f>
        <v>0</v>
      </c>
      <c r="Q134" s="162">
        <v>0</v>
      </c>
      <c r="R134" s="162">
        <f>Q134*H134</f>
        <v>0</v>
      </c>
      <c r="S134" s="162">
        <v>0</v>
      </c>
      <c r="T134" s="16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4" t="s">
        <v>134</v>
      </c>
      <c r="AT134" s="164" t="s">
        <v>129</v>
      </c>
      <c r="AU134" s="164" t="s">
        <v>83</v>
      </c>
      <c r="AY134" s="18" t="s">
        <v>126</v>
      </c>
      <c r="BE134" s="165">
        <f>IF(N134="základní",J134,0)</f>
        <v>0</v>
      </c>
      <c r="BF134" s="165">
        <f>IF(N134="snížená",J134,0)</f>
        <v>0</v>
      </c>
      <c r="BG134" s="165">
        <f>IF(N134="zákl. přenesená",J134,0)</f>
        <v>0</v>
      </c>
      <c r="BH134" s="165">
        <f>IF(N134="sníž. přenesená",J134,0)</f>
        <v>0</v>
      </c>
      <c r="BI134" s="165">
        <f>IF(N134="nulová",J134,0)</f>
        <v>0</v>
      </c>
      <c r="BJ134" s="18" t="s">
        <v>83</v>
      </c>
      <c r="BK134" s="165">
        <f>ROUND(I134*H134,2)</f>
        <v>0</v>
      </c>
      <c r="BL134" s="18" t="s">
        <v>134</v>
      </c>
      <c r="BM134" s="164" t="s">
        <v>199</v>
      </c>
    </row>
    <row r="135" spans="2:51" s="13" customFormat="1" ht="12">
      <c r="B135" s="166"/>
      <c r="D135" s="167" t="s">
        <v>136</v>
      </c>
      <c r="E135" s="168" t="s">
        <v>3</v>
      </c>
      <c r="F135" s="169" t="s">
        <v>200</v>
      </c>
      <c r="H135" s="168" t="s">
        <v>3</v>
      </c>
      <c r="I135" s="170"/>
      <c r="L135" s="166"/>
      <c r="M135" s="171"/>
      <c r="N135" s="172"/>
      <c r="O135" s="172"/>
      <c r="P135" s="172"/>
      <c r="Q135" s="172"/>
      <c r="R135" s="172"/>
      <c r="S135" s="172"/>
      <c r="T135" s="173"/>
      <c r="AT135" s="168" t="s">
        <v>136</v>
      </c>
      <c r="AU135" s="168" t="s">
        <v>83</v>
      </c>
      <c r="AV135" s="13" t="s">
        <v>81</v>
      </c>
      <c r="AW135" s="13" t="s">
        <v>34</v>
      </c>
      <c r="AX135" s="13" t="s">
        <v>73</v>
      </c>
      <c r="AY135" s="168" t="s">
        <v>126</v>
      </c>
    </row>
    <row r="136" spans="2:51" s="14" customFormat="1" ht="12">
      <c r="B136" s="174"/>
      <c r="D136" s="167" t="s">
        <v>136</v>
      </c>
      <c r="E136" s="175" t="s">
        <v>3</v>
      </c>
      <c r="F136" s="176" t="s">
        <v>201</v>
      </c>
      <c r="H136" s="177">
        <v>9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136</v>
      </c>
      <c r="AU136" s="175" t="s">
        <v>83</v>
      </c>
      <c r="AV136" s="14" t="s">
        <v>83</v>
      </c>
      <c r="AW136" s="14" t="s">
        <v>34</v>
      </c>
      <c r="AX136" s="14" t="s">
        <v>81</v>
      </c>
      <c r="AY136" s="175" t="s">
        <v>126</v>
      </c>
    </row>
    <row r="137" spans="1:65" s="2" customFormat="1" ht="21.75" customHeight="1">
      <c r="A137" s="33"/>
      <c r="B137" s="152"/>
      <c r="C137" s="153" t="s">
        <v>202</v>
      </c>
      <c r="D137" s="153" t="s">
        <v>129</v>
      </c>
      <c r="E137" s="154" t="s">
        <v>203</v>
      </c>
      <c r="F137" s="155" t="s">
        <v>204</v>
      </c>
      <c r="G137" s="156" t="s">
        <v>132</v>
      </c>
      <c r="H137" s="157">
        <v>540</v>
      </c>
      <c r="I137" s="158"/>
      <c r="J137" s="159">
        <f>ROUND(I137*H137,2)</f>
        <v>0</v>
      </c>
      <c r="K137" s="155" t="s">
        <v>133</v>
      </c>
      <c r="L137" s="34"/>
      <c r="M137" s="160" t="s">
        <v>3</v>
      </c>
      <c r="N137" s="161" t="s">
        <v>45</v>
      </c>
      <c r="O137" s="54"/>
      <c r="P137" s="162">
        <f>O137*H137</f>
        <v>0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134</v>
      </c>
      <c r="AT137" s="164" t="s">
        <v>129</v>
      </c>
      <c r="AU137" s="164" t="s">
        <v>83</v>
      </c>
      <c r="AY137" s="18" t="s">
        <v>126</v>
      </c>
      <c r="BE137" s="165">
        <f>IF(N137="základní",J137,0)</f>
        <v>0</v>
      </c>
      <c r="BF137" s="165">
        <f>IF(N137="snížená",J137,0)</f>
        <v>0</v>
      </c>
      <c r="BG137" s="165">
        <f>IF(N137="zákl. přenesená",J137,0)</f>
        <v>0</v>
      </c>
      <c r="BH137" s="165">
        <f>IF(N137="sníž. přenesená",J137,0)</f>
        <v>0</v>
      </c>
      <c r="BI137" s="165">
        <f>IF(N137="nulová",J137,0)</f>
        <v>0</v>
      </c>
      <c r="BJ137" s="18" t="s">
        <v>83</v>
      </c>
      <c r="BK137" s="165">
        <f>ROUND(I137*H137,2)</f>
        <v>0</v>
      </c>
      <c r="BL137" s="18" t="s">
        <v>134</v>
      </c>
      <c r="BM137" s="164" t="s">
        <v>205</v>
      </c>
    </row>
    <row r="138" spans="2:51" s="13" customFormat="1" ht="12">
      <c r="B138" s="166"/>
      <c r="D138" s="167" t="s">
        <v>136</v>
      </c>
      <c r="E138" s="168" t="s">
        <v>3</v>
      </c>
      <c r="F138" s="169" t="s">
        <v>206</v>
      </c>
      <c r="H138" s="168" t="s">
        <v>3</v>
      </c>
      <c r="I138" s="170"/>
      <c r="L138" s="166"/>
      <c r="M138" s="171"/>
      <c r="N138" s="172"/>
      <c r="O138" s="172"/>
      <c r="P138" s="172"/>
      <c r="Q138" s="172"/>
      <c r="R138" s="172"/>
      <c r="S138" s="172"/>
      <c r="T138" s="173"/>
      <c r="AT138" s="168" t="s">
        <v>136</v>
      </c>
      <c r="AU138" s="168" t="s">
        <v>83</v>
      </c>
      <c r="AV138" s="13" t="s">
        <v>81</v>
      </c>
      <c r="AW138" s="13" t="s">
        <v>34</v>
      </c>
      <c r="AX138" s="13" t="s">
        <v>73</v>
      </c>
      <c r="AY138" s="168" t="s">
        <v>126</v>
      </c>
    </row>
    <row r="139" spans="2:51" s="14" customFormat="1" ht="12">
      <c r="B139" s="174"/>
      <c r="D139" s="167" t="s">
        <v>136</v>
      </c>
      <c r="E139" s="175" t="s">
        <v>3</v>
      </c>
      <c r="F139" s="176" t="s">
        <v>207</v>
      </c>
      <c r="H139" s="177">
        <v>540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5" t="s">
        <v>136</v>
      </c>
      <c r="AU139" s="175" t="s">
        <v>83</v>
      </c>
      <c r="AV139" s="14" t="s">
        <v>83</v>
      </c>
      <c r="AW139" s="14" t="s">
        <v>34</v>
      </c>
      <c r="AX139" s="14" t="s">
        <v>81</v>
      </c>
      <c r="AY139" s="175" t="s">
        <v>126</v>
      </c>
    </row>
    <row r="140" spans="1:65" s="2" customFormat="1" ht="21.75" customHeight="1">
      <c r="A140" s="33"/>
      <c r="B140" s="152"/>
      <c r="C140" s="153" t="s">
        <v>208</v>
      </c>
      <c r="D140" s="153" t="s">
        <v>129</v>
      </c>
      <c r="E140" s="154" t="s">
        <v>209</v>
      </c>
      <c r="F140" s="155" t="s">
        <v>210</v>
      </c>
      <c r="G140" s="156" t="s">
        <v>142</v>
      </c>
      <c r="H140" s="157">
        <v>748.44</v>
      </c>
      <c r="I140" s="158"/>
      <c r="J140" s="159">
        <f>ROUND(I140*H140,2)</f>
        <v>0</v>
      </c>
      <c r="K140" s="155" t="s">
        <v>133</v>
      </c>
      <c r="L140" s="34"/>
      <c r="M140" s="160" t="s">
        <v>3</v>
      </c>
      <c r="N140" s="161" t="s">
        <v>45</v>
      </c>
      <c r="O140" s="54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134</v>
      </c>
      <c r="AT140" s="164" t="s">
        <v>129</v>
      </c>
      <c r="AU140" s="164" t="s">
        <v>83</v>
      </c>
      <c r="AY140" s="18" t="s">
        <v>126</v>
      </c>
      <c r="BE140" s="165">
        <f>IF(N140="základní",J140,0)</f>
        <v>0</v>
      </c>
      <c r="BF140" s="165">
        <f>IF(N140="snížená",J140,0)</f>
        <v>0</v>
      </c>
      <c r="BG140" s="165">
        <f>IF(N140="zákl. přenesená",J140,0)</f>
        <v>0</v>
      </c>
      <c r="BH140" s="165">
        <f>IF(N140="sníž. přenesená",J140,0)</f>
        <v>0</v>
      </c>
      <c r="BI140" s="165">
        <f>IF(N140="nulová",J140,0)</f>
        <v>0</v>
      </c>
      <c r="BJ140" s="18" t="s">
        <v>83</v>
      </c>
      <c r="BK140" s="165">
        <f>ROUND(I140*H140,2)</f>
        <v>0</v>
      </c>
      <c r="BL140" s="18" t="s">
        <v>134</v>
      </c>
      <c r="BM140" s="164" t="s">
        <v>211</v>
      </c>
    </row>
    <row r="141" spans="2:51" s="13" customFormat="1" ht="12">
      <c r="B141" s="166"/>
      <c r="D141" s="167" t="s">
        <v>136</v>
      </c>
      <c r="E141" s="168" t="s">
        <v>3</v>
      </c>
      <c r="F141" s="169" t="s">
        <v>212</v>
      </c>
      <c r="H141" s="168" t="s">
        <v>3</v>
      </c>
      <c r="I141" s="170"/>
      <c r="L141" s="166"/>
      <c r="M141" s="171"/>
      <c r="N141" s="172"/>
      <c r="O141" s="172"/>
      <c r="P141" s="172"/>
      <c r="Q141" s="172"/>
      <c r="R141" s="172"/>
      <c r="S141" s="172"/>
      <c r="T141" s="173"/>
      <c r="AT141" s="168" t="s">
        <v>136</v>
      </c>
      <c r="AU141" s="168" t="s">
        <v>83</v>
      </c>
      <c r="AV141" s="13" t="s">
        <v>81</v>
      </c>
      <c r="AW141" s="13" t="s">
        <v>34</v>
      </c>
      <c r="AX141" s="13" t="s">
        <v>73</v>
      </c>
      <c r="AY141" s="168" t="s">
        <v>126</v>
      </c>
    </row>
    <row r="142" spans="2:51" s="13" customFormat="1" ht="12">
      <c r="B142" s="166"/>
      <c r="D142" s="167" t="s">
        <v>136</v>
      </c>
      <c r="E142" s="168" t="s">
        <v>3</v>
      </c>
      <c r="F142" s="169" t="s">
        <v>213</v>
      </c>
      <c r="H142" s="168" t="s">
        <v>3</v>
      </c>
      <c r="I142" s="170"/>
      <c r="L142" s="166"/>
      <c r="M142" s="171"/>
      <c r="N142" s="172"/>
      <c r="O142" s="172"/>
      <c r="P142" s="172"/>
      <c r="Q142" s="172"/>
      <c r="R142" s="172"/>
      <c r="S142" s="172"/>
      <c r="T142" s="173"/>
      <c r="AT142" s="168" t="s">
        <v>136</v>
      </c>
      <c r="AU142" s="168" t="s">
        <v>83</v>
      </c>
      <c r="AV142" s="13" t="s">
        <v>81</v>
      </c>
      <c r="AW142" s="13" t="s">
        <v>34</v>
      </c>
      <c r="AX142" s="13" t="s">
        <v>73</v>
      </c>
      <c r="AY142" s="168" t="s">
        <v>126</v>
      </c>
    </row>
    <row r="143" spans="2:51" s="14" customFormat="1" ht="12">
      <c r="B143" s="174"/>
      <c r="D143" s="167" t="s">
        <v>136</v>
      </c>
      <c r="E143" s="175" t="s">
        <v>3</v>
      </c>
      <c r="F143" s="176" t="s">
        <v>214</v>
      </c>
      <c r="H143" s="177">
        <v>748.44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136</v>
      </c>
      <c r="AU143" s="175" t="s">
        <v>83</v>
      </c>
      <c r="AV143" s="14" t="s">
        <v>83</v>
      </c>
      <c r="AW143" s="14" t="s">
        <v>34</v>
      </c>
      <c r="AX143" s="14" t="s">
        <v>73</v>
      </c>
      <c r="AY143" s="175" t="s">
        <v>126</v>
      </c>
    </row>
    <row r="144" spans="2:51" s="15" customFormat="1" ht="12">
      <c r="B144" s="182"/>
      <c r="D144" s="167" t="s">
        <v>136</v>
      </c>
      <c r="E144" s="183" t="s">
        <v>3</v>
      </c>
      <c r="F144" s="184" t="s">
        <v>173</v>
      </c>
      <c r="H144" s="185">
        <v>748.44</v>
      </c>
      <c r="I144" s="186"/>
      <c r="L144" s="182"/>
      <c r="M144" s="187"/>
      <c r="N144" s="188"/>
      <c r="O144" s="188"/>
      <c r="P144" s="188"/>
      <c r="Q144" s="188"/>
      <c r="R144" s="188"/>
      <c r="S144" s="188"/>
      <c r="T144" s="189"/>
      <c r="AT144" s="183" t="s">
        <v>136</v>
      </c>
      <c r="AU144" s="183" t="s">
        <v>83</v>
      </c>
      <c r="AV144" s="15" t="s">
        <v>134</v>
      </c>
      <c r="AW144" s="15" t="s">
        <v>34</v>
      </c>
      <c r="AX144" s="15" t="s">
        <v>81</v>
      </c>
      <c r="AY144" s="183" t="s">
        <v>126</v>
      </c>
    </row>
    <row r="145" spans="1:65" s="2" customFormat="1" ht="21.75" customHeight="1">
      <c r="A145" s="33"/>
      <c r="B145" s="152"/>
      <c r="C145" s="153" t="s">
        <v>215</v>
      </c>
      <c r="D145" s="153" t="s">
        <v>129</v>
      </c>
      <c r="E145" s="154" t="s">
        <v>216</v>
      </c>
      <c r="F145" s="155" t="s">
        <v>217</v>
      </c>
      <c r="G145" s="156" t="s">
        <v>142</v>
      </c>
      <c r="H145" s="157">
        <v>44906.4</v>
      </c>
      <c r="I145" s="158"/>
      <c r="J145" s="159">
        <f>ROUND(I145*H145,2)</f>
        <v>0</v>
      </c>
      <c r="K145" s="155" t="s">
        <v>133</v>
      </c>
      <c r="L145" s="34"/>
      <c r="M145" s="160" t="s">
        <v>3</v>
      </c>
      <c r="N145" s="161" t="s">
        <v>45</v>
      </c>
      <c r="O145" s="54"/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134</v>
      </c>
      <c r="AT145" s="164" t="s">
        <v>129</v>
      </c>
      <c r="AU145" s="164" t="s">
        <v>83</v>
      </c>
      <c r="AY145" s="18" t="s">
        <v>126</v>
      </c>
      <c r="BE145" s="165">
        <f>IF(N145="základní",J145,0)</f>
        <v>0</v>
      </c>
      <c r="BF145" s="165">
        <f>IF(N145="snížená",J145,0)</f>
        <v>0</v>
      </c>
      <c r="BG145" s="165">
        <f>IF(N145="zákl. přenesená",J145,0)</f>
        <v>0</v>
      </c>
      <c r="BH145" s="165">
        <f>IF(N145="sníž. přenesená",J145,0)</f>
        <v>0</v>
      </c>
      <c r="BI145" s="165">
        <f>IF(N145="nulová",J145,0)</f>
        <v>0</v>
      </c>
      <c r="BJ145" s="18" t="s">
        <v>83</v>
      </c>
      <c r="BK145" s="165">
        <f>ROUND(I145*H145,2)</f>
        <v>0</v>
      </c>
      <c r="BL145" s="18" t="s">
        <v>134</v>
      </c>
      <c r="BM145" s="164" t="s">
        <v>218</v>
      </c>
    </row>
    <row r="146" spans="2:51" s="13" customFormat="1" ht="12">
      <c r="B146" s="166"/>
      <c r="D146" s="167" t="s">
        <v>136</v>
      </c>
      <c r="E146" s="168" t="s">
        <v>3</v>
      </c>
      <c r="F146" s="169" t="s">
        <v>206</v>
      </c>
      <c r="H146" s="168" t="s">
        <v>3</v>
      </c>
      <c r="I146" s="170"/>
      <c r="L146" s="166"/>
      <c r="M146" s="171"/>
      <c r="N146" s="172"/>
      <c r="O146" s="172"/>
      <c r="P146" s="172"/>
      <c r="Q146" s="172"/>
      <c r="R146" s="172"/>
      <c r="S146" s="172"/>
      <c r="T146" s="173"/>
      <c r="AT146" s="168" t="s">
        <v>136</v>
      </c>
      <c r="AU146" s="168" t="s">
        <v>83</v>
      </c>
      <c r="AV146" s="13" t="s">
        <v>81</v>
      </c>
      <c r="AW146" s="13" t="s">
        <v>34</v>
      </c>
      <c r="AX146" s="13" t="s">
        <v>73</v>
      </c>
      <c r="AY146" s="168" t="s">
        <v>126</v>
      </c>
    </row>
    <row r="147" spans="2:51" s="14" customFormat="1" ht="12">
      <c r="B147" s="174"/>
      <c r="D147" s="167" t="s">
        <v>136</v>
      </c>
      <c r="E147" s="175" t="s">
        <v>3</v>
      </c>
      <c r="F147" s="176" t="s">
        <v>219</v>
      </c>
      <c r="H147" s="177">
        <v>44906.4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5" t="s">
        <v>136</v>
      </c>
      <c r="AU147" s="175" t="s">
        <v>83</v>
      </c>
      <c r="AV147" s="14" t="s">
        <v>83</v>
      </c>
      <c r="AW147" s="14" t="s">
        <v>34</v>
      </c>
      <c r="AX147" s="14" t="s">
        <v>81</v>
      </c>
      <c r="AY147" s="175" t="s">
        <v>126</v>
      </c>
    </row>
    <row r="148" spans="1:65" s="2" customFormat="1" ht="21.75" customHeight="1">
      <c r="A148" s="33"/>
      <c r="B148" s="152"/>
      <c r="C148" s="153" t="s">
        <v>220</v>
      </c>
      <c r="D148" s="153" t="s">
        <v>129</v>
      </c>
      <c r="E148" s="154" t="s">
        <v>221</v>
      </c>
      <c r="F148" s="155" t="s">
        <v>222</v>
      </c>
      <c r="G148" s="156" t="s">
        <v>142</v>
      </c>
      <c r="H148" s="157">
        <v>748.44</v>
      </c>
      <c r="I148" s="158"/>
      <c r="J148" s="159">
        <f>ROUND(I148*H148,2)</f>
        <v>0</v>
      </c>
      <c r="K148" s="155" t="s">
        <v>133</v>
      </c>
      <c r="L148" s="34"/>
      <c r="M148" s="160" t="s">
        <v>3</v>
      </c>
      <c r="N148" s="161" t="s">
        <v>45</v>
      </c>
      <c r="O148" s="54"/>
      <c r="P148" s="162">
        <f>O148*H148</f>
        <v>0</v>
      </c>
      <c r="Q148" s="162">
        <v>0</v>
      </c>
      <c r="R148" s="162">
        <f>Q148*H148</f>
        <v>0</v>
      </c>
      <c r="S148" s="162">
        <v>0</v>
      </c>
      <c r="T148" s="16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134</v>
      </c>
      <c r="AT148" s="164" t="s">
        <v>129</v>
      </c>
      <c r="AU148" s="164" t="s">
        <v>83</v>
      </c>
      <c r="AY148" s="18" t="s">
        <v>126</v>
      </c>
      <c r="BE148" s="165">
        <f>IF(N148="základní",J148,0)</f>
        <v>0</v>
      </c>
      <c r="BF148" s="165">
        <f>IF(N148="snížená",J148,0)</f>
        <v>0</v>
      </c>
      <c r="BG148" s="165">
        <f>IF(N148="zákl. přenesená",J148,0)</f>
        <v>0</v>
      </c>
      <c r="BH148" s="165">
        <f>IF(N148="sníž. přenesená",J148,0)</f>
        <v>0</v>
      </c>
      <c r="BI148" s="165">
        <f>IF(N148="nulová",J148,0)</f>
        <v>0</v>
      </c>
      <c r="BJ148" s="18" t="s">
        <v>83</v>
      </c>
      <c r="BK148" s="165">
        <f>ROUND(I148*H148,2)</f>
        <v>0</v>
      </c>
      <c r="BL148" s="18" t="s">
        <v>134</v>
      </c>
      <c r="BM148" s="164" t="s">
        <v>223</v>
      </c>
    </row>
    <row r="149" spans="1:65" s="2" customFormat="1" ht="16.5" customHeight="1">
      <c r="A149" s="33"/>
      <c r="B149" s="152"/>
      <c r="C149" s="153" t="s">
        <v>9</v>
      </c>
      <c r="D149" s="153" t="s">
        <v>129</v>
      </c>
      <c r="E149" s="154" t="s">
        <v>224</v>
      </c>
      <c r="F149" s="155" t="s">
        <v>225</v>
      </c>
      <c r="G149" s="156" t="s">
        <v>142</v>
      </c>
      <c r="H149" s="157">
        <v>748.44</v>
      </c>
      <c r="I149" s="158"/>
      <c r="J149" s="159">
        <f>ROUND(I149*H149,2)</f>
        <v>0</v>
      </c>
      <c r="K149" s="155" t="s">
        <v>133</v>
      </c>
      <c r="L149" s="34"/>
      <c r="M149" s="160" t="s">
        <v>3</v>
      </c>
      <c r="N149" s="161" t="s">
        <v>45</v>
      </c>
      <c r="O149" s="54"/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134</v>
      </c>
      <c r="AT149" s="164" t="s">
        <v>129</v>
      </c>
      <c r="AU149" s="164" t="s">
        <v>83</v>
      </c>
      <c r="AY149" s="18" t="s">
        <v>126</v>
      </c>
      <c r="BE149" s="165">
        <f>IF(N149="základní",J149,0)</f>
        <v>0</v>
      </c>
      <c r="BF149" s="165">
        <f>IF(N149="snížená",J149,0)</f>
        <v>0</v>
      </c>
      <c r="BG149" s="165">
        <f>IF(N149="zákl. přenesená",J149,0)</f>
        <v>0</v>
      </c>
      <c r="BH149" s="165">
        <f>IF(N149="sníž. přenesená",J149,0)</f>
        <v>0</v>
      </c>
      <c r="BI149" s="165">
        <f>IF(N149="nulová",J149,0)</f>
        <v>0</v>
      </c>
      <c r="BJ149" s="18" t="s">
        <v>83</v>
      </c>
      <c r="BK149" s="165">
        <f>ROUND(I149*H149,2)</f>
        <v>0</v>
      </c>
      <c r="BL149" s="18" t="s">
        <v>134</v>
      </c>
      <c r="BM149" s="164" t="s">
        <v>226</v>
      </c>
    </row>
    <row r="150" spans="1:65" s="2" customFormat="1" ht="16.5" customHeight="1">
      <c r="A150" s="33"/>
      <c r="B150" s="152"/>
      <c r="C150" s="153" t="s">
        <v>227</v>
      </c>
      <c r="D150" s="153" t="s">
        <v>129</v>
      </c>
      <c r="E150" s="154" t="s">
        <v>228</v>
      </c>
      <c r="F150" s="155" t="s">
        <v>229</v>
      </c>
      <c r="G150" s="156" t="s">
        <v>142</v>
      </c>
      <c r="H150" s="157">
        <v>44906.4</v>
      </c>
      <c r="I150" s="158"/>
      <c r="J150" s="159">
        <f>ROUND(I150*H150,2)</f>
        <v>0</v>
      </c>
      <c r="K150" s="155" t="s">
        <v>133</v>
      </c>
      <c r="L150" s="34"/>
      <c r="M150" s="160" t="s">
        <v>3</v>
      </c>
      <c r="N150" s="161" t="s">
        <v>45</v>
      </c>
      <c r="O150" s="54"/>
      <c r="P150" s="162">
        <f>O150*H150</f>
        <v>0</v>
      </c>
      <c r="Q150" s="162">
        <v>0</v>
      </c>
      <c r="R150" s="162">
        <f>Q150*H150</f>
        <v>0</v>
      </c>
      <c r="S150" s="162">
        <v>0</v>
      </c>
      <c r="T150" s="16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134</v>
      </c>
      <c r="AT150" s="164" t="s">
        <v>129</v>
      </c>
      <c r="AU150" s="164" t="s">
        <v>83</v>
      </c>
      <c r="AY150" s="18" t="s">
        <v>126</v>
      </c>
      <c r="BE150" s="165">
        <f>IF(N150="základní",J150,0)</f>
        <v>0</v>
      </c>
      <c r="BF150" s="165">
        <f>IF(N150="snížená",J150,0)</f>
        <v>0</v>
      </c>
      <c r="BG150" s="165">
        <f>IF(N150="zákl. přenesená",J150,0)</f>
        <v>0</v>
      </c>
      <c r="BH150" s="165">
        <f>IF(N150="sníž. přenesená",J150,0)</f>
        <v>0</v>
      </c>
      <c r="BI150" s="165">
        <f>IF(N150="nulová",J150,0)</f>
        <v>0</v>
      </c>
      <c r="BJ150" s="18" t="s">
        <v>83</v>
      </c>
      <c r="BK150" s="165">
        <f>ROUND(I150*H150,2)</f>
        <v>0</v>
      </c>
      <c r="BL150" s="18" t="s">
        <v>134</v>
      </c>
      <c r="BM150" s="164" t="s">
        <v>230</v>
      </c>
    </row>
    <row r="151" spans="2:51" s="14" customFormat="1" ht="12">
      <c r="B151" s="174"/>
      <c r="D151" s="167" t="s">
        <v>136</v>
      </c>
      <c r="E151" s="175" t="s">
        <v>3</v>
      </c>
      <c r="F151" s="176" t="s">
        <v>219</v>
      </c>
      <c r="H151" s="177">
        <v>44906.4</v>
      </c>
      <c r="I151" s="178"/>
      <c r="L151" s="174"/>
      <c r="M151" s="179"/>
      <c r="N151" s="180"/>
      <c r="O151" s="180"/>
      <c r="P151" s="180"/>
      <c r="Q151" s="180"/>
      <c r="R151" s="180"/>
      <c r="S151" s="180"/>
      <c r="T151" s="181"/>
      <c r="AT151" s="175" t="s">
        <v>136</v>
      </c>
      <c r="AU151" s="175" t="s">
        <v>83</v>
      </c>
      <c r="AV151" s="14" t="s">
        <v>83</v>
      </c>
      <c r="AW151" s="14" t="s">
        <v>34</v>
      </c>
      <c r="AX151" s="14" t="s">
        <v>81</v>
      </c>
      <c r="AY151" s="175" t="s">
        <v>126</v>
      </c>
    </row>
    <row r="152" spans="1:65" s="2" customFormat="1" ht="16.5" customHeight="1">
      <c r="A152" s="33"/>
      <c r="B152" s="152"/>
      <c r="C152" s="153" t="s">
        <v>231</v>
      </c>
      <c r="D152" s="153" t="s">
        <v>129</v>
      </c>
      <c r="E152" s="154" t="s">
        <v>232</v>
      </c>
      <c r="F152" s="155" t="s">
        <v>233</v>
      </c>
      <c r="G152" s="156" t="s">
        <v>142</v>
      </c>
      <c r="H152" s="157">
        <v>748.44</v>
      </c>
      <c r="I152" s="158"/>
      <c r="J152" s="159">
        <f>ROUND(I152*H152,2)</f>
        <v>0</v>
      </c>
      <c r="K152" s="155" t="s">
        <v>133</v>
      </c>
      <c r="L152" s="34"/>
      <c r="M152" s="160" t="s">
        <v>3</v>
      </c>
      <c r="N152" s="161" t="s">
        <v>45</v>
      </c>
      <c r="O152" s="54"/>
      <c r="P152" s="162">
        <f>O152*H152</f>
        <v>0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134</v>
      </c>
      <c r="AT152" s="164" t="s">
        <v>129</v>
      </c>
      <c r="AU152" s="164" t="s">
        <v>83</v>
      </c>
      <c r="AY152" s="18" t="s">
        <v>126</v>
      </c>
      <c r="BE152" s="165">
        <f>IF(N152="základní",J152,0)</f>
        <v>0</v>
      </c>
      <c r="BF152" s="165">
        <f>IF(N152="snížená",J152,0)</f>
        <v>0</v>
      </c>
      <c r="BG152" s="165">
        <f>IF(N152="zákl. přenesená",J152,0)</f>
        <v>0</v>
      </c>
      <c r="BH152" s="165">
        <f>IF(N152="sníž. přenesená",J152,0)</f>
        <v>0</v>
      </c>
      <c r="BI152" s="165">
        <f>IF(N152="nulová",J152,0)</f>
        <v>0</v>
      </c>
      <c r="BJ152" s="18" t="s">
        <v>83</v>
      </c>
      <c r="BK152" s="165">
        <f>ROUND(I152*H152,2)</f>
        <v>0</v>
      </c>
      <c r="BL152" s="18" t="s">
        <v>134</v>
      </c>
      <c r="BM152" s="164" t="s">
        <v>234</v>
      </c>
    </row>
    <row r="153" spans="2:63" s="12" customFormat="1" ht="22.9" customHeight="1">
      <c r="B153" s="139"/>
      <c r="D153" s="140" t="s">
        <v>72</v>
      </c>
      <c r="E153" s="150" t="s">
        <v>235</v>
      </c>
      <c r="F153" s="150" t="s">
        <v>236</v>
      </c>
      <c r="I153" s="142"/>
      <c r="J153" s="151">
        <f>BK153</f>
        <v>0</v>
      </c>
      <c r="L153" s="139"/>
      <c r="M153" s="144"/>
      <c r="N153" s="145"/>
      <c r="O153" s="145"/>
      <c r="P153" s="146">
        <f>P154</f>
        <v>0</v>
      </c>
      <c r="Q153" s="145"/>
      <c r="R153" s="146">
        <f>R154</f>
        <v>0</v>
      </c>
      <c r="S153" s="145"/>
      <c r="T153" s="147">
        <f>T154</f>
        <v>0</v>
      </c>
      <c r="AR153" s="140" t="s">
        <v>81</v>
      </c>
      <c r="AT153" s="148" t="s">
        <v>72</v>
      </c>
      <c r="AU153" s="148" t="s">
        <v>81</v>
      </c>
      <c r="AY153" s="140" t="s">
        <v>126</v>
      </c>
      <c r="BK153" s="149">
        <f>BK154</f>
        <v>0</v>
      </c>
    </row>
    <row r="154" spans="1:65" s="2" customFormat="1" ht="21.75" customHeight="1">
      <c r="A154" s="33"/>
      <c r="B154" s="152"/>
      <c r="C154" s="153" t="s">
        <v>237</v>
      </c>
      <c r="D154" s="153" t="s">
        <v>129</v>
      </c>
      <c r="E154" s="154" t="s">
        <v>238</v>
      </c>
      <c r="F154" s="155" t="s">
        <v>239</v>
      </c>
      <c r="G154" s="156" t="s">
        <v>240</v>
      </c>
      <c r="H154" s="157">
        <v>0.519</v>
      </c>
      <c r="I154" s="158"/>
      <c r="J154" s="159">
        <f>ROUND(I154*H154,2)</f>
        <v>0</v>
      </c>
      <c r="K154" s="155" t="s">
        <v>133</v>
      </c>
      <c r="L154" s="34"/>
      <c r="M154" s="160" t="s">
        <v>3</v>
      </c>
      <c r="N154" s="161" t="s">
        <v>45</v>
      </c>
      <c r="O154" s="54"/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4" t="s">
        <v>134</v>
      </c>
      <c r="AT154" s="164" t="s">
        <v>129</v>
      </c>
      <c r="AU154" s="164" t="s">
        <v>83</v>
      </c>
      <c r="AY154" s="18" t="s">
        <v>126</v>
      </c>
      <c r="BE154" s="165">
        <f>IF(N154="základní",J154,0)</f>
        <v>0</v>
      </c>
      <c r="BF154" s="165">
        <f>IF(N154="snížená",J154,0)</f>
        <v>0</v>
      </c>
      <c r="BG154" s="165">
        <f>IF(N154="zákl. přenesená",J154,0)</f>
        <v>0</v>
      </c>
      <c r="BH154" s="165">
        <f>IF(N154="sníž. přenesená",J154,0)</f>
        <v>0</v>
      </c>
      <c r="BI154" s="165">
        <f>IF(N154="nulová",J154,0)</f>
        <v>0</v>
      </c>
      <c r="BJ154" s="18" t="s">
        <v>83</v>
      </c>
      <c r="BK154" s="165">
        <f>ROUND(I154*H154,2)</f>
        <v>0</v>
      </c>
      <c r="BL154" s="18" t="s">
        <v>134</v>
      </c>
      <c r="BM154" s="164" t="s">
        <v>241</v>
      </c>
    </row>
    <row r="155" spans="2:63" s="12" customFormat="1" ht="25.9" customHeight="1">
      <c r="B155" s="139"/>
      <c r="D155" s="140" t="s">
        <v>72</v>
      </c>
      <c r="E155" s="141" t="s">
        <v>242</v>
      </c>
      <c r="F155" s="141" t="s">
        <v>243</v>
      </c>
      <c r="I155" s="142"/>
      <c r="J155" s="143">
        <f>BK155</f>
        <v>0</v>
      </c>
      <c r="L155" s="139"/>
      <c r="M155" s="144"/>
      <c r="N155" s="145"/>
      <c r="O155" s="145"/>
      <c r="P155" s="146">
        <f>P156+P199+P219+P292+P373+P406+P429</f>
        <v>0</v>
      </c>
      <c r="Q155" s="145"/>
      <c r="R155" s="146">
        <f>R156+R199+R219+R292+R373+R406+R429</f>
        <v>8.698097499999998</v>
      </c>
      <c r="S155" s="145"/>
      <c r="T155" s="147">
        <f>T156+T199+T219+T292+T373+T406+T429</f>
        <v>29.48699102</v>
      </c>
      <c r="AR155" s="140" t="s">
        <v>83</v>
      </c>
      <c r="AT155" s="148" t="s">
        <v>72</v>
      </c>
      <c r="AU155" s="148" t="s">
        <v>73</v>
      </c>
      <c r="AY155" s="140" t="s">
        <v>126</v>
      </c>
      <c r="BK155" s="149">
        <f>BK156+BK199+BK219+BK292+BK373+BK406+BK429</f>
        <v>0</v>
      </c>
    </row>
    <row r="156" spans="2:63" s="12" customFormat="1" ht="22.9" customHeight="1">
      <c r="B156" s="139"/>
      <c r="D156" s="140" t="s">
        <v>72</v>
      </c>
      <c r="E156" s="150" t="s">
        <v>244</v>
      </c>
      <c r="F156" s="150" t="s">
        <v>245</v>
      </c>
      <c r="I156" s="142"/>
      <c r="J156" s="151">
        <f>BK156</f>
        <v>0</v>
      </c>
      <c r="L156" s="139"/>
      <c r="M156" s="144"/>
      <c r="N156" s="145"/>
      <c r="O156" s="145"/>
      <c r="P156" s="146">
        <f>SUM(P157:P198)</f>
        <v>0</v>
      </c>
      <c r="Q156" s="145"/>
      <c r="R156" s="146">
        <f>SUM(R157:R198)</f>
        <v>2.8806991800000006</v>
      </c>
      <c r="S156" s="145"/>
      <c r="T156" s="147">
        <f>SUM(T157:T198)</f>
        <v>4.112</v>
      </c>
      <c r="AR156" s="140" t="s">
        <v>83</v>
      </c>
      <c r="AT156" s="148" t="s">
        <v>72</v>
      </c>
      <c r="AU156" s="148" t="s">
        <v>81</v>
      </c>
      <c r="AY156" s="140" t="s">
        <v>126</v>
      </c>
      <c r="BK156" s="149">
        <f>SUM(BK157:BK198)</f>
        <v>0</v>
      </c>
    </row>
    <row r="157" spans="1:65" s="2" customFormat="1" ht="21.75" customHeight="1">
      <c r="A157" s="33"/>
      <c r="B157" s="152"/>
      <c r="C157" s="153" t="s">
        <v>246</v>
      </c>
      <c r="D157" s="153" t="s">
        <v>129</v>
      </c>
      <c r="E157" s="154" t="s">
        <v>247</v>
      </c>
      <c r="F157" s="155" t="s">
        <v>248</v>
      </c>
      <c r="G157" s="156" t="s">
        <v>142</v>
      </c>
      <c r="H157" s="157">
        <v>514</v>
      </c>
      <c r="I157" s="158"/>
      <c r="J157" s="159">
        <f>ROUND(I157*H157,2)</f>
        <v>0</v>
      </c>
      <c r="K157" s="155" t="s">
        <v>133</v>
      </c>
      <c r="L157" s="34"/>
      <c r="M157" s="160" t="s">
        <v>3</v>
      </c>
      <c r="N157" s="161" t="s">
        <v>45</v>
      </c>
      <c r="O157" s="54"/>
      <c r="P157" s="162">
        <f>O157*H157</f>
        <v>0</v>
      </c>
      <c r="Q157" s="162">
        <v>0</v>
      </c>
      <c r="R157" s="162">
        <f>Q157*H157</f>
        <v>0</v>
      </c>
      <c r="S157" s="162">
        <v>0.005</v>
      </c>
      <c r="T157" s="163">
        <f>S157*H157</f>
        <v>2.57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227</v>
      </c>
      <c r="AT157" s="164" t="s">
        <v>129</v>
      </c>
      <c r="AU157" s="164" t="s">
        <v>83</v>
      </c>
      <c r="AY157" s="18" t="s">
        <v>126</v>
      </c>
      <c r="BE157" s="165">
        <f>IF(N157="základní",J157,0)</f>
        <v>0</v>
      </c>
      <c r="BF157" s="165">
        <f>IF(N157="snížená",J157,0)</f>
        <v>0</v>
      </c>
      <c r="BG157" s="165">
        <f>IF(N157="zákl. přenesená",J157,0)</f>
        <v>0</v>
      </c>
      <c r="BH157" s="165">
        <f>IF(N157="sníž. přenesená",J157,0)</f>
        <v>0</v>
      </c>
      <c r="BI157" s="165">
        <f>IF(N157="nulová",J157,0)</f>
        <v>0</v>
      </c>
      <c r="BJ157" s="18" t="s">
        <v>83</v>
      </c>
      <c r="BK157" s="165">
        <f>ROUND(I157*H157,2)</f>
        <v>0</v>
      </c>
      <c r="BL157" s="18" t="s">
        <v>227</v>
      </c>
      <c r="BM157" s="164" t="s">
        <v>249</v>
      </c>
    </row>
    <row r="158" spans="2:51" s="13" customFormat="1" ht="12">
      <c r="B158" s="166"/>
      <c r="D158" s="167" t="s">
        <v>136</v>
      </c>
      <c r="E158" s="168" t="s">
        <v>3</v>
      </c>
      <c r="F158" s="169" t="s">
        <v>250</v>
      </c>
      <c r="H158" s="168" t="s">
        <v>3</v>
      </c>
      <c r="I158" s="170"/>
      <c r="L158" s="166"/>
      <c r="M158" s="171"/>
      <c r="N158" s="172"/>
      <c r="O158" s="172"/>
      <c r="P158" s="172"/>
      <c r="Q158" s="172"/>
      <c r="R158" s="172"/>
      <c r="S158" s="172"/>
      <c r="T158" s="173"/>
      <c r="AT158" s="168" t="s">
        <v>136</v>
      </c>
      <c r="AU158" s="168" t="s">
        <v>83</v>
      </c>
      <c r="AV158" s="13" t="s">
        <v>81</v>
      </c>
      <c r="AW158" s="13" t="s">
        <v>34</v>
      </c>
      <c r="AX158" s="13" t="s">
        <v>73</v>
      </c>
      <c r="AY158" s="168" t="s">
        <v>126</v>
      </c>
    </row>
    <row r="159" spans="2:51" s="13" customFormat="1" ht="12">
      <c r="B159" s="166"/>
      <c r="D159" s="167" t="s">
        <v>136</v>
      </c>
      <c r="E159" s="168" t="s">
        <v>3</v>
      </c>
      <c r="F159" s="169" t="s">
        <v>251</v>
      </c>
      <c r="H159" s="168" t="s">
        <v>3</v>
      </c>
      <c r="I159" s="170"/>
      <c r="L159" s="166"/>
      <c r="M159" s="171"/>
      <c r="N159" s="172"/>
      <c r="O159" s="172"/>
      <c r="P159" s="172"/>
      <c r="Q159" s="172"/>
      <c r="R159" s="172"/>
      <c r="S159" s="172"/>
      <c r="T159" s="173"/>
      <c r="AT159" s="168" t="s">
        <v>136</v>
      </c>
      <c r="AU159" s="168" t="s">
        <v>83</v>
      </c>
      <c r="AV159" s="13" t="s">
        <v>81</v>
      </c>
      <c r="AW159" s="13" t="s">
        <v>34</v>
      </c>
      <c r="AX159" s="13" t="s">
        <v>73</v>
      </c>
      <c r="AY159" s="168" t="s">
        <v>126</v>
      </c>
    </row>
    <row r="160" spans="2:51" s="14" customFormat="1" ht="12">
      <c r="B160" s="174"/>
      <c r="D160" s="167" t="s">
        <v>136</v>
      </c>
      <c r="E160" s="175" t="s">
        <v>3</v>
      </c>
      <c r="F160" s="176" t="s">
        <v>252</v>
      </c>
      <c r="H160" s="177">
        <v>514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136</v>
      </c>
      <c r="AU160" s="175" t="s">
        <v>83</v>
      </c>
      <c r="AV160" s="14" t="s">
        <v>83</v>
      </c>
      <c r="AW160" s="14" t="s">
        <v>34</v>
      </c>
      <c r="AX160" s="14" t="s">
        <v>81</v>
      </c>
      <c r="AY160" s="175" t="s">
        <v>126</v>
      </c>
    </row>
    <row r="161" spans="1:65" s="2" customFormat="1" ht="21.75" customHeight="1">
      <c r="A161" s="33"/>
      <c r="B161" s="152"/>
      <c r="C161" s="153" t="s">
        <v>253</v>
      </c>
      <c r="D161" s="153" t="s">
        <v>129</v>
      </c>
      <c r="E161" s="154" t="s">
        <v>254</v>
      </c>
      <c r="F161" s="155" t="s">
        <v>255</v>
      </c>
      <c r="G161" s="156" t="s">
        <v>142</v>
      </c>
      <c r="H161" s="157">
        <v>514</v>
      </c>
      <c r="I161" s="158"/>
      <c r="J161" s="159">
        <f>ROUND(I161*H161,2)</f>
        <v>0</v>
      </c>
      <c r="K161" s="155" t="s">
        <v>133</v>
      </c>
      <c r="L161" s="34"/>
      <c r="M161" s="160" t="s">
        <v>3</v>
      </c>
      <c r="N161" s="161" t="s">
        <v>45</v>
      </c>
      <c r="O161" s="54"/>
      <c r="P161" s="162">
        <f>O161*H161</f>
        <v>0</v>
      </c>
      <c r="Q161" s="162">
        <v>0</v>
      </c>
      <c r="R161" s="162">
        <f>Q161*H161</f>
        <v>0</v>
      </c>
      <c r="S161" s="162">
        <v>0.003</v>
      </c>
      <c r="T161" s="163">
        <f>S161*H161</f>
        <v>1.542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4" t="s">
        <v>227</v>
      </c>
      <c r="AT161" s="164" t="s">
        <v>129</v>
      </c>
      <c r="AU161" s="164" t="s">
        <v>83</v>
      </c>
      <c r="AY161" s="18" t="s">
        <v>126</v>
      </c>
      <c r="BE161" s="165">
        <f>IF(N161="základní",J161,0)</f>
        <v>0</v>
      </c>
      <c r="BF161" s="165">
        <f>IF(N161="snížená",J161,0)</f>
        <v>0</v>
      </c>
      <c r="BG161" s="165">
        <f>IF(N161="zákl. přenesená",J161,0)</f>
        <v>0</v>
      </c>
      <c r="BH161" s="165">
        <f>IF(N161="sníž. přenesená",J161,0)</f>
        <v>0</v>
      </c>
      <c r="BI161" s="165">
        <f>IF(N161="nulová",J161,0)</f>
        <v>0</v>
      </c>
      <c r="BJ161" s="18" t="s">
        <v>83</v>
      </c>
      <c r="BK161" s="165">
        <f>ROUND(I161*H161,2)</f>
        <v>0</v>
      </c>
      <c r="BL161" s="18" t="s">
        <v>227</v>
      </c>
      <c r="BM161" s="164" t="s">
        <v>256</v>
      </c>
    </row>
    <row r="162" spans="2:51" s="13" customFormat="1" ht="12">
      <c r="B162" s="166"/>
      <c r="D162" s="167" t="s">
        <v>136</v>
      </c>
      <c r="E162" s="168" t="s">
        <v>3</v>
      </c>
      <c r="F162" s="169" t="s">
        <v>257</v>
      </c>
      <c r="H162" s="168" t="s">
        <v>3</v>
      </c>
      <c r="I162" s="170"/>
      <c r="L162" s="166"/>
      <c r="M162" s="171"/>
      <c r="N162" s="172"/>
      <c r="O162" s="172"/>
      <c r="P162" s="172"/>
      <c r="Q162" s="172"/>
      <c r="R162" s="172"/>
      <c r="S162" s="172"/>
      <c r="T162" s="173"/>
      <c r="AT162" s="168" t="s">
        <v>136</v>
      </c>
      <c r="AU162" s="168" t="s">
        <v>83</v>
      </c>
      <c r="AV162" s="13" t="s">
        <v>81</v>
      </c>
      <c r="AW162" s="13" t="s">
        <v>34</v>
      </c>
      <c r="AX162" s="13" t="s">
        <v>73</v>
      </c>
      <c r="AY162" s="168" t="s">
        <v>126</v>
      </c>
    </row>
    <row r="163" spans="2:51" s="14" customFormat="1" ht="12">
      <c r="B163" s="174"/>
      <c r="D163" s="167" t="s">
        <v>136</v>
      </c>
      <c r="E163" s="175" t="s">
        <v>3</v>
      </c>
      <c r="F163" s="176" t="s">
        <v>252</v>
      </c>
      <c r="H163" s="177">
        <v>514</v>
      </c>
      <c r="I163" s="178"/>
      <c r="L163" s="174"/>
      <c r="M163" s="179"/>
      <c r="N163" s="180"/>
      <c r="O163" s="180"/>
      <c r="P163" s="180"/>
      <c r="Q163" s="180"/>
      <c r="R163" s="180"/>
      <c r="S163" s="180"/>
      <c r="T163" s="181"/>
      <c r="AT163" s="175" t="s">
        <v>136</v>
      </c>
      <c r="AU163" s="175" t="s">
        <v>83</v>
      </c>
      <c r="AV163" s="14" t="s">
        <v>83</v>
      </c>
      <c r="AW163" s="14" t="s">
        <v>34</v>
      </c>
      <c r="AX163" s="14" t="s">
        <v>81</v>
      </c>
      <c r="AY163" s="175" t="s">
        <v>126</v>
      </c>
    </row>
    <row r="164" spans="1:65" s="2" customFormat="1" ht="21.75" customHeight="1">
      <c r="A164" s="33"/>
      <c r="B164" s="152"/>
      <c r="C164" s="153" t="s">
        <v>8</v>
      </c>
      <c r="D164" s="153" t="s">
        <v>129</v>
      </c>
      <c r="E164" s="154" t="s">
        <v>258</v>
      </c>
      <c r="F164" s="155" t="s">
        <v>259</v>
      </c>
      <c r="G164" s="156" t="s">
        <v>240</v>
      </c>
      <c r="H164" s="157">
        <v>4.112</v>
      </c>
      <c r="I164" s="158"/>
      <c r="J164" s="159">
        <f>ROUND(I164*H164,2)</f>
        <v>0</v>
      </c>
      <c r="K164" s="155" t="s">
        <v>133</v>
      </c>
      <c r="L164" s="34"/>
      <c r="M164" s="160" t="s">
        <v>3</v>
      </c>
      <c r="N164" s="161" t="s">
        <v>45</v>
      </c>
      <c r="O164" s="54"/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227</v>
      </c>
      <c r="AT164" s="164" t="s">
        <v>129</v>
      </c>
      <c r="AU164" s="164" t="s">
        <v>83</v>
      </c>
      <c r="AY164" s="18" t="s">
        <v>126</v>
      </c>
      <c r="BE164" s="165">
        <f>IF(N164="základní",J164,0)</f>
        <v>0</v>
      </c>
      <c r="BF164" s="165">
        <f>IF(N164="snížená",J164,0)</f>
        <v>0</v>
      </c>
      <c r="BG164" s="165">
        <f>IF(N164="zákl. přenesená",J164,0)</f>
        <v>0</v>
      </c>
      <c r="BH164" s="165">
        <f>IF(N164="sníž. přenesená",J164,0)</f>
        <v>0</v>
      </c>
      <c r="BI164" s="165">
        <f>IF(N164="nulová",J164,0)</f>
        <v>0</v>
      </c>
      <c r="BJ164" s="18" t="s">
        <v>83</v>
      </c>
      <c r="BK164" s="165">
        <f>ROUND(I164*H164,2)</f>
        <v>0</v>
      </c>
      <c r="BL164" s="18" t="s">
        <v>227</v>
      </c>
      <c r="BM164" s="164" t="s">
        <v>260</v>
      </c>
    </row>
    <row r="165" spans="2:51" s="13" customFormat="1" ht="12">
      <c r="B165" s="166"/>
      <c r="D165" s="167" t="s">
        <v>136</v>
      </c>
      <c r="E165" s="168" t="s">
        <v>3</v>
      </c>
      <c r="F165" s="169" t="s">
        <v>261</v>
      </c>
      <c r="H165" s="168" t="s">
        <v>3</v>
      </c>
      <c r="I165" s="170"/>
      <c r="L165" s="166"/>
      <c r="M165" s="171"/>
      <c r="N165" s="172"/>
      <c r="O165" s="172"/>
      <c r="P165" s="172"/>
      <c r="Q165" s="172"/>
      <c r="R165" s="172"/>
      <c r="S165" s="172"/>
      <c r="T165" s="173"/>
      <c r="AT165" s="168" t="s">
        <v>136</v>
      </c>
      <c r="AU165" s="168" t="s">
        <v>83</v>
      </c>
      <c r="AV165" s="13" t="s">
        <v>81</v>
      </c>
      <c r="AW165" s="13" t="s">
        <v>34</v>
      </c>
      <c r="AX165" s="13" t="s">
        <v>73</v>
      </c>
      <c r="AY165" s="168" t="s">
        <v>126</v>
      </c>
    </row>
    <row r="166" spans="2:51" s="13" customFormat="1" ht="12">
      <c r="B166" s="166"/>
      <c r="D166" s="167" t="s">
        <v>136</v>
      </c>
      <c r="E166" s="168" t="s">
        <v>3</v>
      </c>
      <c r="F166" s="169" t="s">
        <v>262</v>
      </c>
      <c r="H166" s="168" t="s">
        <v>3</v>
      </c>
      <c r="I166" s="170"/>
      <c r="L166" s="166"/>
      <c r="M166" s="171"/>
      <c r="N166" s="172"/>
      <c r="O166" s="172"/>
      <c r="P166" s="172"/>
      <c r="Q166" s="172"/>
      <c r="R166" s="172"/>
      <c r="S166" s="172"/>
      <c r="T166" s="173"/>
      <c r="AT166" s="168" t="s">
        <v>136</v>
      </c>
      <c r="AU166" s="168" t="s">
        <v>83</v>
      </c>
      <c r="AV166" s="13" t="s">
        <v>81</v>
      </c>
      <c r="AW166" s="13" t="s">
        <v>34</v>
      </c>
      <c r="AX166" s="13" t="s">
        <v>73</v>
      </c>
      <c r="AY166" s="168" t="s">
        <v>126</v>
      </c>
    </row>
    <row r="167" spans="2:51" s="14" customFormat="1" ht="12">
      <c r="B167" s="174"/>
      <c r="D167" s="167" t="s">
        <v>136</v>
      </c>
      <c r="E167" s="175" t="s">
        <v>3</v>
      </c>
      <c r="F167" s="176" t="s">
        <v>263</v>
      </c>
      <c r="H167" s="177">
        <v>4.112</v>
      </c>
      <c r="I167" s="178"/>
      <c r="L167" s="174"/>
      <c r="M167" s="179"/>
      <c r="N167" s="180"/>
      <c r="O167" s="180"/>
      <c r="P167" s="180"/>
      <c r="Q167" s="180"/>
      <c r="R167" s="180"/>
      <c r="S167" s="180"/>
      <c r="T167" s="181"/>
      <c r="AT167" s="175" t="s">
        <v>136</v>
      </c>
      <c r="AU167" s="175" t="s">
        <v>83</v>
      </c>
      <c r="AV167" s="14" t="s">
        <v>83</v>
      </c>
      <c r="AW167" s="14" t="s">
        <v>34</v>
      </c>
      <c r="AX167" s="14" t="s">
        <v>81</v>
      </c>
      <c r="AY167" s="175" t="s">
        <v>126</v>
      </c>
    </row>
    <row r="168" spans="1:65" s="2" customFormat="1" ht="16.5" customHeight="1">
      <c r="A168" s="33"/>
      <c r="B168" s="152"/>
      <c r="C168" s="153" t="s">
        <v>264</v>
      </c>
      <c r="D168" s="153" t="s">
        <v>129</v>
      </c>
      <c r="E168" s="154" t="s">
        <v>265</v>
      </c>
      <c r="F168" s="155" t="s">
        <v>266</v>
      </c>
      <c r="G168" s="156" t="s">
        <v>240</v>
      </c>
      <c r="H168" s="157">
        <v>4.112</v>
      </c>
      <c r="I168" s="158"/>
      <c r="J168" s="159">
        <f>ROUND(I168*H168,2)</f>
        <v>0</v>
      </c>
      <c r="K168" s="155" t="s">
        <v>133</v>
      </c>
      <c r="L168" s="34"/>
      <c r="M168" s="160" t="s">
        <v>3</v>
      </c>
      <c r="N168" s="161" t="s">
        <v>45</v>
      </c>
      <c r="O168" s="54"/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227</v>
      </c>
      <c r="AT168" s="164" t="s">
        <v>129</v>
      </c>
      <c r="AU168" s="164" t="s">
        <v>83</v>
      </c>
      <c r="AY168" s="18" t="s">
        <v>126</v>
      </c>
      <c r="BE168" s="165">
        <f>IF(N168="základní",J168,0)</f>
        <v>0</v>
      </c>
      <c r="BF168" s="165">
        <f>IF(N168="snížená",J168,0)</f>
        <v>0</v>
      </c>
      <c r="BG168" s="165">
        <f>IF(N168="zákl. přenesená",J168,0)</f>
        <v>0</v>
      </c>
      <c r="BH168" s="165">
        <f>IF(N168="sníž. přenesená",J168,0)</f>
        <v>0</v>
      </c>
      <c r="BI168" s="165">
        <f>IF(N168="nulová",J168,0)</f>
        <v>0</v>
      </c>
      <c r="BJ168" s="18" t="s">
        <v>83</v>
      </c>
      <c r="BK168" s="165">
        <f>ROUND(I168*H168,2)</f>
        <v>0</v>
      </c>
      <c r="BL168" s="18" t="s">
        <v>227</v>
      </c>
      <c r="BM168" s="164" t="s">
        <v>267</v>
      </c>
    </row>
    <row r="169" spans="2:51" s="13" customFormat="1" ht="12">
      <c r="B169" s="166"/>
      <c r="D169" s="167" t="s">
        <v>136</v>
      </c>
      <c r="E169" s="168" t="s">
        <v>3</v>
      </c>
      <c r="F169" s="169" t="s">
        <v>268</v>
      </c>
      <c r="H169" s="168" t="s">
        <v>3</v>
      </c>
      <c r="I169" s="170"/>
      <c r="L169" s="166"/>
      <c r="M169" s="171"/>
      <c r="N169" s="172"/>
      <c r="O169" s="172"/>
      <c r="P169" s="172"/>
      <c r="Q169" s="172"/>
      <c r="R169" s="172"/>
      <c r="S169" s="172"/>
      <c r="T169" s="173"/>
      <c r="AT169" s="168" t="s">
        <v>136</v>
      </c>
      <c r="AU169" s="168" t="s">
        <v>83</v>
      </c>
      <c r="AV169" s="13" t="s">
        <v>81</v>
      </c>
      <c r="AW169" s="13" t="s">
        <v>34</v>
      </c>
      <c r="AX169" s="13" t="s">
        <v>73</v>
      </c>
      <c r="AY169" s="168" t="s">
        <v>126</v>
      </c>
    </row>
    <row r="170" spans="2:51" s="14" customFormat="1" ht="12">
      <c r="B170" s="174"/>
      <c r="D170" s="167" t="s">
        <v>136</v>
      </c>
      <c r="E170" s="175" t="s">
        <v>3</v>
      </c>
      <c r="F170" s="176" t="s">
        <v>263</v>
      </c>
      <c r="H170" s="177">
        <v>4.112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136</v>
      </c>
      <c r="AU170" s="175" t="s">
        <v>83</v>
      </c>
      <c r="AV170" s="14" t="s">
        <v>83</v>
      </c>
      <c r="AW170" s="14" t="s">
        <v>34</v>
      </c>
      <c r="AX170" s="14" t="s">
        <v>81</v>
      </c>
      <c r="AY170" s="175" t="s">
        <v>126</v>
      </c>
    </row>
    <row r="171" spans="1:65" s="2" customFormat="1" ht="21.75" customHeight="1">
      <c r="A171" s="33"/>
      <c r="B171" s="152"/>
      <c r="C171" s="153" t="s">
        <v>269</v>
      </c>
      <c r="D171" s="153" t="s">
        <v>129</v>
      </c>
      <c r="E171" s="154" t="s">
        <v>270</v>
      </c>
      <c r="F171" s="155" t="s">
        <v>271</v>
      </c>
      <c r="G171" s="156" t="s">
        <v>240</v>
      </c>
      <c r="H171" s="157">
        <v>78.128</v>
      </c>
      <c r="I171" s="158"/>
      <c r="J171" s="159">
        <f>ROUND(I171*H171,2)</f>
        <v>0</v>
      </c>
      <c r="K171" s="155" t="s">
        <v>133</v>
      </c>
      <c r="L171" s="34"/>
      <c r="M171" s="160" t="s">
        <v>3</v>
      </c>
      <c r="N171" s="161" t="s">
        <v>45</v>
      </c>
      <c r="O171" s="54"/>
      <c r="P171" s="162">
        <f>O171*H171</f>
        <v>0</v>
      </c>
      <c r="Q171" s="162">
        <v>0</v>
      </c>
      <c r="R171" s="162">
        <f>Q171*H171</f>
        <v>0</v>
      </c>
      <c r="S171" s="162">
        <v>0</v>
      </c>
      <c r="T171" s="16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4" t="s">
        <v>227</v>
      </c>
      <c r="AT171" s="164" t="s">
        <v>129</v>
      </c>
      <c r="AU171" s="164" t="s">
        <v>83</v>
      </c>
      <c r="AY171" s="18" t="s">
        <v>126</v>
      </c>
      <c r="BE171" s="165">
        <f>IF(N171="základní",J171,0)</f>
        <v>0</v>
      </c>
      <c r="BF171" s="165">
        <f>IF(N171="snížená",J171,0)</f>
        <v>0</v>
      </c>
      <c r="BG171" s="165">
        <f>IF(N171="zákl. přenesená",J171,0)</f>
        <v>0</v>
      </c>
      <c r="BH171" s="165">
        <f>IF(N171="sníž. přenesená",J171,0)</f>
        <v>0</v>
      </c>
      <c r="BI171" s="165">
        <f>IF(N171="nulová",J171,0)</f>
        <v>0</v>
      </c>
      <c r="BJ171" s="18" t="s">
        <v>83</v>
      </c>
      <c r="BK171" s="165">
        <f>ROUND(I171*H171,2)</f>
        <v>0</v>
      </c>
      <c r="BL171" s="18" t="s">
        <v>227</v>
      </c>
      <c r="BM171" s="164" t="s">
        <v>272</v>
      </c>
    </row>
    <row r="172" spans="2:51" s="14" customFormat="1" ht="12">
      <c r="B172" s="174"/>
      <c r="D172" s="167" t="s">
        <v>136</v>
      </c>
      <c r="E172" s="175" t="s">
        <v>3</v>
      </c>
      <c r="F172" s="176" t="s">
        <v>273</v>
      </c>
      <c r="H172" s="177">
        <v>78.128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136</v>
      </c>
      <c r="AU172" s="175" t="s">
        <v>83</v>
      </c>
      <c r="AV172" s="14" t="s">
        <v>83</v>
      </c>
      <c r="AW172" s="14" t="s">
        <v>34</v>
      </c>
      <c r="AX172" s="14" t="s">
        <v>81</v>
      </c>
      <c r="AY172" s="175" t="s">
        <v>126</v>
      </c>
    </row>
    <row r="173" spans="1:65" s="2" customFormat="1" ht="21.75" customHeight="1">
      <c r="A173" s="33"/>
      <c r="B173" s="152"/>
      <c r="C173" s="153" t="s">
        <v>274</v>
      </c>
      <c r="D173" s="153" t="s">
        <v>129</v>
      </c>
      <c r="E173" s="154" t="s">
        <v>275</v>
      </c>
      <c r="F173" s="155" t="s">
        <v>276</v>
      </c>
      <c r="G173" s="156" t="s">
        <v>240</v>
      </c>
      <c r="H173" s="157">
        <v>4.112</v>
      </c>
      <c r="I173" s="158"/>
      <c r="J173" s="159">
        <f>ROUND(I173*H173,2)</f>
        <v>0</v>
      </c>
      <c r="K173" s="155" t="s">
        <v>133</v>
      </c>
      <c r="L173" s="34"/>
      <c r="M173" s="160" t="s">
        <v>3</v>
      </c>
      <c r="N173" s="161" t="s">
        <v>45</v>
      </c>
      <c r="O173" s="54"/>
      <c r="P173" s="162">
        <f>O173*H173</f>
        <v>0</v>
      </c>
      <c r="Q173" s="162">
        <v>0</v>
      </c>
      <c r="R173" s="162">
        <f>Q173*H173</f>
        <v>0</v>
      </c>
      <c r="S173" s="162">
        <v>0</v>
      </c>
      <c r="T173" s="163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4" t="s">
        <v>227</v>
      </c>
      <c r="AT173" s="164" t="s">
        <v>129</v>
      </c>
      <c r="AU173" s="164" t="s">
        <v>83</v>
      </c>
      <c r="AY173" s="18" t="s">
        <v>126</v>
      </c>
      <c r="BE173" s="165">
        <f>IF(N173="základní",J173,0)</f>
        <v>0</v>
      </c>
      <c r="BF173" s="165">
        <f>IF(N173="snížená",J173,0)</f>
        <v>0</v>
      </c>
      <c r="BG173" s="165">
        <f>IF(N173="zákl. přenesená",J173,0)</f>
        <v>0</v>
      </c>
      <c r="BH173" s="165">
        <f>IF(N173="sníž. přenesená",J173,0)</f>
        <v>0</v>
      </c>
      <c r="BI173" s="165">
        <f>IF(N173="nulová",J173,0)</f>
        <v>0</v>
      </c>
      <c r="BJ173" s="18" t="s">
        <v>83</v>
      </c>
      <c r="BK173" s="165">
        <f>ROUND(I173*H173,2)</f>
        <v>0</v>
      </c>
      <c r="BL173" s="18" t="s">
        <v>227</v>
      </c>
      <c r="BM173" s="164" t="s">
        <v>277</v>
      </c>
    </row>
    <row r="174" spans="1:65" s="2" customFormat="1" ht="21.75" customHeight="1">
      <c r="A174" s="33"/>
      <c r="B174" s="152"/>
      <c r="C174" s="153" t="s">
        <v>278</v>
      </c>
      <c r="D174" s="153" t="s">
        <v>129</v>
      </c>
      <c r="E174" s="154" t="s">
        <v>279</v>
      </c>
      <c r="F174" s="155" t="s">
        <v>280</v>
      </c>
      <c r="G174" s="156" t="s">
        <v>142</v>
      </c>
      <c r="H174" s="157">
        <v>514</v>
      </c>
      <c r="I174" s="158"/>
      <c r="J174" s="159">
        <f>ROUND(I174*H174,2)</f>
        <v>0</v>
      </c>
      <c r="K174" s="155" t="s">
        <v>133</v>
      </c>
      <c r="L174" s="34"/>
      <c r="M174" s="160" t="s">
        <v>3</v>
      </c>
      <c r="N174" s="161" t="s">
        <v>45</v>
      </c>
      <c r="O174" s="54"/>
      <c r="P174" s="162">
        <f>O174*H174</f>
        <v>0</v>
      </c>
      <c r="Q174" s="162">
        <v>0</v>
      </c>
      <c r="R174" s="162">
        <f>Q174*H174</f>
        <v>0</v>
      </c>
      <c r="S174" s="162">
        <v>0</v>
      </c>
      <c r="T174" s="16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4" t="s">
        <v>227</v>
      </c>
      <c r="AT174" s="164" t="s">
        <v>129</v>
      </c>
      <c r="AU174" s="164" t="s">
        <v>83</v>
      </c>
      <c r="AY174" s="18" t="s">
        <v>126</v>
      </c>
      <c r="BE174" s="165">
        <f>IF(N174="základní",J174,0)</f>
        <v>0</v>
      </c>
      <c r="BF174" s="165">
        <f>IF(N174="snížená",J174,0)</f>
        <v>0</v>
      </c>
      <c r="BG174" s="165">
        <f>IF(N174="zákl. přenesená",J174,0)</f>
        <v>0</v>
      </c>
      <c r="BH174" s="165">
        <f>IF(N174="sníž. přenesená",J174,0)</f>
        <v>0</v>
      </c>
      <c r="BI174" s="165">
        <f>IF(N174="nulová",J174,0)</f>
        <v>0</v>
      </c>
      <c r="BJ174" s="18" t="s">
        <v>83</v>
      </c>
      <c r="BK174" s="165">
        <f>ROUND(I174*H174,2)</f>
        <v>0</v>
      </c>
      <c r="BL174" s="18" t="s">
        <v>227</v>
      </c>
      <c r="BM174" s="164" t="s">
        <v>281</v>
      </c>
    </row>
    <row r="175" spans="2:51" s="13" customFormat="1" ht="12">
      <c r="B175" s="166"/>
      <c r="D175" s="167" t="s">
        <v>136</v>
      </c>
      <c r="E175" s="168" t="s">
        <v>3</v>
      </c>
      <c r="F175" s="169" t="s">
        <v>282</v>
      </c>
      <c r="H175" s="168" t="s">
        <v>3</v>
      </c>
      <c r="I175" s="170"/>
      <c r="L175" s="166"/>
      <c r="M175" s="171"/>
      <c r="N175" s="172"/>
      <c r="O175" s="172"/>
      <c r="P175" s="172"/>
      <c r="Q175" s="172"/>
      <c r="R175" s="172"/>
      <c r="S175" s="172"/>
      <c r="T175" s="173"/>
      <c r="AT175" s="168" t="s">
        <v>136</v>
      </c>
      <c r="AU175" s="168" t="s">
        <v>83</v>
      </c>
      <c r="AV175" s="13" t="s">
        <v>81</v>
      </c>
      <c r="AW175" s="13" t="s">
        <v>34</v>
      </c>
      <c r="AX175" s="13" t="s">
        <v>73</v>
      </c>
      <c r="AY175" s="168" t="s">
        <v>126</v>
      </c>
    </row>
    <row r="176" spans="2:51" s="13" customFormat="1" ht="12">
      <c r="B176" s="166"/>
      <c r="D176" s="167" t="s">
        <v>136</v>
      </c>
      <c r="E176" s="168" t="s">
        <v>3</v>
      </c>
      <c r="F176" s="169" t="s">
        <v>283</v>
      </c>
      <c r="H176" s="168" t="s">
        <v>3</v>
      </c>
      <c r="I176" s="170"/>
      <c r="L176" s="166"/>
      <c r="M176" s="171"/>
      <c r="N176" s="172"/>
      <c r="O176" s="172"/>
      <c r="P176" s="172"/>
      <c r="Q176" s="172"/>
      <c r="R176" s="172"/>
      <c r="S176" s="172"/>
      <c r="T176" s="173"/>
      <c r="AT176" s="168" t="s">
        <v>136</v>
      </c>
      <c r="AU176" s="168" t="s">
        <v>83</v>
      </c>
      <c r="AV176" s="13" t="s">
        <v>81</v>
      </c>
      <c r="AW176" s="13" t="s">
        <v>34</v>
      </c>
      <c r="AX176" s="13" t="s">
        <v>73</v>
      </c>
      <c r="AY176" s="168" t="s">
        <v>126</v>
      </c>
    </row>
    <row r="177" spans="2:51" s="13" customFormat="1" ht="12">
      <c r="B177" s="166"/>
      <c r="D177" s="167" t="s">
        <v>136</v>
      </c>
      <c r="E177" s="168" t="s">
        <v>3</v>
      </c>
      <c r="F177" s="169" t="s">
        <v>251</v>
      </c>
      <c r="H177" s="168" t="s">
        <v>3</v>
      </c>
      <c r="I177" s="170"/>
      <c r="L177" s="166"/>
      <c r="M177" s="171"/>
      <c r="N177" s="172"/>
      <c r="O177" s="172"/>
      <c r="P177" s="172"/>
      <c r="Q177" s="172"/>
      <c r="R177" s="172"/>
      <c r="S177" s="172"/>
      <c r="T177" s="173"/>
      <c r="AT177" s="168" t="s">
        <v>136</v>
      </c>
      <c r="AU177" s="168" t="s">
        <v>83</v>
      </c>
      <c r="AV177" s="13" t="s">
        <v>81</v>
      </c>
      <c r="AW177" s="13" t="s">
        <v>34</v>
      </c>
      <c r="AX177" s="13" t="s">
        <v>73</v>
      </c>
      <c r="AY177" s="168" t="s">
        <v>126</v>
      </c>
    </row>
    <row r="178" spans="2:51" s="14" customFormat="1" ht="12">
      <c r="B178" s="174"/>
      <c r="D178" s="167" t="s">
        <v>136</v>
      </c>
      <c r="E178" s="175" t="s">
        <v>3</v>
      </c>
      <c r="F178" s="176" t="s">
        <v>252</v>
      </c>
      <c r="H178" s="177">
        <v>514</v>
      </c>
      <c r="I178" s="178"/>
      <c r="L178" s="174"/>
      <c r="M178" s="179"/>
      <c r="N178" s="180"/>
      <c r="O178" s="180"/>
      <c r="P178" s="180"/>
      <c r="Q178" s="180"/>
      <c r="R178" s="180"/>
      <c r="S178" s="180"/>
      <c r="T178" s="181"/>
      <c r="AT178" s="175" t="s">
        <v>136</v>
      </c>
      <c r="AU178" s="175" t="s">
        <v>83</v>
      </c>
      <c r="AV178" s="14" t="s">
        <v>83</v>
      </c>
      <c r="AW178" s="14" t="s">
        <v>34</v>
      </c>
      <c r="AX178" s="14" t="s">
        <v>81</v>
      </c>
      <c r="AY178" s="175" t="s">
        <v>126</v>
      </c>
    </row>
    <row r="179" spans="1:65" s="2" customFormat="1" ht="16.5" customHeight="1">
      <c r="A179" s="33"/>
      <c r="B179" s="152"/>
      <c r="C179" s="190" t="s">
        <v>284</v>
      </c>
      <c r="D179" s="190" t="s">
        <v>285</v>
      </c>
      <c r="E179" s="191" t="s">
        <v>286</v>
      </c>
      <c r="F179" s="192" t="s">
        <v>287</v>
      </c>
      <c r="G179" s="193" t="s">
        <v>288</v>
      </c>
      <c r="H179" s="194">
        <v>3.392</v>
      </c>
      <c r="I179" s="195"/>
      <c r="J179" s="196">
        <f>ROUND(I179*H179,2)</f>
        <v>0</v>
      </c>
      <c r="K179" s="192" t="s">
        <v>133</v>
      </c>
      <c r="L179" s="197"/>
      <c r="M179" s="198" t="s">
        <v>3</v>
      </c>
      <c r="N179" s="199" t="s">
        <v>45</v>
      </c>
      <c r="O179" s="54"/>
      <c r="P179" s="162">
        <f>O179*H179</f>
        <v>0</v>
      </c>
      <c r="Q179" s="162">
        <v>0.55</v>
      </c>
      <c r="R179" s="162">
        <f>Q179*H179</f>
        <v>1.8656000000000001</v>
      </c>
      <c r="S179" s="162">
        <v>0</v>
      </c>
      <c r="T179" s="16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4" t="s">
        <v>289</v>
      </c>
      <c r="AT179" s="164" t="s">
        <v>285</v>
      </c>
      <c r="AU179" s="164" t="s">
        <v>83</v>
      </c>
      <c r="AY179" s="18" t="s">
        <v>126</v>
      </c>
      <c r="BE179" s="165">
        <f>IF(N179="základní",J179,0)</f>
        <v>0</v>
      </c>
      <c r="BF179" s="165">
        <f>IF(N179="snížená",J179,0)</f>
        <v>0</v>
      </c>
      <c r="BG179" s="165">
        <f>IF(N179="zákl. přenesená",J179,0)</f>
        <v>0</v>
      </c>
      <c r="BH179" s="165">
        <f>IF(N179="sníž. přenesená",J179,0)</f>
        <v>0</v>
      </c>
      <c r="BI179" s="165">
        <f>IF(N179="nulová",J179,0)</f>
        <v>0</v>
      </c>
      <c r="BJ179" s="18" t="s">
        <v>83</v>
      </c>
      <c r="BK179" s="165">
        <f>ROUND(I179*H179,2)</f>
        <v>0</v>
      </c>
      <c r="BL179" s="18" t="s">
        <v>227</v>
      </c>
      <c r="BM179" s="164" t="s">
        <v>290</v>
      </c>
    </row>
    <row r="180" spans="2:51" s="14" customFormat="1" ht="12">
      <c r="B180" s="174"/>
      <c r="D180" s="167" t="s">
        <v>136</v>
      </c>
      <c r="E180" s="175" t="s">
        <v>3</v>
      </c>
      <c r="F180" s="176" t="s">
        <v>291</v>
      </c>
      <c r="H180" s="177">
        <v>3.084</v>
      </c>
      <c r="I180" s="178"/>
      <c r="L180" s="174"/>
      <c r="M180" s="179"/>
      <c r="N180" s="180"/>
      <c r="O180" s="180"/>
      <c r="P180" s="180"/>
      <c r="Q180" s="180"/>
      <c r="R180" s="180"/>
      <c r="S180" s="180"/>
      <c r="T180" s="181"/>
      <c r="AT180" s="175" t="s">
        <v>136</v>
      </c>
      <c r="AU180" s="175" t="s">
        <v>83</v>
      </c>
      <c r="AV180" s="14" t="s">
        <v>83</v>
      </c>
      <c r="AW180" s="14" t="s">
        <v>34</v>
      </c>
      <c r="AX180" s="14" t="s">
        <v>73</v>
      </c>
      <c r="AY180" s="175" t="s">
        <v>126</v>
      </c>
    </row>
    <row r="181" spans="2:51" s="14" customFormat="1" ht="12">
      <c r="B181" s="174"/>
      <c r="D181" s="167" t="s">
        <v>136</v>
      </c>
      <c r="E181" s="175" t="s">
        <v>3</v>
      </c>
      <c r="F181" s="176" t="s">
        <v>292</v>
      </c>
      <c r="H181" s="177">
        <v>3.392</v>
      </c>
      <c r="I181" s="178"/>
      <c r="L181" s="174"/>
      <c r="M181" s="179"/>
      <c r="N181" s="180"/>
      <c r="O181" s="180"/>
      <c r="P181" s="180"/>
      <c r="Q181" s="180"/>
      <c r="R181" s="180"/>
      <c r="S181" s="180"/>
      <c r="T181" s="181"/>
      <c r="AT181" s="175" t="s">
        <v>136</v>
      </c>
      <c r="AU181" s="175" t="s">
        <v>83</v>
      </c>
      <c r="AV181" s="14" t="s">
        <v>83</v>
      </c>
      <c r="AW181" s="14" t="s">
        <v>34</v>
      </c>
      <c r="AX181" s="14" t="s">
        <v>81</v>
      </c>
      <c r="AY181" s="175" t="s">
        <v>126</v>
      </c>
    </row>
    <row r="182" spans="1:65" s="2" customFormat="1" ht="16.5" customHeight="1">
      <c r="A182" s="33"/>
      <c r="B182" s="152"/>
      <c r="C182" s="153" t="s">
        <v>293</v>
      </c>
      <c r="D182" s="153" t="s">
        <v>129</v>
      </c>
      <c r="E182" s="154" t="s">
        <v>294</v>
      </c>
      <c r="F182" s="155" t="s">
        <v>295</v>
      </c>
      <c r="G182" s="156" t="s">
        <v>132</v>
      </c>
      <c r="H182" s="157">
        <v>624</v>
      </c>
      <c r="I182" s="158"/>
      <c r="J182" s="159">
        <f>ROUND(I182*H182,2)</f>
        <v>0</v>
      </c>
      <c r="K182" s="155" t="s">
        <v>133</v>
      </c>
      <c r="L182" s="34"/>
      <c r="M182" s="160" t="s">
        <v>3</v>
      </c>
      <c r="N182" s="161" t="s">
        <v>45</v>
      </c>
      <c r="O182" s="54"/>
      <c r="P182" s="162">
        <f>O182*H182</f>
        <v>0</v>
      </c>
      <c r="Q182" s="162">
        <v>0</v>
      </c>
      <c r="R182" s="162">
        <f>Q182*H182</f>
        <v>0</v>
      </c>
      <c r="S182" s="162">
        <v>0</v>
      </c>
      <c r="T182" s="16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4" t="s">
        <v>227</v>
      </c>
      <c r="AT182" s="164" t="s">
        <v>129</v>
      </c>
      <c r="AU182" s="164" t="s">
        <v>83</v>
      </c>
      <c r="AY182" s="18" t="s">
        <v>126</v>
      </c>
      <c r="BE182" s="165">
        <f>IF(N182="základní",J182,0)</f>
        <v>0</v>
      </c>
      <c r="BF182" s="165">
        <f>IF(N182="snížená",J182,0)</f>
        <v>0</v>
      </c>
      <c r="BG182" s="165">
        <f>IF(N182="zákl. přenesená",J182,0)</f>
        <v>0</v>
      </c>
      <c r="BH182" s="165">
        <f>IF(N182="sníž. přenesená",J182,0)</f>
        <v>0</v>
      </c>
      <c r="BI182" s="165">
        <f>IF(N182="nulová",J182,0)</f>
        <v>0</v>
      </c>
      <c r="BJ182" s="18" t="s">
        <v>83</v>
      </c>
      <c r="BK182" s="165">
        <f>ROUND(I182*H182,2)</f>
        <v>0</v>
      </c>
      <c r="BL182" s="18" t="s">
        <v>227</v>
      </c>
      <c r="BM182" s="164" t="s">
        <v>296</v>
      </c>
    </row>
    <row r="183" spans="2:51" s="13" customFormat="1" ht="12">
      <c r="B183" s="166"/>
      <c r="D183" s="167" t="s">
        <v>136</v>
      </c>
      <c r="E183" s="168" t="s">
        <v>3</v>
      </c>
      <c r="F183" s="169" t="s">
        <v>297</v>
      </c>
      <c r="H183" s="168" t="s">
        <v>3</v>
      </c>
      <c r="I183" s="170"/>
      <c r="L183" s="166"/>
      <c r="M183" s="171"/>
      <c r="N183" s="172"/>
      <c r="O183" s="172"/>
      <c r="P183" s="172"/>
      <c r="Q183" s="172"/>
      <c r="R183" s="172"/>
      <c r="S183" s="172"/>
      <c r="T183" s="173"/>
      <c r="AT183" s="168" t="s">
        <v>136</v>
      </c>
      <c r="AU183" s="168" t="s">
        <v>83</v>
      </c>
      <c r="AV183" s="13" t="s">
        <v>81</v>
      </c>
      <c r="AW183" s="13" t="s">
        <v>34</v>
      </c>
      <c r="AX183" s="13" t="s">
        <v>73</v>
      </c>
      <c r="AY183" s="168" t="s">
        <v>126</v>
      </c>
    </row>
    <row r="184" spans="2:51" s="13" customFormat="1" ht="12">
      <c r="B184" s="166"/>
      <c r="D184" s="167" t="s">
        <v>136</v>
      </c>
      <c r="E184" s="168" t="s">
        <v>3</v>
      </c>
      <c r="F184" s="169" t="s">
        <v>298</v>
      </c>
      <c r="H184" s="168" t="s">
        <v>3</v>
      </c>
      <c r="I184" s="170"/>
      <c r="L184" s="166"/>
      <c r="M184" s="171"/>
      <c r="N184" s="172"/>
      <c r="O184" s="172"/>
      <c r="P184" s="172"/>
      <c r="Q184" s="172"/>
      <c r="R184" s="172"/>
      <c r="S184" s="172"/>
      <c r="T184" s="173"/>
      <c r="AT184" s="168" t="s">
        <v>136</v>
      </c>
      <c r="AU184" s="168" t="s">
        <v>83</v>
      </c>
      <c r="AV184" s="13" t="s">
        <v>81</v>
      </c>
      <c r="AW184" s="13" t="s">
        <v>34</v>
      </c>
      <c r="AX184" s="13" t="s">
        <v>73</v>
      </c>
      <c r="AY184" s="168" t="s">
        <v>126</v>
      </c>
    </row>
    <row r="185" spans="2:51" s="13" customFormat="1" ht="12">
      <c r="B185" s="166"/>
      <c r="D185" s="167" t="s">
        <v>136</v>
      </c>
      <c r="E185" s="168" t="s">
        <v>3</v>
      </c>
      <c r="F185" s="169" t="s">
        <v>299</v>
      </c>
      <c r="H185" s="168" t="s">
        <v>3</v>
      </c>
      <c r="I185" s="170"/>
      <c r="L185" s="166"/>
      <c r="M185" s="171"/>
      <c r="N185" s="172"/>
      <c r="O185" s="172"/>
      <c r="P185" s="172"/>
      <c r="Q185" s="172"/>
      <c r="R185" s="172"/>
      <c r="S185" s="172"/>
      <c r="T185" s="173"/>
      <c r="AT185" s="168" t="s">
        <v>136</v>
      </c>
      <c r="AU185" s="168" t="s">
        <v>83</v>
      </c>
      <c r="AV185" s="13" t="s">
        <v>81</v>
      </c>
      <c r="AW185" s="13" t="s">
        <v>34</v>
      </c>
      <c r="AX185" s="13" t="s">
        <v>73</v>
      </c>
      <c r="AY185" s="168" t="s">
        <v>126</v>
      </c>
    </row>
    <row r="186" spans="2:51" s="14" customFormat="1" ht="12">
      <c r="B186" s="174"/>
      <c r="D186" s="167" t="s">
        <v>136</v>
      </c>
      <c r="E186" s="175" t="s">
        <v>3</v>
      </c>
      <c r="F186" s="176" t="s">
        <v>300</v>
      </c>
      <c r="H186" s="177">
        <v>624</v>
      </c>
      <c r="I186" s="178"/>
      <c r="L186" s="174"/>
      <c r="M186" s="179"/>
      <c r="N186" s="180"/>
      <c r="O186" s="180"/>
      <c r="P186" s="180"/>
      <c r="Q186" s="180"/>
      <c r="R186" s="180"/>
      <c r="S186" s="180"/>
      <c r="T186" s="181"/>
      <c r="AT186" s="175" t="s">
        <v>136</v>
      </c>
      <c r="AU186" s="175" t="s">
        <v>83</v>
      </c>
      <c r="AV186" s="14" t="s">
        <v>83</v>
      </c>
      <c r="AW186" s="14" t="s">
        <v>34</v>
      </c>
      <c r="AX186" s="14" t="s">
        <v>73</v>
      </c>
      <c r="AY186" s="175" t="s">
        <v>126</v>
      </c>
    </row>
    <row r="187" spans="2:51" s="15" customFormat="1" ht="12">
      <c r="B187" s="182"/>
      <c r="D187" s="167" t="s">
        <v>136</v>
      </c>
      <c r="E187" s="183" t="s">
        <v>3</v>
      </c>
      <c r="F187" s="184" t="s">
        <v>173</v>
      </c>
      <c r="H187" s="185">
        <v>624</v>
      </c>
      <c r="I187" s="186"/>
      <c r="L187" s="182"/>
      <c r="M187" s="187"/>
      <c r="N187" s="188"/>
      <c r="O187" s="188"/>
      <c r="P187" s="188"/>
      <c r="Q187" s="188"/>
      <c r="R187" s="188"/>
      <c r="S187" s="188"/>
      <c r="T187" s="189"/>
      <c r="AT187" s="183" t="s">
        <v>136</v>
      </c>
      <c r="AU187" s="183" t="s">
        <v>83</v>
      </c>
      <c r="AV187" s="15" t="s">
        <v>134</v>
      </c>
      <c r="AW187" s="15" t="s">
        <v>34</v>
      </c>
      <c r="AX187" s="15" t="s">
        <v>81</v>
      </c>
      <c r="AY187" s="183" t="s">
        <v>126</v>
      </c>
    </row>
    <row r="188" spans="1:65" s="2" customFormat="1" ht="16.5" customHeight="1">
      <c r="A188" s="33"/>
      <c r="B188" s="152"/>
      <c r="C188" s="190" t="s">
        <v>301</v>
      </c>
      <c r="D188" s="190" t="s">
        <v>285</v>
      </c>
      <c r="E188" s="191" t="s">
        <v>302</v>
      </c>
      <c r="F188" s="192" t="s">
        <v>303</v>
      </c>
      <c r="G188" s="193" t="s">
        <v>288</v>
      </c>
      <c r="H188" s="194">
        <v>1.648</v>
      </c>
      <c r="I188" s="195"/>
      <c r="J188" s="196">
        <f>ROUND(I188*H188,2)</f>
        <v>0</v>
      </c>
      <c r="K188" s="192" t="s">
        <v>133</v>
      </c>
      <c r="L188" s="197"/>
      <c r="M188" s="198" t="s">
        <v>3</v>
      </c>
      <c r="N188" s="199" t="s">
        <v>45</v>
      </c>
      <c r="O188" s="54"/>
      <c r="P188" s="162">
        <f>O188*H188</f>
        <v>0</v>
      </c>
      <c r="Q188" s="162">
        <v>0.55</v>
      </c>
      <c r="R188" s="162">
        <f>Q188*H188</f>
        <v>0.9064</v>
      </c>
      <c r="S188" s="162">
        <v>0</v>
      </c>
      <c r="T188" s="163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4" t="s">
        <v>289</v>
      </c>
      <c r="AT188" s="164" t="s">
        <v>285</v>
      </c>
      <c r="AU188" s="164" t="s">
        <v>83</v>
      </c>
      <c r="AY188" s="18" t="s">
        <v>126</v>
      </c>
      <c r="BE188" s="165">
        <f>IF(N188="základní",J188,0)</f>
        <v>0</v>
      </c>
      <c r="BF188" s="165">
        <f>IF(N188="snížená",J188,0)</f>
        <v>0</v>
      </c>
      <c r="BG188" s="165">
        <f>IF(N188="zákl. přenesená",J188,0)</f>
        <v>0</v>
      </c>
      <c r="BH188" s="165">
        <f>IF(N188="sníž. přenesená",J188,0)</f>
        <v>0</v>
      </c>
      <c r="BI188" s="165">
        <f>IF(N188="nulová",J188,0)</f>
        <v>0</v>
      </c>
      <c r="BJ188" s="18" t="s">
        <v>83</v>
      </c>
      <c r="BK188" s="165">
        <f>ROUND(I188*H188,2)</f>
        <v>0</v>
      </c>
      <c r="BL188" s="18" t="s">
        <v>227</v>
      </c>
      <c r="BM188" s="164" t="s">
        <v>304</v>
      </c>
    </row>
    <row r="189" spans="2:51" s="14" customFormat="1" ht="12">
      <c r="B189" s="174"/>
      <c r="D189" s="167" t="s">
        <v>136</v>
      </c>
      <c r="E189" s="175" t="s">
        <v>3</v>
      </c>
      <c r="F189" s="176" t="s">
        <v>305</v>
      </c>
      <c r="H189" s="177">
        <v>1.498</v>
      </c>
      <c r="I189" s="178"/>
      <c r="L189" s="174"/>
      <c r="M189" s="179"/>
      <c r="N189" s="180"/>
      <c r="O189" s="180"/>
      <c r="P189" s="180"/>
      <c r="Q189" s="180"/>
      <c r="R189" s="180"/>
      <c r="S189" s="180"/>
      <c r="T189" s="181"/>
      <c r="AT189" s="175" t="s">
        <v>136</v>
      </c>
      <c r="AU189" s="175" t="s">
        <v>83</v>
      </c>
      <c r="AV189" s="14" t="s">
        <v>83</v>
      </c>
      <c r="AW189" s="14" t="s">
        <v>34</v>
      </c>
      <c r="AX189" s="14" t="s">
        <v>73</v>
      </c>
      <c r="AY189" s="175" t="s">
        <v>126</v>
      </c>
    </row>
    <row r="190" spans="2:51" s="14" customFormat="1" ht="12">
      <c r="B190" s="174"/>
      <c r="D190" s="167" t="s">
        <v>136</v>
      </c>
      <c r="E190" s="175" t="s">
        <v>3</v>
      </c>
      <c r="F190" s="176" t="s">
        <v>306</v>
      </c>
      <c r="H190" s="177">
        <v>1.648</v>
      </c>
      <c r="I190" s="178"/>
      <c r="L190" s="174"/>
      <c r="M190" s="179"/>
      <c r="N190" s="180"/>
      <c r="O190" s="180"/>
      <c r="P190" s="180"/>
      <c r="Q190" s="180"/>
      <c r="R190" s="180"/>
      <c r="S190" s="180"/>
      <c r="T190" s="181"/>
      <c r="AT190" s="175" t="s">
        <v>136</v>
      </c>
      <c r="AU190" s="175" t="s">
        <v>83</v>
      </c>
      <c r="AV190" s="14" t="s">
        <v>83</v>
      </c>
      <c r="AW190" s="14" t="s">
        <v>34</v>
      </c>
      <c r="AX190" s="14" t="s">
        <v>81</v>
      </c>
      <c r="AY190" s="175" t="s">
        <v>126</v>
      </c>
    </row>
    <row r="191" spans="1:65" s="2" customFormat="1" ht="21.75" customHeight="1">
      <c r="A191" s="33"/>
      <c r="B191" s="152"/>
      <c r="C191" s="153" t="s">
        <v>307</v>
      </c>
      <c r="D191" s="153" t="s">
        <v>129</v>
      </c>
      <c r="E191" s="154" t="s">
        <v>308</v>
      </c>
      <c r="F191" s="155" t="s">
        <v>309</v>
      </c>
      <c r="G191" s="156" t="s">
        <v>288</v>
      </c>
      <c r="H191" s="157">
        <v>1.498</v>
      </c>
      <c r="I191" s="158"/>
      <c r="J191" s="159">
        <f>ROUND(I191*H191,2)</f>
        <v>0</v>
      </c>
      <c r="K191" s="155" t="s">
        <v>133</v>
      </c>
      <c r="L191" s="34"/>
      <c r="M191" s="160" t="s">
        <v>3</v>
      </c>
      <c r="N191" s="161" t="s">
        <v>45</v>
      </c>
      <c r="O191" s="54"/>
      <c r="P191" s="162">
        <f>O191*H191</f>
        <v>0</v>
      </c>
      <c r="Q191" s="162">
        <v>0.00108</v>
      </c>
      <c r="R191" s="162">
        <f>Q191*H191</f>
        <v>0.00161784</v>
      </c>
      <c r="S191" s="162">
        <v>0</v>
      </c>
      <c r="T191" s="163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4" t="s">
        <v>227</v>
      </c>
      <c r="AT191" s="164" t="s">
        <v>129</v>
      </c>
      <c r="AU191" s="164" t="s">
        <v>83</v>
      </c>
      <c r="AY191" s="18" t="s">
        <v>126</v>
      </c>
      <c r="BE191" s="165">
        <f>IF(N191="základní",J191,0)</f>
        <v>0</v>
      </c>
      <c r="BF191" s="165">
        <f>IF(N191="snížená",J191,0)</f>
        <v>0</v>
      </c>
      <c r="BG191" s="165">
        <f>IF(N191="zákl. přenesená",J191,0)</f>
        <v>0</v>
      </c>
      <c r="BH191" s="165">
        <f>IF(N191="sníž. přenesená",J191,0)</f>
        <v>0</v>
      </c>
      <c r="BI191" s="165">
        <f>IF(N191="nulová",J191,0)</f>
        <v>0</v>
      </c>
      <c r="BJ191" s="18" t="s">
        <v>83</v>
      </c>
      <c r="BK191" s="165">
        <f>ROUND(I191*H191,2)</f>
        <v>0</v>
      </c>
      <c r="BL191" s="18" t="s">
        <v>227</v>
      </c>
      <c r="BM191" s="164" t="s">
        <v>310</v>
      </c>
    </row>
    <row r="192" spans="2:51" s="13" customFormat="1" ht="12">
      <c r="B192" s="166"/>
      <c r="D192" s="167" t="s">
        <v>136</v>
      </c>
      <c r="E192" s="168" t="s">
        <v>3</v>
      </c>
      <c r="F192" s="169" t="s">
        <v>311</v>
      </c>
      <c r="H192" s="168" t="s">
        <v>3</v>
      </c>
      <c r="I192" s="170"/>
      <c r="L192" s="166"/>
      <c r="M192" s="171"/>
      <c r="N192" s="172"/>
      <c r="O192" s="172"/>
      <c r="P192" s="172"/>
      <c r="Q192" s="172"/>
      <c r="R192" s="172"/>
      <c r="S192" s="172"/>
      <c r="T192" s="173"/>
      <c r="AT192" s="168" t="s">
        <v>136</v>
      </c>
      <c r="AU192" s="168" t="s">
        <v>83</v>
      </c>
      <c r="AV192" s="13" t="s">
        <v>81</v>
      </c>
      <c r="AW192" s="13" t="s">
        <v>34</v>
      </c>
      <c r="AX192" s="13" t="s">
        <v>73</v>
      </c>
      <c r="AY192" s="168" t="s">
        <v>126</v>
      </c>
    </row>
    <row r="193" spans="2:51" s="14" customFormat="1" ht="12">
      <c r="B193" s="174"/>
      <c r="D193" s="167" t="s">
        <v>136</v>
      </c>
      <c r="E193" s="175" t="s">
        <v>3</v>
      </c>
      <c r="F193" s="176" t="s">
        <v>312</v>
      </c>
      <c r="H193" s="177">
        <v>1.498</v>
      </c>
      <c r="I193" s="178"/>
      <c r="L193" s="174"/>
      <c r="M193" s="179"/>
      <c r="N193" s="180"/>
      <c r="O193" s="180"/>
      <c r="P193" s="180"/>
      <c r="Q193" s="180"/>
      <c r="R193" s="180"/>
      <c r="S193" s="180"/>
      <c r="T193" s="181"/>
      <c r="AT193" s="175" t="s">
        <v>136</v>
      </c>
      <c r="AU193" s="175" t="s">
        <v>83</v>
      </c>
      <c r="AV193" s="14" t="s">
        <v>83</v>
      </c>
      <c r="AW193" s="14" t="s">
        <v>34</v>
      </c>
      <c r="AX193" s="14" t="s">
        <v>81</v>
      </c>
      <c r="AY193" s="175" t="s">
        <v>126</v>
      </c>
    </row>
    <row r="194" spans="1:65" s="2" customFormat="1" ht="16.5" customHeight="1">
      <c r="A194" s="33"/>
      <c r="B194" s="152"/>
      <c r="C194" s="153" t="s">
        <v>313</v>
      </c>
      <c r="D194" s="153" t="s">
        <v>129</v>
      </c>
      <c r="E194" s="154" t="s">
        <v>314</v>
      </c>
      <c r="F194" s="155" t="s">
        <v>315</v>
      </c>
      <c r="G194" s="156" t="s">
        <v>288</v>
      </c>
      <c r="H194" s="157">
        <v>4.582</v>
      </c>
      <c r="I194" s="158"/>
      <c r="J194" s="159">
        <f>ROUND(I194*H194,2)</f>
        <v>0</v>
      </c>
      <c r="K194" s="155" t="s">
        <v>133</v>
      </c>
      <c r="L194" s="34"/>
      <c r="M194" s="160" t="s">
        <v>3</v>
      </c>
      <c r="N194" s="161" t="s">
        <v>45</v>
      </c>
      <c r="O194" s="54"/>
      <c r="P194" s="162">
        <f>O194*H194</f>
        <v>0</v>
      </c>
      <c r="Q194" s="162">
        <v>0.02337</v>
      </c>
      <c r="R194" s="162">
        <f>Q194*H194</f>
        <v>0.10708133999999998</v>
      </c>
      <c r="S194" s="162">
        <v>0</v>
      </c>
      <c r="T194" s="16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4" t="s">
        <v>227</v>
      </c>
      <c r="AT194" s="164" t="s">
        <v>129</v>
      </c>
      <c r="AU194" s="164" t="s">
        <v>83</v>
      </c>
      <c r="AY194" s="18" t="s">
        <v>126</v>
      </c>
      <c r="BE194" s="165">
        <f>IF(N194="základní",J194,0)</f>
        <v>0</v>
      </c>
      <c r="BF194" s="165">
        <f>IF(N194="snížená",J194,0)</f>
        <v>0</v>
      </c>
      <c r="BG194" s="165">
        <f>IF(N194="zákl. přenesená",J194,0)</f>
        <v>0</v>
      </c>
      <c r="BH194" s="165">
        <f>IF(N194="sníž. přenesená",J194,0)</f>
        <v>0</v>
      </c>
      <c r="BI194" s="165">
        <f>IF(N194="nulová",J194,0)</f>
        <v>0</v>
      </c>
      <c r="BJ194" s="18" t="s">
        <v>83</v>
      </c>
      <c r="BK194" s="165">
        <f>ROUND(I194*H194,2)</f>
        <v>0</v>
      </c>
      <c r="BL194" s="18" t="s">
        <v>227</v>
      </c>
      <c r="BM194" s="164" t="s">
        <v>316</v>
      </c>
    </row>
    <row r="195" spans="2:51" s="14" customFormat="1" ht="12">
      <c r="B195" s="174"/>
      <c r="D195" s="167" t="s">
        <v>136</v>
      </c>
      <c r="E195" s="175" t="s">
        <v>3</v>
      </c>
      <c r="F195" s="176" t="s">
        <v>317</v>
      </c>
      <c r="H195" s="177">
        <v>4.582</v>
      </c>
      <c r="I195" s="178"/>
      <c r="L195" s="174"/>
      <c r="M195" s="179"/>
      <c r="N195" s="180"/>
      <c r="O195" s="180"/>
      <c r="P195" s="180"/>
      <c r="Q195" s="180"/>
      <c r="R195" s="180"/>
      <c r="S195" s="180"/>
      <c r="T195" s="181"/>
      <c r="AT195" s="175" t="s">
        <v>136</v>
      </c>
      <c r="AU195" s="175" t="s">
        <v>83</v>
      </c>
      <c r="AV195" s="14" t="s">
        <v>83</v>
      </c>
      <c r="AW195" s="14" t="s">
        <v>34</v>
      </c>
      <c r="AX195" s="14" t="s">
        <v>73</v>
      </c>
      <c r="AY195" s="175" t="s">
        <v>126</v>
      </c>
    </row>
    <row r="196" spans="2:51" s="15" customFormat="1" ht="12">
      <c r="B196" s="182"/>
      <c r="D196" s="167" t="s">
        <v>136</v>
      </c>
      <c r="E196" s="183" t="s">
        <v>3</v>
      </c>
      <c r="F196" s="184" t="s">
        <v>173</v>
      </c>
      <c r="H196" s="185">
        <v>4.582</v>
      </c>
      <c r="I196" s="186"/>
      <c r="L196" s="182"/>
      <c r="M196" s="187"/>
      <c r="N196" s="188"/>
      <c r="O196" s="188"/>
      <c r="P196" s="188"/>
      <c r="Q196" s="188"/>
      <c r="R196" s="188"/>
      <c r="S196" s="188"/>
      <c r="T196" s="189"/>
      <c r="AT196" s="183" t="s">
        <v>136</v>
      </c>
      <c r="AU196" s="183" t="s">
        <v>83</v>
      </c>
      <c r="AV196" s="15" t="s">
        <v>134</v>
      </c>
      <c r="AW196" s="15" t="s">
        <v>34</v>
      </c>
      <c r="AX196" s="15" t="s">
        <v>81</v>
      </c>
      <c r="AY196" s="183" t="s">
        <v>126</v>
      </c>
    </row>
    <row r="197" spans="1:65" s="2" customFormat="1" ht="21.75" customHeight="1">
      <c r="A197" s="33"/>
      <c r="B197" s="152"/>
      <c r="C197" s="153" t="s">
        <v>318</v>
      </c>
      <c r="D197" s="153" t="s">
        <v>129</v>
      </c>
      <c r="E197" s="154" t="s">
        <v>319</v>
      </c>
      <c r="F197" s="155" t="s">
        <v>320</v>
      </c>
      <c r="G197" s="156" t="s">
        <v>240</v>
      </c>
      <c r="H197" s="157">
        <v>2.881</v>
      </c>
      <c r="I197" s="158"/>
      <c r="J197" s="159">
        <f>ROUND(I197*H197,2)</f>
        <v>0</v>
      </c>
      <c r="K197" s="155" t="s">
        <v>133</v>
      </c>
      <c r="L197" s="34"/>
      <c r="M197" s="160" t="s">
        <v>3</v>
      </c>
      <c r="N197" s="161" t="s">
        <v>45</v>
      </c>
      <c r="O197" s="54"/>
      <c r="P197" s="162">
        <f>O197*H197</f>
        <v>0</v>
      </c>
      <c r="Q197" s="162">
        <v>0</v>
      </c>
      <c r="R197" s="162">
        <f>Q197*H197</f>
        <v>0</v>
      </c>
      <c r="S197" s="162">
        <v>0</v>
      </c>
      <c r="T197" s="163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4" t="s">
        <v>227</v>
      </c>
      <c r="AT197" s="164" t="s">
        <v>129</v>
      </c>
      <c r="AU197" s="164" t="s">
        <v>83</v>
      </c>
      <c r="AY197" s="18" t="s">
        <v>126</v>
      </c>
      <c r="BE197" s="165">
        <f>IF(N197="základní",J197,0)</f>
        <v>0</v>
      </c>
      <c r="BF197" s="165">
        <f>IF(N197="snížená",J197,0)</f>
        <v>0</v>
      </c>
      <c r="BG197" s="165">
        <f>IF(N197="zákl. přenesená",J197,0)</f>
        <v>0</v>
      </c>
      <c r="BH197" s="165">
        <f>IF(N197="sníž. přenesená",J197,0)</f>
        <v>0</v>
      </c>
      <c r="BI197" s="165">
        <f>IF(N197="nulová",J197,0)</f>
        <v>0</v>
      </c>
      <c r="BJ197" s="18" t="s">
        <v>83</v>
      </c>
      <c r="BK197" s="165">
        <f>ROUND(I197*H197,2)</f>
        <v>0</v>
      </c>
      <c r="BL197" s="18" t="s">
        <v>227</v>
      </c>
      <c r="BM197" s="164" t="s">
        <v>321</v>
      </c>
    </row>
    <row r="198" spans="1:65" s="2" customFormat="1" ht="21.75" customHeight="1">
      <c r="A198" s="33"/>
      <c r="B198" s="152"/>
      <c r="C198" s="153" t="s">
        <v>289</v>
      </c>
      <c r="D198" s="153" t="s">
        <v>129</v>
      </c>
      <c r="E198" s="154" t="s">
        <v>322</v>
      </c>
      <c r="F198" s="155" t="s">
        <v>323</v>
      </c>
      <c r="G198" s="156" t="s">
        <v>240</v>
      </c>
      <c r="H198" s="157">
        <v>2.881</v>
      </c>
      <c r="I198" s="158"/>
      <c r="J198" s="159">
        <f>ROUND(I198*H198,2)</f>
        <v>0</v>
      </c>
      <c r="K198" s="155" t="s">
        <v>133</v>
      </c>
      <c r="L198" s="34"/>
      <c r="M198" s="160" t="s">
        <v>3</v>
      </c>
      <c r="N198" s="161" t="s">
        <v>45</v>
      </c>
      <c r="O198" s="54"/>
      <c r="P198" s="162">
        <f>O198*H198</f>
        <v>0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4" t="s">
        <v>227</v>
      </c>
      <c r="AT198" s="164" t="s">
        <v>129</v>
      </c>
      <c r="AU198" s="164" t="s">
        <v>83</v>
      </c>
      <c r="AY198" s="18" t="s">
        <v>126</v>
      </c>
      <c r="BE198" s="165">
        <f>IF(N198="základní",J198,0)</f>
        <v>0</v>
      </c>
      <c r="BF198" s="165">
        <f>IF(N198="snížená",J198,0)</f>
        <v>0</v>
      </c>
      <c r="BG198" s="165">
        <f>IF(N198="zákl. přenesená",J198,0)</f>
        <v>0</v>
      </c>
      <c r="BH198" s="165">
        <f>IF(N198="sníž. přenesená",J198,0)</f>
        <v>0</v>
      </c>
      <c r="BI198" s="165">
        <f>IF(N198="nulová",J198,0)</f>
        <v>0</v>
      </c>
      <c r="BJ198" s="18" t="s">
        <v>83</v>
      </c>
      <c r="BK198" s="165">
        <f>ROUND(I198*H198,2)</f>
        <v>0</v>
      </c>
      <c r="BL198" s="18" t="s">
        <v>227</v>
      </c>
      <c r="BM198" s="164" t="s">
        <v>324</v>
      </c>
    </row>
    <row r="199" spans="2:63" s="12" customFormat="1" ht="22.9" customHeight="1">
      <c r="B199" s="139"/>
      <c r="D199" s="140" t="s">
        <v>72</v>
      </c>
      <c r="E199" s="150" t="s">
        <v>325</v>
      </c>
      <c r="F199" s="150" t="s">
        <v>326</v>
      </c>
      <c r="I199" s="142"/>
      <c r="J199" s="151">
        <f>BK199</f>
        <v>0</v>
      </c>
      <c r="L199" s="139"/>
      <c r="M199" s="144"/>
      <c r="N199" s="145"/>
      <c r="O199" s="145"/>
      <c r="P199" s="146">
        <f>SUM(P200:P218)</f>
        <v>0</v>
      </c>
      <c r="Q199" s="145"/>
      <c r="R199" s="146">
        <f>SUM(R200:R218)</f>
        <v>0.63243668</v>
      </c>
      <c r="S199" s="145"/>
      <c r="T199" s="147">
        <f>SUM(T200:T218)</f>
        <v>0</v>
      </c>
      <c r="AR199" s="140" t="s">
        <v>83</v>
      </c>
      <c r="AT199" s="148" t="s">
        <v>72</v>
      </c>
      <c r="AU199" s="148" t="s">
        <v>81</v>
      </c>
      <c r="AY199" s="140" t="s">
        <v>126</v>
      </c>
      <c r="BK199" s="149">
        <f>SUM(BK200:BK218)</f>
        <v>0</v>
      </c>
    </row>
    <row r="200" spans="1:65" s="2" customFormat="1" ht="16.5" customHeight="1">
      <c r="A200" s="33"/>
      <c r="B200" s="152"/>
      <c r="C200" s="153" t="s">
        <v>327</v>
      </c>
      <c r="D200" s="153" t="s">
        <v>129</v>
      </c>
      <c r="E200" s="154" t="s">
        <v>328</v>
      </c>
      <c r="F200" s="155" t="s">
        <v>329</v>
      </c>
      <c r="G200" s="156" t="s">
        <v>132</v>
      </c>
      <c r="H200" s="157">
        <v>138.96</v>
      </c>
      <c r="I200" s="158"/>
      <c r="J200" s="159">
        <f>ROUND(I200*H200,2)</f>
        <v>0</v>
      </c>
      <c r="K200" s="155" t="s">
        <v>133</v>
      </c>
      <c r="L200" s="34"/>
      <c r="M200" s="160" t="s">
        <v>3</v>
      </c>
      <c r="N200" s="161" t="s">
        <v>45</v>
      </c>
      <c r="O200" s="54"/>
      <c r="P200" s="162">
        <f>O200*H200</f>
        <v>0</v>
      </c>
      <c r="Q200" s="162">
        <v>0.00135</v>
      </c>
      <c r="R200" s="162">
        <f>Q200*H200</f>
        <v>0.187596</v>
      </c>
      <c r="S200" s="162">
        <v>0</v>
      </c>
      <c r="T200" s="163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4" t="s">
        <v>227</v>
      </c>
      <c r="AT200" s="164" t="s">
        <v>129</v>
      </c>
      <c r="AU200" s="164" t="s">
        <v>83</v>
      </c>
      <c r="AY200" s="18" t="s">
        <v>126</v>
      </c>
      <c r="BE200" s="165">
        <f>IF(N200="základní",J200,0)</f>
        <v>0</v>
      </c>
      <c r="BF200" s="165">
        <f>IF(N200="snížená",J200,0)</f>
        <v>0</v>
      </c>
      <c r="BG200" s="165">
        <f>IF(N200="zákl. přenesená",J200,0)</f>
        <v>0</v>
      </c>
      <c r="BH200" s="165">
        <f>IF(N200="sníž. přenesená",J200,0)</f>
        <v>0</v>
      </c>
      <c r="BI200" s="165">
        <f>IF(N200="nulová",J200,0)</f>
        <v>0</v>
      </c>
      <c r="BJ200" s="18" t="s">
        <v>83</v>
      </c>
      <c r="BK200" s="165">
        <f>ROUND(I200*H200,2)</f>
        <v>0</v>
      </c>
      <c r="BL200" s="18" t="s">
        <v>227</v>
      </c>
      <c r="BM200" s="164" t="s">
        <v>330</v>
      </c>
    </row>
    <row r="201" spans="2:51" s="13" customFormat="1" ht="12">
      <c r="B201" s="166"/>
      <c r="D201" s="167" t="s">
        <v>136</v>
      </c>
      <c r="E201" s="168" t="s">
        <v>3</v>
      </c>
      <c r="F201" s="169" t="s">
        <v>331</v>
      </c>
      <c r="H201" s="168" t="s">
        <v>3</v>
      </c>
      <c r="I201" s="170"/>
      <c r="L201" s="166"/>
      <c r="M201" s="171"/>
      <c r="N201" s="172"/>
      <c r="O201" s="172"/>
      <c r="P201" s="172"/>
      <c r="Q201" s="172"/>
      <c r="R201" s="172"/>
      <c r="S201" s="172"/>
      <c r="T201" s="173"/>
      <c r="AT201" s="168" t="s">
        <v>136</v>
      </c>
      <c r="AU201" s="168" t="s">
        <v>83</v>
      </c>
      <c r="AV201" s="13" t="s">
        <v>81</v>
      </c>
      <c r="AW201" s="13" t="s">
        <v>34</v>
      </c>
      <c r="AX201" s="13" t="s">
        <v>73</v>
      </c>
      <c r="AY201" s="168" t="s">
        <v>126</v>
      </c>
    </row>
    <row r="202" spans="2:51" s="13" customFormat="1" ht="12">
      <c r="B202" s="166"/>
      <c r="D202" s="167" t="s">
        <v>136</v>
      </c>
      <c r="E202" s="168" t="s">
        <v>3</v>
      </c>
      <c r="F202" s="169" t="s">
        <v>332</v>
      </c>
      <c r="H202" s="168" t="s">
        <v>3</v>
      </c>
      <c r="I202" s="170"/>
      <c r="L202" s="166"/>
      <c r="M202" s="171"/>
      <c r="N202" s="172"/>
      <c r="O202" s="172"/>
      <c r="P202" s="172"/>
      <c r="Q202" s="172"/>
      <c r="R202" s="172"/>
      <c r="S202" s="172"/>
      <c r="T202" s="173"/>
      <c r="AT202" s="168" t="s">
        <v>136</v>
      </c>
      <c r="AU202" s="168" t="s">
        <v>83</v>
      </c>
      <c r="AV202" s="13" t="s">
        <v>81</v>
      </c>
      <c r="AW202" s="13" t="s">
        <v>34</v>
      </c>
      <c r="AX202" s="13" t="s">
        <v>73</v>
      </c>
      <c r="AY202" s="168" t="s">
        <v>126</v>
      </c>
    </row>
    <row r="203" spans="2:51" s="14" customFormat="1" ht="12">
      <c r="B203" s="174"/>
      <c r="D203" s="167" t="s">
        <v>136</v>
      </c>
      <c r="E203" s="175" t="s">
        <v>3</v>
      </c>
      <c r="F203" s="176" t="s">
        <v>333</v>
      </c>
      <c r="H203" s="177">
        <v>36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136</v>
      </c>
      <c r="AU203" s="175" t="s">
        <v>83</v>
      </c>
      <c r="AV203" s="14" t="s">
        <v>83</v>
      </c>
      <c r="AW203" s="14" t="s">
        <v>34</v>
      </c>
      <c r="AX203" s="14" t="s">
        <v>73</v>
      </c>
      <c r="AY203" s="175" t="s">
        <v>126</v>
      </c>
    </row>
    <row r="204" spans="2:51" s="14" customFormat="1" ht="12">
      <c r="B204" s="174"/>
      <c r="D204" s="167" t="s">
        <v>136</v>
      </c>
      <c r="E204" s="175" t="s">
        <v>3</v>
      </c>
      <c r="F204" s="176" t="s">
        <v>334</v>
      </c>
      <c r="H204" s="177">
        <v>102.96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136</v>
      </c>
      <c r="AU204" s="175" t="s">
        <v>83</v>
      </c>
      <c r="AV204" s="14" t="s">
        <v>83</v>
      </c>
      <c r="AW204" s="14" t="s">
        <v>34</v>
      </c>
      <c r="AX204" s="14" t="s">
        <v>73</v>
      </c>
      <c r="AY204" s="175" t="s">
        <v>126</v>
      </c>
    </row>
    <row r="205" spans="2:51" s="15" customFormat="1" ht="12">
      <c r="B205" s="182"/>
      <c r="D205" s="167" t="s">
        <v>136</v>
      </c>
      <c r="E205" s="183" t="s">
        <v>3</v>
      </c>
      <c r="F205" s="184" t="s">
        <v>173</v>
      </c>
      <c r="H205" s="185">
        <v>138.96</v>
      </c>
      <c r="I205" s="186"/>
      <c r="L205" s="182"/>
      <c r="M205" s="187"/>
      <c r="N205" s="188"/>
      <c r="O205" s="188"/>
      <c r="P205" s="188"/>
      <c r="Q205" s="188"/>
      <c r="R205" s="188"/>
      <c r="S205" s="188"/>
      <c r="T205" s="189"/>
      <c r="AT205" s="183" t="s">
        <v>136</v>
      </c>
      <c r="AU205" s="183" t="s">
        <v>83</v>
      </c>
      <c r="AV205" s="15" t="s">
        <v>134</v>
      </c>
      <c r="AW205" s="15" t="s">
        <v>34</v>
      </c>
      <c r="AX205" s="15" t="s">
        <v>81</v>
      </c>
      <c r="AY205" s="183" t="s">
        <v>126</v>
      </c>
    </row>
    <row r="206" spans="1:65" s="2" customFormat="1" ht="21.75" customHeight="1">
      <c r="A206" s="33"/>
      <c r="B206" s="152"/>
      <c r="C206" s="153" t="s">
        <v>335</v>
      </c>
      <c r="D206" s="153" t="s">
        <v>129</v>
      </c>
      <c r="E206" s="154" t="s">
        <v>336</v>
      </c>
      <c r="F206" s="155" t="s">
        <v>337</v>
      </c>
      <c r="G206" s="156" t="s">
        <v>142</v>
      </c>
      <c r="H206" s="157">
        <v>27.792</v>
      </c>
      <c r="I206" s="158"/>
      <c r="J206" s="159">
        <f>ROUND(I206*H206,2)</f>
        <v>0</v>
      </c>
      <c r="K206" s="155" t="s">
        <v>133</v>
      </c>
      <c r="L206" s="34"/>
      <c r="M206" s="160" t="s">
        <v>3</v>
      </c>
      <c r="N206" s="161" t="s">
        <v>45</v>
      </c>
      <c r="O206" s="54"/>
      <c r="P206" s="162">
        <f>O206*H206</f>
        <v>0</v>
      </c>
      <c r="Q206" s="162">
        <v>0.0001</v>
      </c>
      <c r="R206" s="162">
        <f>Q206*H206</f>
        <v>0.0027792000000000003</v>
      </c>
      <c r="S206" s="162">
        <v>0</v>
      </c>
      <c r="T206" s="163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4" t="s">
        <v>227</v>
      </c>
      <c r="AT206" s="164" t="s">
        <v>129</v>
      </c>
      <c r="AU206" s="164" t="s">
        <v>83</v>
      </c>
      <c r="AY206" s="18" t="s">
        <v>126</v>
      </c>
      <c r="BE206" s="165">
        <f>IF(N206="základní",J206,0)</f>
        <v>0</v>
      </c>
      <c r="BF206" s="165">
        <f>IF(N206="snížená",J206,0)</f>
        <v>0</v>
      </c>
      <c r="BG206" s="165">
        <f>IF(N206="zákl. přenesená",J206,0)</f>
        <v>0</v>
      </c>
      <c r="BH206" s="165">
        <f>IF(N206="sníž. přenesená",J206,0)</f>
        <v>0</v>
      </c>
      <c r="BI206" s="165">
        <f>IF(N206="nulová",J206,0)</f>
        <v>0</v>
      </c>
      <c r="BJ206" s="18" t="s">
        <v>83</v>
      </c>
      <c r="BK206" s="165">
        <f>ROUND(I206*H206,2)</f>
        <v>0</v>
      </c>
      <c r="BL206" s="18" t="s">
        <v>227</v>
      </c>
      <c r="BM206" s="164" t="s">
        <v>338</v>
      </c>
    </row>
    <row r="207" spans="2:51" s="14" customFormat="1" ht="12">
      <c r="B207" s="174"/>
      <c r="D207" s="167" t="s">
        <v>136</v>
      </c>
      <c r="E207" s="175" t="s">
        <v>3</v>
      </c>
      <c r="F207" s="176" t="s">
        <v>339</v>
      </c>
      <c r="H207" s="177">
        <v>27.792</v>
      </c>
      <c r="I207" s="178"/>
      <c r="L207" s="174"/>
      <c r="M207" s="179"/>
      <c r="N207" s="180"/>
      <c r="O207" s="180"/>
      <c r="P207" s="180"/>
      <c r="Q207" s="180"/>
      <c r="R207" s="180"/>
      <c r="S207" s="180"/>
      <c r="T207" s="181"/>
      <c r="AT207" s="175" t="s">
        <v>136</v>
      </c>
      <c r="AU207" s="175" t="s">
        <v>83</v>
      </c>
      <c r="AV207" s="14" t="s">
        <v>83</v>
      </c>
      <c r="AW207" s="14" t="s">
        <v>34</v>
      </c>
      <c r="AX207" s="14" t="s">
        <v>81</v>
      </c>
      <c r="AY207" s="175" t="s">
        <v>126</v>
      </c>
    </row>
    <row r="208" spans="1:65" s="2" customFormat="1" ht="21.75" customHeight="1">
      <c r="A208" s="33"/>
      <c r="B208" s="152"/>
      <c r="C208" s="153" t="s">
        <v>340</v>
      </c>
      <c r="D208" s="153" t="s">
        <v>129</v>
      </c>
      <c r="E208" s="154" t="s">
        <v>341</v>
      </c>
      <c r="F208" s="155" t="s">
        <v>342</v>
      </c>
      <c r="G208" s="156" t="s">
        <v>142</v>
      </c>
      <c r="H208" s="157">
        <v>41.688</v>
      </c>
      <c r="I208" s="158"/>
      <c r="J208" s="159">
        <f>ROUND(I208*H208,2)</f>
        <v>0</v>
      </c>
      <c r="K208" s="155" t="s">
        <v>133</v>
      </c>
      <c r="L208" s="34"/>
      <c r="M208" s="160" t="s">
        <v>3</v>
      </c>
      <c r="N208" s="161" t="s">
        <v>45</v>
      </c>
      <c r="O208" s="54"/>
      <c r="P208" s="162">
        <f>O208*H208</f>
        <v>0</v>
      </c>
      <c r="Q208" s="162">
        <v>0</v>
      </c>
      <c r="R208" s="162">
        <f>Q208*H208</f>
        <v>0</v>
      </c>
      <c r="S208" s="162">
        <v>0</v>
      </c>
      <c r="T208" s="163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4" t="s">
        <v>227</v>
      </c>
      <c r="AT208" s="164" t="s">
        <v>129</v>
      </c>
      <c r="AU208" s="164" t="s">
        <v>83</v>
      </c>
      <c r="AY208" s="18" t="s">
        <v>126</v>
      </c>
      <c r="BE208" s="165">
        <f>IF(N208="základní",J208,0)</f>
        <v>0</v>
      </c>
      <c r="BF208" s="165">
        <f>IF(N208="snížená",J208,0)</f>
        <v>0</v>
      </c>
      <c r="BG208" s="165">
        <f>IF(N208="zákl. přenesená",J208,0)</f>
        <v>0</v>
      </c>
      <c r="BH208" s="165">
        <f>IF(N208="sníž. přenesená",J208,0)</f>
        <v>0</v>
      </c>
      <c r="BI208" s="165">
        <f>IF(N208="nulová",J208,0)</f>
        <v>0</v>
      </c>
      <c r="BJ208" s="18" t="s">
        <v>83</v>
      </c>
      <c r="BK208" s="165">
        <f>ROUND(I208*H208,2)</f>
        <v>0</v>
      </c>
      <c r="BL208" s="18" t="s">
        <v>227</v>
      </c>
      <c r="BM208" s="164" t="s">
        <v>343</v>
      </c>
    </row>
    <row r="209" spans="2:51" s="14" customFormat="1" ht="12">
      <c r="B209" s="174"/>
      <c r="D209" s="167" t="s">
        <v>136</v>
      </c>
      <c r="E209" s="175" t="s">
        <v>3</v>
      </c>
      <c r="F209" s="176" t="s">
        <v>344</v>
      </c>
      <c r="H209" s="177">
        <v>41.688</v>
      </c>
      <c r="I209" s="178"/>
      <c r="L209" s="174"/>
      <c r="M209" s="179"/>
      <c r="N209" s="180"/>
      <c r="O209" s="180"/>
      <c r="P209" s="180"/>
      <c r="Q209" s="180"/>
      <c r="R209" s="180"/>
      <c r="S209" s="180"/>
      <c r="T209" s="181"/>
      <c r="AT209" s="175" t="s">
        <v>136</v>
      </c>
      <c r="AU209" s="175" t="s">
        <v>83</v>
      </c>
      <c r="AV209" s="14" t="s">
        <v>83</v>
      </c>
      <c r="AW209" s="14" t="s">
        <v>34</v>
      </c>
      <c r="AX209" s="14" t="s">
        <v>81</v>
      </c>
      <c r="AY209" s="175" t="s">
        <v>126</v>
      </c>
    </row>
    <row r="210" spans="1:65" s="2" customFormat="1" ht="16.5" customHeight="1">
      <c r="A210" s="33"/>
      <c r="B210" s="152"/>
      <c r="C210" s="190" t="s">
        <v>345</v>
      </c>
      <c r="D210" s="190" t="s">
        <v>285</v>
      </c>
      <c r="E210" s="191" t="s">
        <v>346</v>
      </c>
      <c r="F210" s="192" t="s">
        <v>347</v>
      </c>
      <c r="G210" s="193" t="s">
        <v>142</v>
      </c>
      <c r="H210" s="194">
        <v>45.857</v>
      </c>
      <c r="I210" s="195"/>
      <c r="J210" s="196">
        <f>ROUND(I210*H210,2)</f>
        <v>0</v>
      </c>
      <c r="K210" s="192" t="s">
        <v>133</v>
      </c>
      <c r="L210" s="197"/>
      <c r="M210" s="198" t="s">
        <v>3</v>
      </c>
      <c r="N210" s="199" t="s">
        <v>45</v>
      </c>
      <c r="O210" s="54"/>
      <c r="P210" s="162">
        <f>O210*H210</f>
        <v>0</v>
      </c>
      <c r="Q210" s="162">
        <v>0.00014</v>
      </c>
      <c r="R210" s="162">
        <f>Q210*H210</f>
        <v>0.00641998</v>
      </c>
      <c r="S210" s="162">
        <v>0</v>
      </c>
      <c r="T210" s="16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4" t="s">
        <v>289</v>
      </c>
      <c r="AT210" s="164" t="s">
        <v>285</v>
      </c>
      <c r="AU210" s="164" t="s">
        <v>83</v>
      </c>
      <c r="AY210" s="18" t="s">
        <v>126</v>
      </c>
      <c r="BE210" s="165">
        <f>IF(N210="základní",J210,0)</f>
        <v>0</v>
      </c>
      <c r="BF210" s="165">
        <f>IF(N210="snížená",J210,0)</f>
        <v>0</v>
      </c>
      <c r="BG210" s="165">
        <f>IF(N210="zákl. přenesená",J210,0)</f>
        <v>0</v>
      </c>
      <c r="BH210" s="165">
        <f>IF(N210="sníž. přenesená",J210,0)</f>
        <v>0</v>
      </c>
      <c r="BI210" s="165">
        <f>IF(N210="nulová",J210,0)</f>
        <v>0</v>
      </c>
      <c r="BJ210" s="18" t="s">
        <v>83</v>
      </c>
      <c r="BK210" s="165">
        <f>ROUND(I210*H210,2)</f>
        <v>0</v>
      </c>
      <c r="BL210" s="18" t="s">
        <v>227</v>
      </c>
      <c r="BM210" s="164" t="s">
        <v>348</v>
      </c>
    </row>
    <row r="211" spans="2:51" s="14" customFormat="1" ht="12">
      <c r="B211" s="174"/>
      <c r="D211" s="167" t="s">
        <v>136</v>
      </c>
      <c r="E211" s="175" t="s">
        <v>3</v>
      </c>
      <c r="F211" s="176" t="s">
        <v>349</v>
      </c>
      <c r="H211" s="177">
        <v>45.857</v>
      </c>
      <c r="I211" s="178"/>
      <c r="L211" s="174"/>
      <c r="M211" s="179"/>
      <c r="N211" s="180"/>
      <c r="O211" s="180"/>
      <c r="P211" s="180"/>
      <c r="Q211" s="180"/>
      <c r="R211" s="180"/>
      <c r="S211" s="180"/>
      <c r="T211" s="181"/>
      <c r="AT211" s="175" t="s">
        <v>136</v>
      </c>
      <c r="AU211" s="175" t="s">
        <v>83</v>
      </c>
      <c r="AV211" s="14" t="s">
        <v>83</v>
      </c>
      <c r="AW211" s="14" t="s">
        <v>34</v>
      </c>
      <c r="AX211" s="14" t="s">
        <v>81</v>
      </c>
      <c r="AY211" s="175" t="s">
        <v>126</v>
      </c>
    </row>
    <row r="212" spans="1:65" s="2" customFormat="1" ht="21.75" customHeight="1">
      <c r="A212" s="33"/>
      <c r="B212" s="152"/>
      <c r="C212" s="153" t="s">
        <v>350</v>
      </c>
      <c r="D212" s="153" t="s">
        <v>129</v>
      </c>
      <c r="E212" s="154" t="s">
        <v>351</v>
      </c>
      <c r="F212" s="155" t="s">
        <v>352</v>
      </c>
      <c r="G212" s="156" t="s">
        <v>142</v>
      </c>
      <c r="H212" s="157">
        <v>41.688</v>
      </c>
      <c r="I212" s="158"/>
      <c r="J212" s="159">
        <f>ROUND(I212*H212,2)</f>
        <v>0</v>
      </c>
      <c r="K212" s="155" t="s">
        <v>133</v>
      </c>
      <c r="L212" s="34"/>
      <c r="M212" s="160" t="s">
        <v>3</v>
      </c>
      <c r="N212" s="161" t="s">
        <v>45</v>
      </c>
      <c r="O212" s="54"/>
      <c r="P212" s="162">
        <f>O212*H212</f>
        <v>0</v>
      </c>
      <c r="Q212" s="162">
        <v>0</v>
      </c>
      <c r="R212" s="162">
        <f>Q212*H212</f>
        <v>0</v>
      </c>
      <c r="S212" s="162">
        <v>0</v>
      </c>
      <c r="T212" s="163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227</v>
      </c>
      <c r="AT212" s="164" t="s">
        <v>129</v>
      </c>
      <c r="AU212" s="164" t="s">
        <v>83</v>
      </c>
      <c r="AY212" s="18" t="s">
        <v>126</v>
      </c>
      <c r="BE212" s="165">
        <f>IF(N212="základní",J212,0)</f>
        <v>0</v>
      </c>
      <c r="BF212" s="165">
        <f>IF(N212="snížená",J212,0)</f>
        <v>0</v>
      </c>
      <c r="BG212" s="165">
        <f>IF(N212="zákl. přenesená",J212,0)</f>
        <v>0</v>
      </c>
      <c r="BH212" s="165">
        <f>IF(N212="sníž. přenesená",J212,0)</f>
        <v>0</v>
      </c>
      <c r="BI212" s="165">
        <f>IF(N212="nulová",J212,0)</f>
        <v>0</v>
      </c>
      <c r="BJ212" s="18" t="s">
        <v>83</v>
      </c>
      <c r="BK212" s="165">
        <f>ROUND(I212*H212,2)</f>
        <v>0</v>
      </c>
      <c r="BL212" s="18" t="s">
        <v>227</v>
      </c>
      <c r="BM212" s="164" t="s">
        <v>353</v>
      </c>
    </row>
    <row r="213" spans="2:51" s="13" customFormat="1" ht="12">
      <c r="B213" s="166"/>
      <c r="D213" s="167" t="s">
        <v>136</v>
      </c>
      <c r="E213" s="168" t="s">
        <v>3</v>
      </c>
      <c r="F213" s="169" t="s">
        <v>354</v>
      </c>
      <c r="H213" s="168" t="s">
        <v>3</v>
      </c>
      <c r="I213" s="170"/>
      <c r="L213" s="166"/>
      <c r="M213" s="171"/>
      <c r="N213" s="172"/>
      <c r="O213" s="172"/>
      <c r="P213" s="172"/>
      <c r="Q213" s="172"/>
      <c r="R213" s="172"/>
      <c r="S213" s="172"/>
      <c r="T213" s="173"/>
      <c r="AT213" s="168" t="s">
        <v>136</v>
      </c>
      <c r="AU213" s="168" t="s">
        <v>83</v>
      </c>
      <c r="AV213" s="13" t="s">
        <v>81</v>
      </c>
      <c r="AW213" s="13" t="s">
        <v>34</v>
      </c>
      <c r="AX213" s="13" t="s">
        <v>73</v>
      </c>
      <c r="AY213" s="168" t="s">
        <v>126</v>
      </c>
    </row>
    <row r="214" spans="2:51" s="14" customFormat="1" ht="12">
      <c r="B214" s="174"/>
      <c r="D214" s="167" t="s">
        <v>136</v>
      </c>
      <c r="E214" s="175" t="s">
        <v>3</v>
      </c>
      <c r="F214" s="176" t="s">
        <v>344</v>
      </c>
      <c r="H214" s="177">
        <v>41.688</v>
      </c>
      <c r="I214" s="178"/>
      <c r="L214" s="174"/>
      <c r="M214" s="179"/>
      <c r="N214" s="180"/>
      <c r="O214" s="180"/>
      <c r="P214" s="180"/>
      <c r="Q214" s="180"/>
      <c r="R214" s="180"/>
      <c r="S214" s="180"/>
      <c r="T214" s="181"/>
      <c r="AT214" s="175" t="s">
        <v>136</v>
      </c>
      <c r="AU214" s="175" t="s">
        <v>83</v>
      </c>
      <c r="AV214" s="14" t="s">
        <v>83</v>
      </c>
      <c r="AW214" s="14" t="s">
        <v>34</v>
      </c>
      <c r="AX214" s="14" t="s">
        <v>81</v>
      </c>
      <c r="AY214" s="175" t="s">
        <v>126</v>
      </c>
    </row>
    <row r="215" spans="1:65" s="2" customFormat="1" ht="16.5" customHeight="1">
      <c r="A215" s="33"/>
      <c r="B215" s="152"/>
      <c r="C215" s="190" t="s">
        <v>355</v>
      </c>
      <c r="D215" s="190" t="s">
        <v>285</v>
      </c>
      <c r="E215" s="191" t="s">
        <v>356</v>
      </c>
      <c r="F215" s="192" t="s">
        <v>357</v>
      </c>
      <c r="G215" s="193" t="s">
        <v>142</v>
      </c>
      <c r="H215" s="194">
        <v>45.857</v>
      </c>
      <c r="I215" s="195"/>
      <c r="J215" s="196">
        <f>ROUND(I215*H215,2)</f>
        <v>0</v>
      </c>
      <c r="K215" s="192" t="s">
        <v>133</v>
      </c>
      <c r="L215" s="197"/>
      <c r="M215" s="198" t="s">
        <v>3</v>
      </c>
      <c r="N215" s="199" t="s">
        <v>45</v>
      </c>
      <c r="O215" s="54"/>
      <c r="P215" s="162">
        <f>O215*H215</f>
        <v>0</v>
      </c>
      <c r="Q215" s="162">
        <v>0.0095</v>
      </c>
      <c r="R215" s="162">
        <f>Q215*H215</f>
        <v>0.43564149999999996</v>
      </c>
      <c r="S215" s="162">
        <v>0</v>
      </c>
      <c r="T215" s="163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4" t="s">
        <v>289</v>
      </c>
      <c r="AT215" s="164" t="s">
        <v>285</v>
      </c>
      <c r="AU215" s="164" t="s">
        <v>83</v>
      </c>
      <c r="AY215" s="18" t="s">
        <v>126</v>
      </c>
      <c r="BE215" s="165">
        <f>IF(N215="základní",J215,0)</f>
        <v>0</v>
      </c>
      <c r="BF215" s="165">
        <f>IF(N215="snížená",J215,0)</f>
        <v>0</v>
      </c>
      <c r="BG215" s="165">
        <f>IF(N215="zákl. přenesená",J215,0)</f>
        <v>0</v>
      </c>
      <c r="BH215" s="165">
        <f>IF(N215="sníž. přenesená",J215,0)</f>
        <v>0</v>
      </c>
      <c r="BI215" s="165">
        <f>IF(N215="nulová",J215,0)</f>
        <v>0</v>
      </c>
      <c r="BJ215" s="18" t="s">
        <v>83</v>
      </c>
      <c r="BK215" s="165">
        <f>ROUND(I215*H215,2)</f>
        <v>0</v>
      </c>
      <c r="BL215" s="18" t="s">
        <v>227</v>
      </c>
      <c r="BM215" s="164" t="s">
        <v>358</v>
      </c>
    </row>
    <row r="216" spans="2:51" s="14" customFormat="1" ht="12">
      <c r="B216" s="174"/>
      <c r="D216" s="167" t="s">
        <v>136</v>
      </c>
      <c r="E216" s="175" t="s">
        <v>3</v>
      </c>
      <c r="F216" s="176" t="s">
        <v>349</v>
      </c>
      <c r="H216" s="177">
        <v>45.857</v>
      </c>
      <c r="I216" s="178"/>
      <c r="L216" s="174"/>
      <c r="M216" s="179"/>
      <c r="N216" s="180"/>
      <c r="O216" s="180"/>
      <c r="P216" s="180"/>
      <c r="Q216" s="180"/>
      <c r="R216" s="180"/>
      <c r="S216" s="180"/>
      <c r="T216" s="181"/>
      <c r="AT216" s="175" t="s">
        <v>136</v>
      </c>
      <c r="AU216" s="175" t="s">
        <v>83</v>
      </c>
      <c r="AV216" s="14" t="s">
        <v>83</v>
      </c>
      <c r="AW216" s="14" t="s">
        <v>34</v>
      </c>
      <c r="AX216" s="14" t="s">
        <v>81</v>
      </c>
      <c r="AY216" s="175" t="s">
        <v>126</v>
      </c>
    </row>
    <row r="217" spans="1:65" s="2" customFormat="1" ht="21.75" customHeight="1">
      <c r="A217" s="33"/>
      <c r="B217" s="152"/>
      <c r="C217" s="153" t="s">
        <v>359</v>
      </c>
      <c r="D217" s="153" t="s">
        <v>129</v>
      </c>
      <c r="E217" s="154" t="s">
        <v>360</v>
      </c>
      <c r="F217" s="155" t="s">
        <v>361</v>
      </c>
      <c r="G217" s="156" t="s">
        <v>240</v>
      </c>
      <c r="H217" s="157">
        <v>0.632</v>
      </c>
      <c r="I217" s="158"/>
      <c r="J217" s="159">
        <f>ROUND(I217*H217,2)</f>
        <v>0</v>
      </c>
      <c r="K217" s="155" t="s">
        <v>133</v>
      </c>
      <c r="L217" s="34"/>
      <c r="M217" s="160" t="s">
        <v>3</v>
      </c>
      <c r="N217" s="161" t="s">
        <v>45</v>
      </c>
      <c r="O217" s="54"/>
      <c r="P217" s="162">
        <f>O217*H217</f>
        <v>0</v>
      </c>
      <c r="Q217" s="162">
        <v>0</v>
      </c>
      <c r="R217" s="162">
        <f>Q217*H217</f>
        <v>0</v>
      </c>
      <c r="S217" s="162">
        <v>0</v>
      </c>
      <c r="T217" s="163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4" t="s">
        <v>227</v>
      </c>
      <c r="AT217" s="164" t="s">
        <v>129</v>
      </c>
      <c r="AU217" s="164" t="s">
        <v>83</v>
      </c>
      <c r="AY217" s="18" t="s">
        <v>126</v>
      </c>
      <c r="BE217" s="165">
        <f>IF(N217="základní",J217,0)</f>
        <v>0</v>
      </c>
      <c r="BF217" s="165">
        <f>IF(N217="snížená",J217,0)</f>
        <v>0</v>
      </c>
      <c r="BG217" s="165">
        <f>IF(N217="zákl. přenesená",J217,0)</f>
        <v>0</v>
      </c>
      <c r="BH217" s="165">
        <f>IF(N217="sníž. přenesená",J217,0)</f>
        <v>0</v>
      </c>
      <c r="BI217" s="165">
        <f>IF(N217="nulová",J217,0)</f>
        <v>0</v>
      </c>
      <c r="BJ217" s="18" t="s">
        <v>83</v>
      </c>
      <c r="BK217" s="165">
        <f>ROUND(I217*H217,2)</f>
        <v>0</v>
      </c>
      <c r="BL217" s="18" t="s">
        <v>227</v>
      </c>
      <c r="BM217" s="164" t="s">
        <v>362</v>
      </c>
    </row>
    <row r="218" spans="1:65" s="2" customFormat="1" ht="21.75" customHeight="1">
      <c r="A218" s="33"/>
      <c r="B218" s="152"/>
      <c r="C218" s="153" t="s">
        <v>363</v>
      </c>
      <c r="D218" s="153" t="s">
        <v>129</v>
      </c>
      <c r="E218" s="154" t="s">
        <v>364</v>
      </c>
      <c r="F218" s="155" t="s">
        <v>365</v>
      </c>
      <c r="G218" s="156" t="s">
        <v>240</v>
      </c>
      <c r="H218" s="157">
        <v>0.632</v>
      </c>
      <c r="I218" s="158"/>
      <c r="J218" s="159">
        <f>ROUND(I218*H218,2)</f>
        <v>0</v>
      </c>
      <c r="K218" s="155" t="s">
        <v>133</v>
      </c>
      <c r="L218" s="34"/>
      <c r="M218" s="160" t="s">
        <v>3</v>
      </c>
      <c r="N218" s="161" t="s">
        <v>45</v>
      </c>
      <c r="O218" s="54"/>
      <c r="P218" s="162">
        <f>O218*H218</f>
        <v>0</v>
      </c>
      <c r="Q218" s="162">
        <v>0</v>
      </c>
      <c r="R218" s="162">
        <f>Q218*H218</f>
        <v>0</v>
      </c>
      <c r="S218" s="162">
        <v>0</v>
      </c>
      <c r="T218" s="163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4" t="s">
        <v>227</v>
      </c>
      <c r="AT218" s="164" t="s">
        <v>129</v>
      </c>
      <c r="AU218" s="164" t="s">
        <v>83</v>
      </c>
      <c r="AY218" s="18" t="s">
        <v>126</v>
      </c>
      <c r="BE218" s="165">
        <f>IF(N218="základní",J218,0)</f>
        <v>0</v>
      </c>
      <c r="BF218" s="165">
        <f>IF(N218="snížená",J218,0)</f>
        <v>0</v>
      </c>
      <c r="BG218" s="165">
        <f>IF(N218="zákl. přenesená",J218,0)</f>
        <v>0</v>
      </c>
      <c r="BH218" s="165">
        <f>IF(N218="sníž. přenesená",J218,0)</f>
        <v>0</v>
      </c>
      <c r="BI218" s="165">
        <f>IF(N218="nulová",J218,0)</f>
        <v>0</v>
      </c>
      <c r="BJ218" s="18" t="s">
        <v>83</v>
      </c>
      <c r="BK218" s="165">
        <f>ROUND(I218*H218,2)</f>
        <v>0</v>
      </c>
      <c r="BL218" s="18" t="s">
        <v>227</v>
      </c>
      <c r="BM218" s="164" t="s">
        <v>366</v>
      </c>
    </row>
    <row r="219" spans="2:63" s="12" customFormat="1" ht="22.9" customHeight="1">
      <c r="B219" s="139"/>
      <c r="D219" s="140" t="s">
        <v>72</v>
      </c>
      <c r="E219" s="150" t="s">
        <v>367</v>
      </c>
      <c r="F219" s="150" t="s">
        <v>368</v>
      </c>
      <c r="I219" s="142"/>
      <c r="J219" s="151">
        <f>BK219</f>
        <v>0</v>
      </c>
      <c r="L219" s="139"/>
      <c r="M219" s="144"/>
      <c r="N219" s="145"/>
      <c r="O219" s="145"/>
      <c r="P219" s="146">
        <f>SUM(P220:P291)</f>
        <v>0</v>
      </c>
      <c r="Q219" s="145"/>
      <c r="R219" s="146">
        <f>SUM(R220:R291)</f>
        <v>0.3429685</v>
      </c>
      <c r="S219" s="145"/>
      <c r="T219" s="147">
        <f>SUM(T220:T291)</f>
        <v>0.2322579</v>
      </c>
      <c r="AR219" s="140" t="s">
        <v>83</v>
      </c>
      <c r="AT219" s="148" t="s">
        <v>72</v>
      </c>
      <c r="AU219" s="148" t="s">
        <v>81</v>
      </c>
      <c r="AY219" s="140" t="s">
        <v>126</v>
      </c>
      <c r="BK219" s="149">
        <f>SUM(BK220:BK291)</f>
        <v>0</v>
      </c>
    </row>
    <row r="220" spans="1:65" s="2" customFormat="1" ht="16.5" customHeight="1">
      <c r="A220" s="33"/>
      <c r="B220" s="152"/>
      <c r="C220" s="153" t="s">
        <v>369</v>
      </c>
      <c r="D220" s="153" t="s">
        <v>129</v>
      </c>
      <c r="E220" s="154" t="s">
        <v>370</v>
      </c>
      <c r="F220" s="155" t="s">
        <v>371</v>
      </c>
      <c r="G220" s="156" t="s">
        <v>132</v>
      </c>
      <c r="H220" s="157">
        <v>88.67</v>
      </c>
      <c r="I220" s="158"/>
      <c r="J220" s="159">
        <f>ROUND(I220*H220,2)</f>
        <v>0</v>
      </c>
      <c r="K220" s="155" t="s">
        <v>133</v>
      </c>
      <c r="L220" s="34"/>
      <c r="M220" s="160" t="s">
        <v>3</v>
      </c>
      <c r="N220" s="161" t="s">
        <v>45</v>
      </c>
      <c r="O220" s="54"/>
      <c r="P220" s="162">
        <f>O220*H220</f>
        <v>0</v>
      </c>
      <c r="Q220" s="162">
        <v>0</v>
      </c>
      <c r="R220" s="162">
        <f>Q220*H220</f>
        <v>0</v>
      </c>
      <c r="S220" s="162">
        <v>0.00177</v>
      </c>
      <c r="T220" s="163">
        <f>S220*H220</f>
        <v>0.1569459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4" t="s">
        <v>227</v>
      </c>
      <c r="AT220" s="164" t="s">
        <v>129</v>
      </c>
      <c r="AU220" s="164" t="s">
        <v>83</v>
      </c>
      <c r="AY220" s="18" t="s">
        <v>126</v>
      </c>
      <c r="BE220" s="165">
        <f>IF(N220="základní",J220,0)</f>
        <v>0</v>
      </c>
      <c r="BF220" s="165">
        <f>IF(N220="snížená",J220,0)</f>
        <v>0</v>
      </c>
      <c r="BG220" s="165">
        <f>IF(N220="zákl. přenesená",J220,0)</f>
        <v>0</v>
      </c>
      <c r="BH220" s="165">
        <f>IF(N220="sníž. přenesená",J220,0)</f>
        <v>0</v>
      </c>
      <c r="BI220" s="165">
        <f>IF(N220="nulová",J220,0)</f>
        <v>0</v>
      </c>
      <c r="BJ220" s="18" t="s">
        <v>83</v>
      </c>
      <c r="BK220" s="165">
        <f>ROUND(I220*H220,2)</f>
        <v>0</v>
      </c>
      <c r="BL220" s="18" t="s">
        <v>227</v>
      </c>
      <c r="BM220" s="164" t="s">
        <v>372</v>
      </c>
    </row>
    <row r="221" spans="2:51" s="13" customFormat="1" ht="12">
      <c r="B221" s="166"/>
      <c r="D221" s="167" t="s">
        <v>136</v>
      </c>
      <c r="E221" s="168" t="s">
        <v>3</v>
      </c>
      <c r="F221" s="169" t="s">
        <v>373</v>
      </c>
      <c r="H221" s="168" t="s">
        <v>3</v>
      </c>
      <c r="I221" s="170"/>
      <c r="L221" s="166"/>
      <c r="M221" s="171"/>
      <c r="N221" s="172"/>
      <c r="O221" s="172"/>
      <c r="P221" s="172"/>
      <c r="Q221" s="172"/>
      <c r="R221" s="172"/>
      <c r="S221" s="172"/>
      <c r="T221" s="173"/>
      <c r="AT221" s="168" t="s">
        <v>136</v>
      </c>
      <c r="AU221" s="168" t="s">
        <v>83</v>
      </c>
      <c r="AV221" s="13" t="s">
        <v>81</v>
      </c>
      <c r="AW221" s="13" t="s">
        <v>34</v>
      </c>
      <c r="AX221" s="13" t="s">
        <v>73</v>
      </c>
      <c r="AY221" s="168" t="s">
        <v>126</v>
      </c>
    </row>
    <row r="222" spans="2:51" s="13" customFormat="1" ht="12">
      <c r="B222" s="166"/>
      <c r="D222" s="167" t="s">
        <v>136</v>
      </c>
      <c r="E222" s="168" t="s">
        <v>3</v>
      </c>
      <c r="F222" s="169" t="s">
        <v>138</v>
      </c>
      <c r="H222" s="168" t="s">
        <v>3</v>
      </c>
      <c r="I222" s="170"/>
      <c r="L222" s="166"/>
      <c r="M222" s="171"/>
      <c r="N222" s="172"/>
      <c r="O222" s="172"/>
      <c r="P222" s="172"/>
      <c r="Q222" s="172"/>
      <c r="R222" s="172"/>
      <c r="S222" s="172"/>
      <c r="T222" s="173"/>
      <c r="AT222" s="168" t="s">
        <v>136</v>
      </c>
      <c r="AU222" s="168" t="s">
        <v>83</v>
      </c>
      <c r="AV222" s="13" t="s">
        <v>81</v>
      </c>
      <c r="AW222" s="13" t="s">
        <v>34</v>
      </c>
      <c r="AX222" s="13" t="s">
        <v>73</v>
      </c>
      <c r="AY222" s="168" t="s">
        <v>126</v>
      </c>
    </row>
    <row r="223" spans="2:51" s="13" customFormat="1" ht="12">
      <c r="B223" s="166"/>
      <c r="D223" s="167" t="s">
        <v>136</v>
      </c>
      <c r="E223" s="168" t="s">
        <v>3</v>
      </c>
      <c r="F223" s="169" t="s">
        <v>374</v>
      </c>
      <c r="H223" s="168" t="s">
        <v>3</v>
      </c>
      <c r="I223" s="170"/>
      <c r="L223" s="166"/>
      <c r="M223" s="171"/>
      <c r="N223" s="172"/>
      <c r="O223" s="172"/>
      <c r="P223" s="172"/>
      <c r="Q223" s="172"/>
      <c r="R223" s="172"/>
      <c r="S223" s="172"/>
      <c r="T223" s="173"/>
      <c r="AT223" s="168" t="s">
        <v>136</v>
      </c>
      <c r="AU223" s="168" t="s">
        <v>83</v>
      </c>
      <c r="AV223" s="13" t="s">
        <v>81</v>
      </c>
      <c r="AW223" s="13" t="s">
        <v>34</v>
      </c>
      <c r="AX223" s="13" t="s">
        <v>73</v>
      </c>
      <c r="AY223" s="168" t="s">
        <v>126</v>
      </c>
    </row>
    <row r="224" spans="2:51" s="14" customFormat="1" ht="12">
      <c r="B224" s="174"/>
      <c r="D224" s="167" t="s">
        <v>136</v>
      </c>
      <c r="E224" s="175" t="s">
        <v>3</v>
      </c>
      <c r="F224" s="176" t="s">
        <v>375</v>
      </c>
      <c r="H224" s="177">
        <v>88.67</v>
      </c>
      <c r="I224" s="178"/>
      <c r="L224" s="174"/>
      <c r="M224" s="179"/>
      <c r="N224" s="180"/>
      <c r="O224" s="180"/>
      <c r="P224" s="180"/>
      <c r="Q224" s="180"/>
      <c r="R224" s="180"/>
      <c r="S224" s="180"/>
      <c r="T224" s="181"/>
      <c r="AT224" s="175" t="s">
        <v>136</v>
      </c>
      <c r="AU224" s="175" t="s">
        <v>83</v>
      </c>
      <c r="AV224" s="14" t="s">
        <v>83</v>
      </c>
      <c r="AW224" s="14" t="s">
        <v>34</v>
      </c>
      <c r="AX224" s="14" t="s">
        <v>81</v>
      </c>
      <c r="AY224" s="175" t="s">
        <v>126</v>
      </c>
    </row>
    <row r="225" spans="1:65" s="2" customFormat="1" ht="16.5" customHeight="1">
      <c r="A225" s="33"/>
      <c r="B225" s="152"/>
      <c r="C225" s="153" t="s">
        <v>376</v>
      </c>
      <c r="D225" s="153" t="s">
        <v>129</v>
      </c>
      <c r="E225" s="154" t="s">
        <v>377</v>
      </c>
      <c r="F225" s="155" t="s">
        <v>378</v>
      </c>
      <c r="G225" s="156" t="s">
        <v>132</v>
      </c>
      <c r="H225" s="157">
        <v>15.2</v>
      </c>
      <c r="I225" s="158"/>
      <c r="J225" s="159">
        <f>ROUND(I225*H225,2)</f>
        <v>0</v>
      </c>
      <c r="K225" s="155" t="s">
        <v>133</v>
      </c>
      <c r="L225" s="34"/>
      <c r="M225" s="160" t="s">
        <v>3</v>
      </c>
      <c r="N225" s="161" t="s">
        <v>45</v>
      </c>
      <c r="O225" s="54"/>
      <c r="P225" s="162">
        <f>O225*H225</f>
        <v>0</v>
      </c>
      <c r="Q225" s="162">
        <v>0</v>
      </c>
      <c r="R225" s="162">
        <f>Q225*H225</f>
        <v>0</v>
      </c>
      <c r="S225" s="162">
        <v>0.00175</v>
      </c>
      <c r="T225" s="163">
        <f>S225*H225</f>
        <v>0.0266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4" t="s">
        <v>227</v>
      </c>
      <c r="AT225" s="164" t="s">
        <v>129</v>
      </c>
      <c r="AU225" s="164" t="s">
        <v>83</v>
      </c>
      <c r="AY225" s="18" t="s">
        <v>126</v>
      </c>
      <c r="BE225" s="165">
        <f>IF(N225="základní",J225,0)</f>
        <v>0</v>
      </c>
      <c r="BF225" s="165">
        <f>IF(N225="snížená",J225,0)</f>
        <v>0</v>
      </c>
      <c r="BG225" s="165">
        <f>IF(N225="zákl. přenesená",J225,0)</f>
        <v>0</v>
      </c>
      <c r="BH225" s="165">
        <f>IF(N225="sníž. přenesená",J225,0)</f>
        <v>0</v>
      </c>
      <c r="BI225" s="165">
        <f>IF(N225="nulová",J225,0)</f>
        <v>0</v>
      </c>
      <c r="BJ225" s="18" t="s">
        <v>83</v>
      </c>
      <c r="BK225" s="165">
        <f>ROUND(I225*H225,2)</f>
        <v>0</v>
      </c>
      <c r="BL225" s="18" t="s">
        <v>227</v>
      </c>
      <c r="BM225" s="164" t="s">
        <v>379</v>
      </c>
    </row>
    <row r="226" spans="2:51" s="13" customFormat="1" ht="12">
      <c r="B226" s="166"/>
      <c r="D226" s="167" t="s">
        <v>136</v>
      </c>
      <c r="E226" s="168" t="s">
        <v>3</v>
      </c>
      <c r="F226" s="169" t="s">
        <v>380</v>
      </c>
      <c r="H226" s="168" t="s">
        <v>3</v>
      </c>
      <c r="I226" s="170"/>
      <c r="L226" s="166"/>
      <c r="M226" s="171"/>
      <c r="N226" s="172"/>
      <c r="O226" s="172"/>
      <c r="P226" s="172"/>
      <c r="Q226" s="172"/>
      <c r="R226" s="172"/>
      <c r="S226" s="172"/>
      <c r="T226" s="173"/>
      <c r="AT226" s="168" t="s">
        <v>136</v>
      </c>
      <c r="AU226" s="168" t="s">
        <v>83</v>
      </c>
      <c r="AV226" s="13" t="s">
        <v>81</v>
      </c>
      <c r="AW226" s="13" t="s">
        <v>34</v>
      </c>
      <c r="AX226" s="13" t="s">
        <v>73</v>
      </c>
      <c r="AY226" s="168" t="s">
        <v>126</v>
      </c>
    </row>
    <row r="227" spans="2:51" s="14" customFormat="1" ht="12">
      <c r="B227" s="174"/>
      <c r="D227" s="167" t="s">
        <v>136</v>
      </c>
      <c r="E227" s="175" t="s">
        <v>3</v>
      </c>
      <c r="F227" s="176" t="s">
        <v>139</v>
      </c>
      <c r="H227" s="177">
        <v>15.2</v>
      </c>
      <c r="I227" s="178"/>
      <c r="L227" s="174"/>
      <c r="M227" s="179"/>
      <c r="N227" s="180"/>
      <c r="O227" s="180"/>
      <c r="P227" s="180"/>
      <c r="Q227" s="180"/>
      <c r="R227" s="180"/>
      <c r="S227" s="180"/>
      <c r="T227" s="181"/>
      <c r="AT227" s="175" t="s">
        <v>136</v>
      </c>
      <c r="AU227" s="175" t="s">
        <v>83</v>
      </c>
      <c r="AV227" s="14" t="s">
        <v>83</v>
      </c>
      <c r="AW227" s="14" t="s">
        <v>34</v>
      </c>
      <c r="AX227" s="14" t="s">
        <v>81</v>
      </c>
      <c r="AY227" s="175" t="s">
        <v>126</v>
      </c>
    </row>
    <row r="228" spans="1:65" s="2" customFormat="1" ht="16.5" customHeight="1">
      <c r="A228" s="33"/>
      <c r="B228" s="152"/>
      <c r="C228" s="153" t="s">
        <v>381</v>
      </c>
      <c r="D228" s="153" t="s">
        <v>129</v>
      </c>
      <c r="E228" s="154" t="s">
        <v>382</v>
      </c>
      <c r="F228" s="155" t="s">
        <v>383</v>
      </c>
      <c r="G228" s="156" t="s">
        <v>132</v>
      </c>
      <c r="H228" s="157">
        <v>15.2</v>
      </c>
      <c r="I228" s="158"/>
      <c r="J228" s="159">
        <f>ROUND(I228*H228,2)</f>
        <v>0</v>
      </c>
      <c r="K228" s="155" t="s">
        <v>133</v>
      </c>
      <c r="L228" s="34"/>
      <c r="M228" s="160" t="s">
        <v>3</v>
      </c>
      <c r="N228" s="161" t="s">
        <v>45</v>
      </c>
      <c r="O228" s="54"/>
      <c r="P228" s="162">
        <f>O228*H228</f>
        <v>0</v>
      </c>
      <c r="Q228" s="162">
        <v>0</v>
      </c>
      <c r="R228" s="162">
        <f>Q228*H228</f>
        <v>0</v>
      </c>
      <c r="S228" s="162">
        <v>0.00191</v>
      </c>
      <c r="T228" s="163">
        <f>S228*H228</f>
        <v>0.029032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4" t="s">
        <v>227</v>
      </c>
      <c r="AT228" s="164" t="s">
        <v>129</v>
      </c>
      <c r="AU228" s="164" t="s">
        <v>83</v>
      </c>
      <c r="AY228" s="18" t="s">
        <v>126</v>
      </c>
      <c r="BE228" s="165">
        <f>IF(N228="základní",J228,0)</f>
        <v>0</v>
      </c>
      <c r="BF228" s="165">
        <f>IF(N228="snížená",J228,0)</f>
        <v>0</v>
      </c>
      <c r="BG228" s="165">
        <f>IF(N228="zákl. přenesená",J228,0)</f>
        <v>0</v>
      </c>
      <c r="BH228" s="165">
        <f>IF(N228="sníž. přenesená",J228,0)</f>
        <v>0</v>
      </c>
      <c r="BI228" s="165">
        <f>IF(N228="nulová",J228,0)</f>
        <v>0</v>
      </c>
      <c r="BJ228" s="18" t="s">
        <v>83</v>
      </c>
      <c r="BK228" s="165">
        <f>ROUND(I228*H228,2)</f>
        <v>0</v>
      </c>
      <c r="BL228" s="18" t="s">
        <v>227</v>
      </c>
      <c r="BM228" s="164" t="s">
        <v>384</v>
      </c>
    </row>
    <row r="229" spans="2:51" s="13" customFormat="1" ht="12">
      <c r="B229" s="166"/>
      <c r="D229" s="167" t="s">
        <v>136</v>
      </c>
      <c r="E229" s="168" t="s">
        <v>3</v>
      </c>
      <c r="F229" s="169" t="s">
        <v>385</v>
      </c>
      <c r="H229" s="168" t="s">
        <v>3</v>
      </c>
      <c r="I229" s="170"/>
      <c r="L229" s="166"/>
      <c r="M229" s="171"/>
      <c r="N229" s="172"/>
      <c r="O229" s="172"/>
      <c r="P229" s="172"/>
      <c r="Q229" s="172"/>
      <c r="R229" s="172"/>
      <c r="S229" s="172"/>
      <c r="T229" s="173"/>
      <c r="AT229" s="168" t="s">
        <v>136</v>
      </c>
      <c r="AU229" s="168" t="s">
        <v>83</v>
      </c>
      <c r="AV229" s="13" t="s">
        <v>81</v>
      </c>
      <c r="AW229" s="13" t="s">
        <v>34</v>
      </c>
      <c r="AX229" s="13" t="s">
        <v>73</v>
      </c>
      <c r="AY229" s="168" t="s">
        <v>126</v>
      </c>
    </row>
    <row r="230" spans="2:51" s="14" customFormat="1" ht="12">
      <c r="B230" s="174"/>
      <c r="D230" s="167" t="s">
        <v>136</v>
      </c>
      <c r="E230" s="175" t="s">
        <v>3</v>
      </c>
      <c r="F230" s="176" t="s">
        <v>139</v>
      </c>
      <c r="H230" s="177">
        <v>15.2</v>
      </c>
      <c r="I230" s="178"/>
      <c r="L230" s="174"/>
      <c r="M230" s="179"/>
      <c r="N230" s="180"/>
      <c r="O230" s="180"/>
      <c r="P230" s="180"/>
      <c r="Q230" s="180"/>
      <c r="R230" s="180"/>
      <c r="S230" s="180"/>
      <c r="T230" s="181"/>
      <c r="AT230" s="175" t="s">
        <v>136</v>
      </c>
      <c r="AU230" s="175" t="s">
        <v>83</v>
      </c>
      <c r="AV230" s="14" t="s">
        <v>83</v>
      </c>
      <c r="AW230" s="14" t="s">
        <v>34</v>
      </c>
      <c r="AX230" s="14" t="s">
        <v>81</v>
      </c>
      <c r="AY230" s="175" t="s">
        <v>126</v>
      </c>
    </row>
    <row r="231" spans="1:65" s="2" customFormat="1" ht="21.75" customHeight="1">
      <c r="A231" s="33"/>
      <c r="B231" s="152"/>
      <c r="C231" s="153" t="s">
        <v>386</v>
      </c>
      <c r="D231" s="153" t="s">
        <v>129</v>
      </c>
      <c r="E231" s="154" t="s">
        <v>387</v>
      </c>
      <c r="F231" s="155" t="s">
        <v>388</v>
      </c>
      <c r="G231" s="156" t="s">
        <v>149</v>
      </c>
      <c r="H231" s="157">
        <v>10</v>
      </c>
      <c r="I231" s="158"/>
      <c r="J231" s="159">
        <f>ROUND(I231*H231,2)</f>
        <v>0</v>
      </c>
      <c r="K231" s="155" t="s">
        <v>133</v>
      </c>
      <c r="L231" s="34"/>
      <c r="M231" s="160" t="s">
        <v>3</v>
      </c>
      <c r="N231" s="161" t="s">
        <v>45</v>
      </c>
      <c r="O231" s="54"/>
      <c r="P231" s="162">
        <f>O231*H231</f>
        <v>0</v>
      </c>
      <c r="Q231" s="162">
        <v>0</v>
      </c>
      <c r="R231" s="162">
        <f>Q231*H231</f>
        <v>0</v>
      </c>
      <c r="S231" s="162">
        <v>0.00188</v>
      </c>
      <c r="T231" s="163">
        <f>S231*H231</f>
        <v>0.0188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4" t="s">
        <v>227</v>
      </c>
      <c r="AT231" s="164" t="s">
        <v>129</v>
      </c>
      <c r="AU231" s="164" t="s">
        <v>83</v>
      </c>
      <c r="AY231" s="18" t="s">
        <v>126</v>
      </c>
      <c r="BE231" s="165">
        <f>IF(N231="základní",J231,0)</f>
        <v>0</v>
      </c>
      <c r="BF231" s="165">
        <f>IF(N231="snížená",J231,0)</f>
        <v>0</v>
      </c>
      <c r="BG231" s="165">
        <f>IF(N231="zákl. přenesená",J231,0)</f>
        <v>0</v>
      </c>
      <c r="BH231" s="165">
        <f>IF(N231="sníž. přenesená",J231,0)</f>
        <v>0</v>
      </c>
      <c r="BI231" s="165">
        <f>IF(N231="nulová",J231,0)</f>
        <v>0</v>
      </c>
      <c r="BJ231" s="18" t="s">
        <v>83</v>
      </c>
      <c r="BK231" s="165">
        <f>ROUND(I231*H231,2)</f>
        <v>0</v>
      </c>
      <c r="BL231" s="18" t="s">
        <v>227</v>
      </c>
      <c r="BM231" s="164" t="s">
        <v>389</v>
      </c>
    </row>
    <row r="232" spans="2:51" s="13" customFormat="1" ht="12">
      <c r="B232" s="166"/>
      <c r="D232" s="167" t="s">
        <v>136</v>
      </c>
      <c r="E232" s="168" t="s">
        <v>3</v>
      </c>
      <c r="F232" s="169" t="s">
        <v>390</v>
      </c>
      <c r="H232" s="168" t="s">
        <v>3</v>
      </c>
      <c r="I232" s="170"/>
      <c r="L232" s="166"/>
      <c r="M232" s="171"/>
      <c r="N232" s="172"/>
      <c r="O232" s="172"/>
      <c r="P232" s="172"/>
      <c r="Q232" s="172"/>
      <c r="R232" s="172"/>
      <c r="S232" s="172"/>
      <c r="T232" s="173"/>
      <c r="AT232" s="168" t="s">
        <v>136</v>
      </c>
      <c r="AU232" s="168" t="s">
        <v>83</v>
      </c>
      <c r="AV232" s="13" t="s">
        <v>81</v>
      </c>
      <c r="AW232" s="13" t="s">
        <v>34</v>
      </c>
      <c r="AX232" s="13" t="s">
        <v>73</v>
      </c>
      <c r="AY232" s="168" t="s">
        <v>126</v>
      </c>
    </row>
    <row r="233" spans="2:51" s="13" customFormat="1" ht="12">
      <c r="B233" s="166"/>
      <c r="D233" s="167" t="s">
        <v>136</v>
      </c>
      <c r="E233" s="168" t="s">
        <v>3</v>
      </c>
      <c r="F233" s="169" t="s">
        <v>391</v>
      </c>
      <c r="H233" s="168" t="s">
        <v>3</v>
      </c>
      <c r="I233" s="170"/>
      <c r="L233" s="166"/>
      <c r="M233" s="171"/>
      <c r="N233" s="172"/>
      <c r="O233" s="172"/>
      <c r="P233" s="172"/>
      <c r="Q233" s="172"/>
      <c r="R233" s="172"/>
      <c r="S233" s="172"/>
      <c r="T233" s="173"/>
      <c r="AT233" s="168" t="s">
        <v>136</v>
      </c>
      <c r="AU233" s="168" t="s">
        <v>83</v>
      </c>
      <c r="AV233" s="13" t="s">
        <v>81</v>
      </c>
      <c r="AW233" s="13" t="s">
        <v>34</v>
      </c>
      <c r="AX233" s="13" t="s">
        <v>73</v>
      </c>
      <c r="AY233" s="168" t="s">
        <v>126</v>
      </c>
    </row>
    <row r="234" spans="2:51" s="13" customFormat="1" ht="12">
      <c r="B234" s="166"/>
      <c r="D234" s="167" t="s">
        <v>136</v>
      </c>
      <c r="E234" s="168" t="s">
        <v>3</v>
      </c>
      <c r="F234" s="169" t="s">
        <v>392</v>
      </c>
      <c r="H234" s="168" t="s">
        <v>3</v>
      </c>
      <c r="I234" s="170"/>
      <c r="L234" s="166"/>
      <c r="M234" s="171"/>
      <c r="N234" s="172"/>
      <c r="O234" s="172"/>
      <c r="P234" s="172"/>
      <c r="Q234" s="172"/>
      <c r="R234" s="172"/>
      <c r="S234" s="172"/>
      <c r="T234" s="173"/>
      <c r="AT234" s="168" t="s">
        <v>136</v>
      </c>
      <c r="AU234" s="168" t="s">
        <v>83</v>
      </c>
      <c r="AV234" s="13" t="s">
        <v>81</v>
      </c>
      <c r="AW234" s="13" t="s">
        <v>34</v>
      </c>
      <c r="AX234" s="13" t="s">
        <v>73</v>
      </c>
      <c r="AY234" s="168" t="s">
        <v>126</v>
      </c>
    </row>
    <row r="235" spans="2:51" s="13" customFormat="1" ht="12">
      <c r="B235" s="166"/>
      <c r="D235" s="167" t="s">
        <v>136</v>
      </c>
      <c r="E235" s="168" t="s">
        <v>3</v>
      </c>
      <c r="F235" s="169" t="s">
        <v>393</v>
      </c>
      <c r="H235" s="168" t="s">
        <v>3</v>
      </c>
      <c r="I235" s="170"/>
      <c r="L235" s="166"/>
      <c r="M235" s="171"/>
      <c r="N235" s="172"/>
      <c r="O235" s="172"/>
      <c r="P235" s="172"/>
      <c r="Q235" s="172"/>
      <c r="R235" s="172"/>
      <c r="S235" s="172"/>
      <c r="T235" s="173"/>
      <c r="AT235" s="168" t="s">
        <v>136</v>
      </c>
      <c r="AU235" s="168" t="s">
        <v>83</v>
      </c>
      <c r="AV235" s="13" t="s">
        <v>81</v>
      </c>
      <c r="AW235" s="13" t="s">
        <v>34</v>
      </c>
      <c r="AX235" s="13" t="s">
        <v>73</v>
      </c>
      <c r="AY235" s="168" t="s">
        <v>126</v>
      </c>
    </row>
    <row r="236" spans="2:51" s="14" customFormat="1" ht="12">
      <c r="B236" s="174"/>
      <c r="D236" s="167" t="s">
        <v>136</v>
      </c>
      <c r="E236" s="175" t="s">
        <v>3</v>
      </c>
      <c r="F236" s="176" t="s">
        <v>81</v>
      </c>
      <c r="H236" s="177">
        <v>1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136</v>
      </c>
      <c r="AU236" s="175" t="s">
        <v>83</v>
      </c>
      <c r="AV236" s="14" t="s">
        <v>83</v>
      </c>
      <c r="AW236" s="14" t="s">
        <v>34</v>
      </c>
      <c r="AX236" s="14" t="s">
        <v>73</v>
      </c>
      <c r="AY236" s="175" t="s">
        <v>126</v>
      </c>
    </row>
    <row r="237" spans="2:51" s="13" customFormat="1" ht="12">
      <c r="B237" s="166"/>
      <c r="D237" s="167" t="s">
        <v>136</v>
      </c>
      <c r="E237" s="168" t="s">
        <v>3</v>
      </c>
      <c r="F237" s="169" t="s">
        <v>394</v>
      </c>
      <c r="H237" s="168" t="s">
        <v>3</v>
      </c>
      <c r="I237" s="170"/>
      <c r="L237" s="166"/>
      <c r="M237" s="171"/>
      <c r="N237" s="172"/>
      <c r="O237" s="172"/>
      <c r="P237" s="172"/>
      <c r="Q237" s="172"/>
      <c r="R237" s="172"/>
      <c r="S237" s="172"/>
      <c r="T237" s="173"/>
      <c r="AT237" s="168" t="s">
        <v>136</v>
      </c>
      <c r="AU237" s="168" t="s">
        <v>83</v>
      </c>
      <c r="AV237" s="13" t="s">
        <v>81</v>
      </c>
      <c r="AW237" s="13" t="s">
        <v>34</v>
      </c>
      <c r="AX237" s="13" t="s">
        <v>73</v>
      </c>
      <c r="AY237" s="168" t="s">
        <v>126</v>
      </c>
    </row>
    <row r="238" spans="2:51" s="13" customFormat="1" ht="12">
      <c r="B238" s="166"/>
      <c r="D238" s="167" t="s">
        <v>136</v>
      </c>
      <c r="E238" s="168" t="s">
        <v>3</v>
      </c>
      <c r="F238" s="169" t="s">
        <v>395</v>
      </c>
      <c r="H238" s="168" t="s">
        <v>3</v>
      </c>
      <c r="I238" s="170"/>
      <c r="L238" s="166"/>
      <c r="M238" s="171"/>
      <c r="N238" s="172"/>
      <c r="O238" s="172"/>
      <c r="P238" s="172"/>
      <c r="Q238" s="172"/>
      <c r="R238" s="172"/>
      <c r="S238" s="172"/>
      <c r="T238" s="173"/>
      <c r="AT238" s="168" t="s">
        <v>136</v>
      </c>
      <c r="AU238" s="168" t="s">
        <v>83</v>
      </c>
      <c r="AV238" s="13" t="s">
        <v>81</v>
      </c>
      <c r="AW238" s="13" t="s">
        <v>34</v>
      </c>
      <c r="AX238" s="13" t="s">
        <v>73</v>
      </c>
      <c r="AY238" s="168" t="s">
        <v>126</v>
      </c>
    </row>
    <row r="239" spans="2:51" s="14" customFormat="1" ht="12">
      <c r="B239" s="174"/>
      <c r="D239" s="167" t="s">
        <v>136</v>
      </c>
      <c r="E239" s="175" t="s">
        <v>3</v>
      </c>
      <c r="F239" s="176" t="s">
        <v>134</v>
      </c>
      <c r="H239" s="177">
        <v>4</v>
      </c>
      <c r="I239" s="178"/>
      <c r="L239" s="174"/>
      <c r="M239" s="179"/>
      <c r="N239" s="180"/>
      <c r="O239" s="180"/>
      <c r="P239" s="180"/>
      <c r="Q239" s="180"/>
      <c r="R239" s="180"/>
      <c r="S239" s="180"/>
      <c r="T239" s="181"/>
      <c r="AT239" s="175" t="s">
        <v>136</v>
      </c>
      <c r="AU239" s="175" t="s">
        <v>83</v>
      </c>
      <c r="AV239" s="14" t="s">
        <v>83</v>
      </c>
      <c r="AW239" s="14" t="s">
        <v>34</v>
      </c>
      <c r="AX239" s="14" t="s">
        <v>73</v>
      </c>
      <c r="AY239" s="175" t="s">
        <v>126</v>
      </c>
    </row>
    <row r="240" spans="2:51" s="13" customFormat="1" ht="12">
      <c r="B240" s="166"/>
      <c r="D240" s="167" t="s">
        <v>136</v>
      </c>
      <c r="E240" s="168" t="s">
        <v>3</v>
      </c>
      <c r="F240" s="169" t="s">
        <v>396</v>
      </c>
      <c r="H240" s="168" t="s">
        <v>3</v>
      </c>
      <c r="I240" s="170"/>
      <c r="L240" s="166"/>
      <c r="M240" s="171"/>
      <c r="N240" s="172"/>
      <c r="O240" s="172"/>
      <c r="P240" s="172"/>
      <c r="Q240" s="172"/>
      <c r="R240" s="172"/>
      <c r="S240" s="172"/>
      <c r="T240" s="173"/>
      <c r="AT240" s="168" t="s">
        <v>136</v>
      </c>
      <c r="AU240" s="168" t="s">
        <v>83</v>
      </c>
      <c r="AV240" s="13" t="s">
        <v>81</v>
      </c>
      <c r="AW240" s="13" t="s">
        <v>34</v>
      </c>
      <c r="AX240" s="13" t="s">
        <v>73</v>
      </c>
      <c r="AY240" s="168" t="s">
        <v>126</v>
      </c>
    </row>
    <row r="241" spans="2:51" s="13" customFormat="1" ht="12">
      <c r="B241" s="166"/>
      <c r="D241" s="167" t="s">
        <v>136</v>
      </c>
      <c r="E241" s="168" t="s">
        <v>3</v>
      </c>
      <c r="F241" s="169" t="s">
        <v>397</v>
      </c>
      <c r="H241" s="168" t="s">
        <v>3</v>
      </c>
      <c r="I241" s="170"/>
      <c r="L241" s="166"/>
      <c r="M241" s="171"/>
      <c r="N241" s="172"/>
      <c r="O241" s="172"/>
      <c r="P241" s="172"/>
      <c r="Q241" s="172"/>
      <c r="R241" s="172"/>
      <c r="S241" s="172"/>
      <c r="T241" s="173"/>
      <c r="AT241" s="168" t="s">
        <v>136</v>
      </c>
      <c r="AU241" s="168" t="s">
        <v>83</v>
      </c>
      <c r="AV241" s="13" t="s">
        <v>81</v>
      </c>
      <c r="AW241" s="13" t="s">
        <v>34</v>
      </c>
      <c r="AX241" s="13" t="s">
        <v>73</v>
      </c>
      <c r="AY241" s="168" t="s">
        <v>126</v>
      </c>
    </row>
    <row r="242" spans="2:51" s="14" customFormat="1" ht="12">
      <c r="B242" s="174"/>
      <c r="D242" s="167" t="s">
        <v>136</v>
      </c>
      <c r="E242" s="175" t="s">
        <v>3</v>
      </c>
      <c r="F242" s="176" t="s">
        <v>158</v>
      </c>
      <c r="H242" s="177">
        <v>5</v>
      </c>
      <c r="I242" s="178"/>
      <c r="L242" s="174"/>
      <c r="M242" s="179"/>
      <c r="N242" s="180"/>
      <c r="O242" s="180"/>
      <c r="P242" s="180"/>
      <c r="Q242" s="180"/>
      <c r="R242" s="180"/>
      <c r="S242" s="180"/>
      <c r="T242" s="181"/>
      <c r="AT242" s="175" t="s">
        <v>136</v>
      </c>
      <c r="AU242" s="175" t="s">
        <v>83</v>
      </c>
      <c r="AV242" s="14" t="s">
        <v>83</v>
      </c>
      <c r="AW242" s="14" t="s">
        <v>34</v>
      </c>
      <c r="AX242" s="14" t="s">
        <v>73</v>
      </c>
      <c r="AY242" s="175" t="s">
        <v>126</v>
      </c>
    </row>
    <row r="243" spans="2:51" s="15" customFormat="1" ht="12">
      <c r="B243" s="182"/>
      <c r="D243" s="167" t="s">
        <v>136</v>
      </c>
      <c r="E243" s="183" t="s">
        <v>3</v>
      </c>
      <c r="F243" s="184" t="s">
        <v>173</v>
      </c>
      <c r="H243" s="185">
        <v>10</v>
      </c>
      <c r="I243" s="186"/>
      <c r="L243" s="182"/>
      <c r="M243" s="187"/>
      <c r="N243" s="188"/>
      <c r="O243" s="188"/>
      <c r="P243" s="188"/>
      <c r="Q243" s="188"/>
      <c r="R243" s="188"/>
      <c r="S243" s="188"/>
      <c r="T243" s="189"/>
      <c r="AT243" s="183" t="s">
        <v>136</v>
      </c>
      <c r="AU243" s="183" t="s">
        <v>83</v>
      </c>
      <c r="AV243" s="15" t="s">
        <v>134</v>
      </c>
      <c r="AW243" s="15" t="s">
        <v>34</v>
      </c>
      <c r="AX243" s="15" t="s">
        <v>81</v>
      </c>
      <c r="AY243" s="183" t="s">
        <v>126</v>
      </c>
    </row>
    <row r="244" spans="1:65" s="2" customFormat="1" ht="16.5" customHeight="1">
      <c r="A244" s="33"/>
      <c r="B244" s="152"/>
      <c r="C244" s="153" t="s">
        <v>398</v>
      </c>
      <c r="D244" s="153" t="s">
        <v>129</v>
      </c>
      <c r="E244" s="154" t="s">
        <v>399</v>
      </c>
      <c r="F244" s="155" t="s">
        <v>400</v>
      </c>
      <c r="G244" s="156" t="s">
        <v>149</v>
      </c>
      <c r="H244" s="157">
        <v>4</v>
      </c>
      <c r="I244" s="158"/>
      <c r="J244" s="159">
        <f>ROUND(I244*H244,2)</f>
        <v>0</v>
      </c>
      <c r="K244" s="155" t="s">
        <v>133</v>
      </c>
      <c r="L244" s="34"/>
      <c r="M244" s="160" t="s">
        <v>3</v>
      </c>
      <c r="N244" s="161" t="s">
        <v>45</v>
      </c>
      <c r="O244" s="54"/>
      <c r="P244" s="162">
        <f>O244*H244</f>
        <v>0</v>
      </c>
      <c r="Q244" s="162">
        <v>0</v>
      </c>
      <c r="R244" s="162">
        <f>Q244*H244</f>
        <v>0</v>
      </c>
      <c r="S244" s="162">
        <v>0.00022</v>
      </c>
      <c r="T244" s="163">
        <f>S244*H244</f>
        <v>0.00088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4" t="s">
        <v>227</v>
      </c>
      <c r="AT244" s="164" t="s">
        <v>129</v>
      </c>
      <c r="AU244" s="164" t="s">
        <v>83</v>
      </c>
      <c r="AY244" s="18" t="s">
        <v>126</v>
      </c>
      <c r="BE244" s="165">
        <f>IF(N244="základní",J244,0)</f>
        <v>0</v>
      </c>
      <c r="BF244" s="165">
        <f>IF(N244="snížená",J244,0)</f>
        <v>0</v>
      </c>
      <c r="BG244" s="165">
        <f>IF(N244="zákl. přenesená",J244,0)</f>
        <v>0</v>
      </c>
      <c r="BH244" s="165">
        <f>IF(N244="sníž. přenesená",J244,0)</f>
        <v>0</v>
      </c>
      <c r="BI244" s="165">
        <f>IF(N244="nulová",J244,0)</f>
        <v>0</v>
      </c>
      <c r="BJ244" s="18" t="s">
        <v>83</v>
      </c>
      <c r="BK244" s="165">
        <f>ROUND(I244*H244,2)</f>
        <v>0</v>
      </c>
      <c r="BL244" s="18" t="s">
        <v>227</v>
      </c>
      <c r="BM244" s="164" t="s">
        <v>401</v>
      </c>
    </row>
    <row r="245" spans="2:51" s="13" customFormat="1" ht="12">
      <c r="B245" s="166"/>
      <c r="D245" s="167" t="s">
        <v>136</v>
      </c>
      <c r="E245" s="168" t="s">
        <v>3</v>
      </c>
      <c r="F245" s="169" t="s">
        <v>402</v>
      </c>
      <c r="H245" s="168" t="s">
        <v>3</v>
      </c>
      <c r="I245" s="170"/>
      <c r="L245" s="166"/>
      <c r="M245" s="171"/>
      <c r="N245" s="172"/>
      <c r="O245" s="172"/>
      <c r="P245" s="172"/>
      <c r="Q245" s="172"/>
      <c r="R245" s="172"/>
      <c r="S245" s="172"/>
      <c r="T245" s="173"/>
      <c r="AT245" s="168" t="s">
        <v>136</v>
      </c>
      <c r="AU245" s="168" t="s">
        <v>83</v>
      </c>
      <c r="AV245" s="13" t="s">
        <v>81</v>
      </c>
      <c r="AW245" s="13" t="s">
        <v>34</v>
      </c>
      <c r="AX245" s="13" t="s">
        <v>73</v>
      </c>
      <c r="AY245" s="168" t="s">
        <v>126</v>
      </c>
    </row>
    <row r="246" spans="2:51" s="14" customFormat="1" ht="12">
      <c r="B246" s="174"/>
      <c r="D246" s="167" t="s">
        <v>136</v>
      </c>
      <c r="E246" s="175" t="s">
        <v>3</v>
      </c>
      <c r="F246" s="176" t="s">
        <v>403</v>
      </c>
      <c r="H246" s="177">
        <v>4</v>
      </c>
      <c r="I246" s="178"/>
      <c r="L246" s="174"/>
      <c r="M246" s="179"/>
      <c r="N246" s="180"/>
      <c r="O246" s="180"/>
      <c r="P246" s="180"/>
      <c r="Q246" s="180"/>
      <c r="R246" s="180"/>
      <c r="S246" s="180"/>
      <c r="T246" s="181"/>
      <c r="AT246" s="175" t="s">
        <v>136</v>
      </c>
      <c r="AU246" s="175" t="s">
        <v>83</v>
      </c>
      <c r="AV246" s="14" t="s">
        <v>83</v>
      </c>
      <c r="AW246" s="14" t="s">
        <v>34</v>
      </c>
      <c r="AX246" s="14" t="s">
        <v>81</v>
      </c>
      <c r="AY246" s="175" t="s">
        <v>126</v>
      </c>
    </row>
    <row r="247" spans="1:65" s="2" customFormat="1" ht="21.75" customHeight="1">
      <c r="A247" s="33"/>
      <c r="B247" s="152"/>
      <c r="C247" s="153" t="s">
        <v>404</v>
      </c>
      <c r="D247" s="153" t="s">
        <v>129</v>
      </c>
      <c r="E247" s="154" t="s">
        <v>258</v>
      </c>
      <c r="F247" s="155" t="s">
        <v>259</v>
      </c>
      <c r="G247" s="156" t="s">
        <v>240</v>
      </c>
      <c r="H247" s="157">
        <v>0.233</v>
      </c>
      <c r="I247" s="158"/>
      <c r="J247" s="159">
        <f>ROUND(I247*H247,2)</f>
        <v>0</v>
      </c>
      <c r="K247" s="155" t="s">
        <v>133</v>
      </c>
      <c r="L247" s="34"/>
      <c r="M247" s="160" t="s">
        <v>3</v>
      </c>
      <c r="N247" s="161" t="s">
        <v>45</v>
      </c>
      <c r="O247" s="54"/>
      <c r="P247" s="162">
        <f>O247*H247</f>
        <v>0</v>
      </c>
      <c r="Q247" s="162">
        <v>0</v>
      </c>
      <c r="R247" s="162">
        <f>Q247*H247</f>
        <v>0</v>
      </c>
      <c r="S247" s="162">
        <v>0</v>
      </c>
      <c r="T247" s="163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4" t="s">
        <v>227</v>
      </c>
      <c r="AT247" s="164" t="s">
        <v>129</v>
      </c>
      <c r="AU247" s="164" t="s">
        <v>83</v>
      </c>
      <c r="AY247" s="18" t="s">
        <v>126</v>
      </c>
      <c r="BE247" s="165">
        <f>IF(N247="základní",J247,0)</f>
        <v>0</v>
      </c>
      <c r="BF247" s="165">
        <f>IF(N247="snížená",J247,0)</f>
        <v>0</v>
      </c>
      <c r="BG247" s="165">
        <f>IF(N247="zákl. přenesená",J247,0)</f>
        <v>0</v>
      </c>
      <c r="BH247" s="165">
        <f>IF(N247="sníž. přenesená",J247,0)</f>
        <v>0</v>
      </c>
      <c r="BI247" s="165">
        <f>IF(N247="nulová",J247,0)</f>
        <v>0</v>
      </c>
      <c r="BJ247" s="18" t="s">
        <v>83</v>
      </c>
      <c r="BK247" s="165">
        <f>ROUND(I247*H247,2)</f>
        <v>0</v>
      </c>
      <c r="BL247" s="18" t="s">
        <v>227</v>
      </c>
      <c r="BM247" s="164" t="s">
        <v>405</v>
      </c>
    </row>
    <row r="248" spans="2:51" s="13" customFormat="1" ht="12">
      <c r="B248" s="166"/>
      <c r="D248" s="167" t="s">
        <v>136</v>
      </c>
      <c r="E248" s="168" t="s">
        <v>3</v>
      </c>
      <c r="F248" s="169" t="s">
        <v>261</v>
      </c>
      <c r="H248" s="168" t="s">
        <v>3</v>
      </c>
      <c r="I248" s="170"/>
      <c r="L248" s="166"/>
      <c r="M248" s="171"/>
      <c r="N248" s="172"/>
      <c r="O248" s="172"/>
      <c r="P248" s="172"/>
      <c r="Q248" s="172"/>
      <c r="R248" s="172"/>
      <c r="S248" s="172"/>
      <c r="T248" s="173"/>
      <c r="AT248" s="168" t="s">
        <v>136</v>
      </c>
      <c r="AU248" s="168" t="s">
        <v>83</v>
      </c>
      <c r="AV248" s="13" t="s">
        <v>81</v>
      </c>
      <c r="AW248" s="13" t="s">
        <v>34</v>
      </c>
      <c r="AX248" s="13" t="s">
        <v>73</v>
      </c>
      <c r="AY248" s="168" t="s">
        <v>126</v>
      </c>
    </row>
    <row r="249" spans="2:51" s="13" customFormat="1" ht="12">
      <c r="B249" s="166"/>
      <c r="D249" s="167" t="s">
        <v>136</v>
      </c>
      <c r="E249" s="168" t="s">
        <v>3</v>
      </c>
      <c r="F249" s="169" t="s">
        <v>262</v>
      </c>
      <c r="H249" s="168" t="s">
        <v>3</v>
      </c>
      <c r="I249" s="170"/>
      <c r="L249" s="166"/>
      <c r="M249" s="171"/>
      <c r="N249" s="172"/>
      <c r="O249" s="172"/>
      <c r="P249" s="172"/>
      <c r="Q249" s="172"/>
      <c r="R249" s="172"/>
      <c r="S249" s="172"/>
      <c r="T249" s="173"/>
      <c r="AT249" s="168" t="s">
        <v>136</v>
      </c>
      <c r="AU249" s="168" t="s">
        <v>83</v>
      </c>
      <c r="AV249" s="13" t="s">
        <v>81</v>
      </c>
      <c r="AW249" s="13" t="s">
        <v>34</v>
      </c>
      <c r="AX249" s="13" t="s">
        <v>73</v>
      </c>
      <c r="AY249" s="168" t="s">
        <v>126</v>
      </c>
    </row>
    <row r="250" spans="2:51" s="14" customFormat="1" ht="12">
      <c r="B250" s="174"/>
      <c r="D250" s="167" t="s">
        <v>136</v>
      </c>
      <c r="E250" s="175" t="s">
        <v>3</v>
      </c>
      <c r="F250" s="176" t="s">
        <v>406</v>
      </c>
      <c r="H250" s="177">
        <v>0.233</v>
      </c>
      <c r="I250" s="178"/>
      <c r="L250" s="174"/>
      <c r="M250" s="179"/>
      <c r="N250" s="180"/>
      <c r="O250" s="180"/>
      <c r="P250" s="180"/>
      <c r="Q250" s="180"/>
      <c r="R250" s="180"/>
      <c r="S250" s="180"/>
      <c r="T250" s="181"/>
      <c r="AT250" s="175" t="s">
        <v>136</v>
      </c>
      <c r="AU250" s="175" t="s">
        <v>83</v>
      </c>
      <c r="AV250" s="14" t="s">
        <v>83</v>
      </c>
      <c r="AW250" s="14" t="s">
        <v>34</v>
      </c>
      <c r="AX250" s="14" t="s">
        <v>81</v>
      </c>
      <c r="AY250" s="175" t="s">
        <v>126</v>
      </c>
    </row>
    <row r="251" spans="1:65" s="2" customFormat="1" ht="16.5" customHeight="1">
      <c r="A251" s="33"/>
      <c r="B251" s="152"/>
      <c r="C251" s="153" t="s">
        <v>407</v>
      </c>
      <c r="D251" s="153" t="s">
        <v>129</v>
      </c>
      <c r="E251" s="154" t="s">
        <v>265</v>
      </c>
      <c r="F251" s="155" t="s">
        <v>266</v>
      </c>
      <c r="G251" s="156" t="s">
        <v>240</v>
      </c>
      <c r="H251" s="157">
        <v>0.233</v>
      </c>
      <c r="I251" s="158"/>
      <c r="J251" s="159">
        <f>ROUND(I251*H251,2)</f>
        <v>0</v>
      </c>
      <c r="K251" s="155" t="s">
        <v>133</v>
      </c>
      <c r="L251" s="34"/>
      <c r="M251" s="160" t="s">
        <v>3</v>
      </c>
      <c r="N251" s="161" t="s">
        <v>45</v>
      </c>
      <c r="O251" s="54"/>
      <c r="P251" s="162">
        <f>O251*H251</f>
        <v>0</v>
      </c>
      <c r="Q251" s="162">
        <v>0</v>
      </c>
      <c r="R251" s="162">
        <f>Q251*H251</f>
        <v>0</v>
      </c>
      <c r="S251" s="162">
        <v>0</v>
      </c>
      <c r="T251" s="163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4" t="s">
        <v>227</v>
      </c>
      <c r="AT251" s="164" t="s">
        <v>129</v>
      </c>
      <c r="AU251" s="164" t="s">
        <v>83</v>
      </c>
      <c r="AY251" s="18" t="s">
        <v>126</v>
      </c>
      <c r="BE251" s="165">
        <f>IF(N251="základní",J251,0)</f>
        <v>0</v>
      </c>
      <c r="BF251" s="165">
        <f>IF(N251="snížená",J251,0)</f>
        <v>0</v>
      </c>
      <c r="BG251" s="165">
        <f>IF(N251="zákl. přenesená",J251,0)</f>
        <v>0</v>
      </c>
      <c r="BH251" s="165">
        <f>IF(N251="sníž. přenesená",J251,0)</f>
        <v>0</v>
      </c>
      <c r="BI251" s="165">
        <f>IF(N251="nulová",J251,0)</f>
        <v>0</v>
      </c>
      <c r="BJ251" s="18" t="s">
        <v>83</v>
      </c>
      <c r="BK251" s="165">
        <f>ROUND(I251*H251,2)</f>
        <v>0</v>
      </c>
      <c r="BL251" s="18" t="s">
        <v>227</v>
      </c>
      <c r="BM251" s="164" t="s">
        <v>408</v>
      </c>
    </row>
    <row r="252" spans="2:51" s="13" customFormat="1" ht="12">
      <c r="B252" s="166"/>
      <c r="D252" s="167" t="s">
        <v>136</v>
      </c>
      <c r="E252" s="168" t="s">
        <v>3</v>
      </c>
      <c r="F252" s="169" t="s">
        <v>409</v>
      </c>
      <c r="H252" s="168" t="s">
        <v>3</v>
      </c>
      <c r="I252" s="170"/>
      <c r="L252" s="166"/>
      <c r="M252" s="171"/>
      <c r="N252" s="172"/>
      <c r="O252" s="172"/>
      <c r="P252" s="172"/>
      <c r="Q252" s="172"/>
      <c r="R252" s="172"/>
      <c r="S252" s="172"/>
      <c r="T252" s="173"/>
      <c r="AT252" s="168" t="s">
        <v>136</v>
      </c>
      <c r="AU252" s="168" t="s">
        <v>83</v>
      </c>
      <c r="AV252" s="13" t="s">
        <v>81</v>
      </c>
      <c r="AW252" s="13" t="s">
        <v>34</v>
      </c>
      <c r="AX252" s="13" t="s">
        <v>73</v>
      </c>
      <c r="AY252" s="168" t="s">
        <v>126</v>
      </c>
    </row>
    <row r="253" spans="2:51" s="14" customFormat="1" ht="12">
      <c r="B253" s="174"/>
      <c r="D253" s="167" t="s">
        <v>136</v>
      </c>
      <c r="E253" s="175" t="s">
        <v>3</v>
      </c>
      <c r="F253" s="176" t="s">
        <v>406</v>
      </c>
      <c r="H253" s="177">
        <v>0.233</v>
      </c>
      <c r="I253" s="178"/>
      <c r="L253" s="174"/>
      <c r="M253" s="179"/>
      <c r="N253" s="180"/>
      <c r="O253" s="180"/>
      <c r="P253" s="180"/>
      <c r="Q253" s="180"/>
      <c r="R253" s="180"/>
      <c r="S253" s="180"/>
      <c r="T253" s="181"/>
      <c r="AT253" s="175" t="s">
        <v>136</v>
      </c>
      <c r="AU253" s="175" t="s">
        <v>83</v>
      </c>
      <c r="AV253" s="14" t="s">
        <v>83</v>
      </c>
      <c r="AW253" s="14" t="s">
        <v>34</v>
      </c>
      <c r="AX253" s="14" t="s">
        <v>81</v>
      </c>
      <c r="AY253" s="175" t="s">
        <v>126</v>
      </c>
    </row>
    <row r="254" spans="1:65" s="2" customFormat="1" ht="21.75" customHeight="1">
      <c r="A254" s="33"/>
      <c r="B254" s="152"/>
      <c r="C254" s="153" t="s">
        <v>410</v>
      </c>
      <c r="D254" s="153" t="s">
        <v>129</v>
      </c>
      <c r="E254" s="154" t="s">
        <v>270</v>
      </c>
      <c r="F254" s="155" t="s">
        <v>271</v>
      </c>
      <c r="G254" s="156" t="s">
        <v>240</v>
      </c>
      <c r="H254" s="157">
        <v>4.427</v>
      </c>
      <c r="I254" s="158"/>
      <c r="J254" s="159">
        <f>ROUND(I254*H254,2)</f>
        <v>0</v>
      </c>
      <c r="K254" s="155" t="s">
        <v>133</v>
      </c>
      <c r="L254" s="34"/>
      <c r="M254" s="160" t="s">
        <v>3</v>
      </c>
      <c r="N254" s="161" t="s">
        <v>45</v>
      </c>
      <c r="O254" s="54"/>
      <c r="P254" s="162">
        <f>O254*H254</f>
        <v>0</v>
      </c>
      <c r="Q254" s="162">
        <v>0</v>
      </c>
      <c r="R254" s="162">
        <f>Q254*H254</f>
        <v>0</v>
      </c>
      <c r="S254" s="162">
        <v>0</v>
      </c>
      <c r="T254" s="163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4" t="s">
        <v>227</v>
      </c>
      <c r="AT254" s="164" t="s">
        <v>129</v>
      </c>
      <c r="AU254" s="164" t="s">
        <v>83</v>
      </c>
      <c r="AY254" s="18" t="s">
        <v>126</v>
      </c>
      <c r="BE254" s="165">
        <f>IF(N254="základní",J254,0)</f>
        <v>0</v>
      </c>
      <c r="BF254" s="165">
        <f>IF(N254="snížená",J254,0)</f>
        <v>0</v>
      </c>
      <c r="BG254" s="165">
        <f>IF(N254="zákl. přenesená",J254,0)</f>
        <v>0</v>
      </c>
      <c r="BH254" s="165">
        <f>IF(N254="sníž. přenesená",J254,0)</f>
        <v>0</v>
      </c>
      <c r="BI254" s="165">
        <f>IF(N254="nulová",J254,0)</f>
        <v>0</v>
      </c>
      <c r="BJ254" s="18" t="s">
        <v>83</v>
      </c>
      <c r="BK254" s="165">
        <f>ROUND(I254*H254,2)</f>
        <v>0</v>
      </c>
      <c r="BL254" s="18" t="s">
        <v>227</v>
      </c>
      <c r="BM254" s="164" t="s">
        <v>411</v>
      </c>
    </row>
    <row r="255" spans="2:51" s="14" customFormat="1" ht="12">
      <c r="B255" s="174"/>
      <c r="D255" s="167" t="s">
        <v>136</v>
      </c>
      <c r="E255" s="175" t="s">
        <v>3</v>
      </c>
      <c r="F255" s="176" t="s">
        <v>412</v>
      </c>
      <c r="H255" s="177">
        <v>4.427</v>
      </c>
      <c r="I255" s="178"/>
      <c r="L255" s="174"/>
      <c r="M255" s="179"/>
      <c r="N255" s="180"/>
      <c r="O255" s="180"/>
      <c r="P255" s="180"/>
      <c r="Q255" s="180"/>
      <c r="R255" s="180"/>
      <c r="S255" s="180"/>
      <c r="T255" s="181"/>
      <c r="AT255" s="175" t="s">
        <v>136</v>
      </c>
      <c r="AU255" s="175" t="s">
        <v>83</v>
      </c>
      <c r="AV255" s="14" t="s">
        <v>83</v>
      </c>
      <c r="AW255" s="14" t="s">
        <v>34</v>
      </c>
      <c r="AX255" s="14" t="s">
        <v>81</v>
      </c>
      <c r="AY255" s="175" t="s">
        <v>126</v>
      </c>
    </row>
    <row r="256" spans="1:65" s="2" customFormat="1" ht="21.75" customHeight="1">
      <c r="A256" s="33"/>
      <c r="B256" s="152"/>
      <c r="C256" s="153" t="s">
        <v>413</v>
      </c>
      <c r="D256" s="153" t="s">
        <v>129</v>
      </c>
      <c r="E256" s="154" t="s">
        <v>414</v>
      </c>
      <c r="F256" s="155" t="s">
        <v>415</v>
      </c>
      <c r="G256" s="156" t="s">
        <v>132</v>
      </c>
      <c r="H256" s="157">
        <v>15.2</v>
      </c>
      <c r="I256" s="158"/>
      <c r="J256" s="159">
        <f>ROUND(I256*H256,2)</f>
        <v>0</v>
      </c>
      <c r="K256" s="155" t="s">
        <v>3</v>
      </c>
      <c r="L256" s="34"/>
      <c r="M256" s="160" t="s">
        <v>3</v>
      </c>
      <c r="N256" s="161" t="s">
        <v>45</v>
      </c>
      <c r="O256" s="54"/>
      <c r="P256" s="162">
        <f>O256*H256</f>
        <v>0</v>
      </c>
      <c r="Q256" s="162">
        <v>0.0017</v>
      </c>
      <c r="R256" s="162">
        <f>Q256*H256</f>
        <v>0.02584</v>
      </c>
      <c r="S256" s="162">
        <v>0</v>
      </c>
      <c r="T256" s="163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4" t="s">
        <v>227</v>
      </c>
      <c r="AT256" s="164" t="s">
        <v>129</v>
      </c>
      <c r="AU256" s="164" t="s">
        <v>83</v>
      </c>
      <c r="AY256" s="18" t="s">
        <v>126</v>
      </c>
      <c r="BE256" s="165">
        <f>IF(N256="základní",J256,0)</f>
        <v>0</v>
      </c>
      <c r="BF256" s="165">
        <f>IF(N256="snížená",J256,0)</f>
        <v>0</v>
      </c>
      <c r="BG256" s="165">
        <f>IF(N256="zákl. přenesená",J256,0)</f>
        <v>0</v>
      </c>
      <c r="BH256" s="165">
        <f>IF(N256="sníž. přenesená",J256,0)</f>
        <v>0</v>
      </c>
      <c r="BI256" s="165">
        <f>IF(N256="nulová",J256,0)</f>
        <v>0</v>
      </c>
      <c r="BJ256" s="18" t="s">
        <v>83</v>
      </c>
      <c r="BK256" s="165">
        <f>ROUND(I256*H256,2)</f>
        <v>0</v>
      </c>
      <c r="BL256" s="18" t="s">
        <v>227</v>
      </c>
      <c r="BM256" s="164" t="s">
        <v>416</v>
      </c>
    </row>
    <row r="257" spans="2:51" s="13" customFormat="1" ht="12">
      <c r="B257" s="166"/>
      <c r="D257" s="167" t="s">
        <v>136</v>
      </c>
      <c r="E257" s="168" t="s">
        <v>3</v>
      </c>
      <c r="F257" s="169" t="s">
        <v>417</v>
      </c>
      <c r="H257" s="168" t="s">
        <v>3</v>
      </c>
      <c r="I257" s="170"/>
      <c r="L257" s="166"/>
      <c r="M257" s="171"/>
      <c r="N257" s="172"/>
      <c r="O257" s="172"/>
      <c r="P257" s="172"/>
      <c r="Q257" s="172"/>
      <c r="R257" s="172"/>
      <c r="S257" s="172"/>
      <c r="T257" s="173"/>
      <c r="AT257" s="168" t="s">
        <v>136</v>
      </c>
      <c r="AU257" s="168" t="s">
        <v>83</v>
      </c>
      <c r="AV257" s="13" t="s">
        <v>81</v>
      </c>
      <c r="AW257" s="13" t="s">
        <v>34</v>
      </c>
      <c r="AX257" s="13" t="s">
        <v>73</v>
      </c>
      <c r="AY257" s="168" t="s">
        <v>126</v>
      </c>
    </row>
    <row r="258" spans="2:51" s="13" customFormat="1" ht="12">
      <c r="B258" s="166"/>
      <c r="D258" s="167" t="s">
        <v>136</v>
      </c>
      <c r="E258" s="168" t="s">
        <v>3</v>
      </c>
      <c r="F258" s="169" t="s">
        <v>138</v>
      </c>
      <c r="H258" s="168" t="s">
        <v>3</v>
      </c>
      <c r="I258" s="170"/>
      <c r="L258" s="166"/>
      <c r="M258" s="171"/>
      <c r="N258" s="172"/>
      <c r="O258" s="172"/>
      <c r="P258" s="172"/>
      <c r="Q258" s="172"/>
      <c r="R258" s="172"/>
      <c r="S258" s="172"/>
      <c r="T258" s="173"/>
      <c r="AT258" s="168" t="s">
        <v>136</v>
      </c>
      <c r="AU258" s="168" t="s">
        <v>83</v>
      </c>
      <c r="AV258" s="13" t="s">
        <v>81</v>
      </c>
      <c r="AW258" s="13" t="s">
        <v>34</v>
      </c>
      <c r="AX258" s="13" t="s">
        <v>73</v>
      </c>
      <c r="AY258" s="168" t="s">
        <v>126</v>
      </c>
    </row>
    <row r="259" spans="2:51" s="13" customFormat="1" ht="12">
      <c r="B259" s="166"/>
      <c r="D259" s="167" t="s">
        <v>136</v>
      </c>
      <c r="E259" s="168" t="s">
        <v>3</v>
      </c>
      <c r="F259" s="169" t="s">
        <v>418</v>
      </c>
      <c r="H259" s="168" t="s">
        <v>3</v>
      </c>
      <c r="I259" s="170"/>
      <c r="L259" s="166"/>
      <c r="M259" s="171"/>
      <c r="N259" s="172"/>
      <c r="O259" s="172"/>
      <c r="P259" s="172"/>
      <c r="Q259" s="172"/>
      <c r="R259" s="172"/>
      <c r="S259" s="172"/>
      <c r="T259" s="173"/>
      <c r="AT259" s="168" t="s">
        <v>136</v>
      </c>
      <c r="AU259" s="168" t="s">
        <v>83</v>
      </c>
      <c r="AV259" s="13" t="s">
        <v>81</v>
      </c>
      <c r="AW259" s="13" t="s">
        <v>34</v>
      </c>
      <c r="AX259" s="13" t="s">
        <v>73</v>
      </c>
      <c r="AY259" s="168" t="s">
        <v>126</v>
      </c>
    </row>
    <row r="260" spans="2:51" s="13" customFormat="1" ht="12">
      <c r="B260" s="166"/>
      <c r="D260" s="167" t="s">
        <v>136</v>
      </c>
      <c r="E260" s="168" t="s">
        <v>3</v>
      </c>
      <c r="F260" s="169" t="s">
        <v>419</v>
      </c>
      <c r="H260" s="168" t="s">
        <v>3</v>
      </c>
      <c r="I260" s="170"/>
      <c r="L260" s="166"/>
      <c r="M260" s="171"/>
      <c r="N260" s="172"/>
      <c r="O260" s="172"/>
      <c r="P260" s="172"/>
      <c r="Q260" s="172"/>
      <c r="R260" s="172"/>
      <c r="S260" s="172"/>
      <c r="T260" s="173"/>
      <c r="AT260" s="168" t="s">
        <v>136</v>
      </c>
      <c r="AU260" s="168" t="s">
        <v>83</v>
      </c>
      <c r="AV260" s="13" t="s">
        <v>81</v>
      </c>
      <c r="AW260" s="13" t="s">
        <v>34</v>
      </c>
      <c r="AX260" s="13" t="s">
        <v>73</v>
      </c>
      <c r="AY260" s="168" t="s">
        <v>126</v>
      </c>
    </row>
    <row r="261" spans="2:51" s="14" customFormat="1" ht="12">
      <c r="B261" s="174"/>
      <c r="D261" s="167" t="s">
        <v>136</v>
      </c>
      <c r="E261" s="175" t="s">
        <v>3</v>
      </c>
      <c r="F261" s="176" t="s">
        <v>139</v>
      </c>
      <c r="H261" s="177">
        <v>15.2</v>
      </c>
      <c r="I261" s="178"/>
      <c r="L261" s="174"/>
      <c r="M261" s="179"/>
      <c r="N261" s="180"/>
      <c r="O261" s="180"/>
      <c r="P261" s="180"/>
      <c r="Q261" s="180"/>
      <c r="R261" s="180"/>
      <c r="S261" s="180"/>
      <c r="T261" s="181"/>
      <c r="AT261" s="175" t="s">
        <v>136</v>
      </c>
      <c r="AU261" s="175" t="s">
        <v>83</v>
      </c>
      <c r="AV261" s="14" t="s">
        <v>83</v>
      </c>
      <c r="AW261" s="14" t="s">
        <v>34</v>
      </c>
      <c r="AX261" s="14" t="s">
        <v>81</v>
      </c>
      <c r="AY261" s="175" t="s">
        <v>126</v>
      </c>
    </row>
    <row r="262" spans="1:65" s="2" customFormat="1" ht="21.75" customHeight="1">
      <c r="A262" s="33"/>
      <c r="B262" s="152"/>
      <c r="C262" s="153" t="s">
        <v>420</v>
      </c>
      <c r="D262" s="153" t="s">
        <v>129</v>
      </c>
      <c r="E262" s="154" t="s">
        <v>421</v>
      </c>
      <c r="F262" s="155" t="s">
        <v>422</v>
      </c>
      <c r="G262" s="156" t="s">
        <v>149</v>
      </c>
      <c r="H262" s="157">
        <v>4</v>
      </c>
      <c r="I262" s="158"/>
      <c r="J262" s="159">
        <f>ROUND(I262*H262,2)</f>
        <v>0</v>
      </c>
      <c r="K262" s="155" t="s">
        <v>133</v>
      </c>
      <c r="L262" s="34"/>
      <c r="M262" s="160" t="s">
        <v>3</v>
      </c>
      <c r="N262" s="161" t="s">
        <v>45</v>
      </c>
      <c r="O262" s="54"/>
      <c r="P262" s="162">
        <f>O262*H262</f>
        <v>0</v>
      </c>
      <c r="Q262" s="162">
        <v>0</v>
      </c>
      <c r="R262" s="162">
        <f>Q262*H262</f>
        <v>0</v>
      </c>
      <c r="S262" s="162">
        <v>0</v>
      </c>
      <c r="T262" s="163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4" t="s">
        <v>227</v>
      </c>
      <c r="AT262" s="164" t="s">
        <v>129</v>
      </c>
      <c r="AU262" s="164" t="s">
        <v>83</v>
      </c>
      <c r="AY262" s="18" t="s">
        <v>126</v>
      </c>
      <c r="BE262" s="165">
        <f>IF(N262="základní",J262,0)</f>
        <v>0</v>
      </c>
      <c r="BF262" s="165">
        <f>IF(N262="snížená",J262,0)</f>
        <v>0</v>
      </c>
      <c r="BG262" s="165">
        <f>IF(N262="zákl. přenesená",J262,0)</f>
        <v>0</v>
      </c>
      <c r="BH262" s="165">
        <f>IF(N262="sníž. přenesená",J262,0)</f>
        <v>0</v>
      </c>
      <c r="BI262" s="165">
        <f>IF(N262="nulová",J262,0)</f>
        <v>0</v>
      </c>
      <c r="BJ262" s="18" t="s">
        <v>83</v>
      </c>
      <c r="BK262" s="165">
        <f>ROUND(I262*H262,2)</f>
        <v>0</v>
      </c>
      <c r="BL262" s="18" t="s">
        <v>227</v>
      </c>
      <c r="BM262" s="164" t="s">
        <v>423</v>
      </c>
    </row>
    <row r="263" spans="1:65" s="2" customFormat="1" ht="21.75" customHeight="1">
      <c r="A263" s="33"/>
      <c r="B263" s="152"/>
      <c r="C263" s="153" t="s">
        <v>424</v>
      </c>
      <c r="D263" s="153" t="s">
        <v>129</v>
      </c>
      <c r="E263" s="154" t="s">
        <v>425</v>
      </c>
      <c r="F263" s="155" t="s">
        <v>426</v>
      </c>
      <c r="G263" s="156" t="s">
        <v>132</v>
      </c>
      <c r="H263" s="157">
        <v>36.1</v>
      </c>
      <c r="I263" s="158"/>
      <c r="J263" s="159">
        <f>ROUND(I263*H263,2)</f>
        <v>0</v>
      </c>
      <c r="K263" s="155" t="s">
        <v>3</v>
      </c>
      <c r="L263" s="34"/>
      <c r="M263" s="160" t="s">
        <v>3</v>
      </c>
      <c r="N263" s="161" t="s">
        <v>45</v>
      </c>
      <c r="O263" s="54"/>
      <c r="P263" s="162">
        <f>O263*H263</f>
        <v>0</v>
      </c>
      <c r="Q263" s="162">
        <v>0.00168</v>
      </c>
      <c r="R263" s="162">
        <f>Q263*H263</f>
        <v>0.06064800000000001</v>
      </c>
      <c r="S263" s="162">
        <v>0</v>
      </c>
      <c r="T263" s="163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4" t="s">
        <v>227</v>
      </c>
      <c r="AT263" s="164" t="s">
        <v>129</v>
      </c>
      <c r="AU263" s="164" t="s">
        <v>83</v>
      </c>
      <c r="AY263" s="18" t="s">
        <v>126</v>
      </c>
      <c r="BE263" s="165">
        <f>IF(N263="základní",J263,0)</f>
        <v>0</v>
      </c>
      <c r="BF263" s="165">
        <f>IF(N263="snížená",J263,0)</f>
        <v>0</v>
      </c>
      <c r="BG263" s="165">
        <f>IF(N263="zákl. přenesená",J263,0)</f>
        <v>0</v>
      </c>
      <c r="BH263" s="165">
        <f>IF(N263="sníž. přenesená",J263,0)</f>
        <v>0</v>
      </c>
      <c r="BI263" s="165">
        <f>IF(N263="nulová",J263,0)</f>
        <v>0</v>
      </c>
      <c r="BJ263" s="18" t="s">
        <v>83</v>
      </c>
      <c r="BK263" s="165">
        <f>ROUND(I263*H263,2)</f>
        <v>0</v>
      </c>
      <c r="BL263" s="18" t="s">
        <v>227</v>
      </c>
      <c r="BM263" s="164" t="s">
        <v>427</v>
      </c>
    </row>
    <row r="264" spans="2:51" s="13" customFormat="1" ht="12">
      <c r="B264" s="166"/>
      <c r="D264" s="167" t="s">
        <v>136</v>
      </c>
      <c r="E264" s="168" t="s">
        <v>3</v>
      </c>
      <c r="F264" s="169" t="s">
        <v>428</v>
      </c>
      <c r="H264" s="168" t="s">
        <v>3</v>
      </c>
      <c r="I264" s="170"/>
      <c r="L264" s="166"/>
      <c r="M264" s="171"/>
      <c r="N264" s="172"/>
      <c r="O264" s="172"/>
      <c r="P264" s="172"/>
      <c r="Q264" s="172"/>
      <c r="R264" s="172"/>
      <c r="S264" s="172"/>
      <c r="T264" s="173"/>
      <c r="AT264" s="168" t="s">
        <v>136</v>
      </c>
      <c r="AU264" s="168" t="s">
        <v>83</v>
      </c>
      <c r="AV264" s="13" t="s">
        <v>81</v>
      </c>
      <c r="AW264" s="13" t="s">
        <v>34</v>
      </c>
      <c r="AX264" s="13" t="s">
        <v>73</v>
      </c>
      <c r="AY264" s="168" t="s">
        <v>126</v>
      </c>
    </row>
    <row r="265" spans="2:51" s="13" customFormat="1" ht="12">
      <c r="B265" s="166"/>
      <c r="D265" s="167" t="s">
        <v>136</v>
      </c>
      <c r="E265" s="168" t="s">
        <v>3</v>
      </c>
      <c r="F265" s="169" t="s">
        <v>429</v>
      </c>
      <c r="H265" s="168" t="s">
        <v>3</v>
      </c>
      <c r="I265" s="170"/>
      <c r="L265" s="166"/>
      <c r="M265" s="171"/>
      <c r="N265" s="172"/>
      <c r="O265" s="172"/>
      <c r="P265" s="172"/>
      <c r="Q265" s="172"/>
      <c r="R265" s="172"/>
      <c r="S265" s="172"/>
      <c r="T265" s="173"/>
      <c r="AT265" s="168" t="s">
        <v>136</v>
      </c>
      <c r="AU265" s="168" t="s">
        <v>83</v>
      </c>
      <c r="AV265" s="13" t="s">
        <v>81</v>
      </c>
      <c r="AW265" s="13" t="s">
        <v>34</v>
      </c>
      <c r="AX265" s="13" t="s">
        <v>73</v>
      </c>
      <c r="AY265" s="168" t="s">
        <v>126</v>
      </c>
    </row>
    <row r="266" spans="2:51" s="14" customFormat="1" ht="12">
      <c r="B266" s="174"/>
      <c r="D266" s="167" t="s">
        <v>136</v>
      </c>
      <c r="E266" s="175" t="s">
        <v>3</v>
      </c>
      <c r="F266" s="176" t="s">
        <v>430</v>
      </c>
      <c r="H266" s="177">
        <v>36.1</v>
      </c>
      <c r="I266" s="178"/>
      <c r="L266" s="174"/>
      <c r="M266" s="179"/>
      <c r="N266" s="180"/>
      <c r="O266" s="180"/>
      <c r="P266" s="180"/>
      <c r="Q266" s="180"/>
      <c r="R266" s="180"/>
      <c r="S266" s="180"/>
      <c r="T266" s="181"/>
      <c r="AT266" s="175" t="s">
        <v>136</v>
      </c>
      <c r="AU266" s="175" t="s">
        <v>83</v>
      </c>
      <c r="AV266" s="14" t="s">
        <v>83</v>
      </c>
      <c r="AW266" s="14" t="s">
        <v>34</v>
      </c>
      <c r="AX266" s="14" t="s">
        <v>81</v>
      </c>
      <c r="AY266" s="175" t="s">
        <v>126</v>
      </c>
    </row>
    <row r="267" spans="1:65" s="2" customFormat="1" ht="16.5" customHeight="1">
      <c r="A267" s="33"/>
      <c r="B267" s="152"/>
      <c r="C267" s="153" t="s">
        <v>431</v>
      </c>
      <c r="D267" s="153" t="s">
        <v>129</v>
      </c>
      <c r="E267" s="154" t="s">
        <v>432</v>
      </c>
      <c r="F267" s="155" t="s">
        <v>433</v>
      </c>
      <c r="G267" s="156" t="s">
        <v>132</v>
      </c>
      <c r="H267" s="157">
        <v>36.1</v>
      </c>
      <c r="I267" s="158"/>
      <c r="J267" s="159">
        <f>ROUND(I267*H267,2)</f>
        <v>0</v>
      </c>
      <c r="K267" s="155" t="s">
        <v>3</v>
      </c>
      <c r="L267" s="34"/>
      <c r="M267" s="160" t="s">
        <v>3</v>
      </c>
      <c r="N267" s="161" t="s">
        <v>45</v>
      </c>
      <c r="O267" s="54"/>
      <c r="P267" s="162">
        <f>O267*H267</f>
        <v>0</v>
      </c>
      <c r="Q267" s="162">
        <v>0.00025</v>
      </c>
      <c r="R267" s="162">
        <f>Q267*H267</f>
        <v>0.009025</v>
      </c>
      <c r="S267" s="162">
        <v>0</v>
      </c>
      <c r="T267" s="163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4" t="s">
        <v>227</v>
      </c>
      <c r="AT267" s="164" t="s">
        <v>129</v>
      </c>
      <c r="AU267" s="164" t="s">
        <v>83</v>
      </c>
      <c r="AY267" s="18" t="s">
        <v>126</v>
      </c>
      <c r="BE267" s="165">
        <f>IF(N267="základní",J267,0)</f>
        <v>0</v>
      </c>
      <c r="BF267" s="165">
        <f>IF(N267="snížená",J267,0)</f>
        <v>0</v>
      </c>
      <c r="BG267" s="165">
        <f>IF(N267="zákl. přenesená",J267,0)</f>
        <v>0</v>
      </c>
      <c r="BH267" s="165">
        <f>IF(N267="sníž. přenesená",J267,0)</f>
        <v>0</v>
      </c>
      <c r="BI267" s="165">
        <f>IF(N267="nulová",J267,0)</f>
        <v>0</v>
      </c>
      <c r="BJ267" s="18" t="s">
        <v>83</v>
      </c>
      <c r="BK267" s="165">
        <f>ROUND(I267*H267,2)</f>
        <v>0</v>
      </c>
      <c r="BL267" s="18" t="s">
        <v>227</v>
      </c>
      <c r="BM267" s="164" t="s">
        <v>434</v>
      </c>
    </row>
    <row r="268" spans="1:65" s="2" customFormat="1" ht="21.75" customHeight="1">
      <c r="A268" s="33"/>
      <c r="B268" s="152"/>
      <c r="C268" s="153" t="s">
        <v>435</v>
      </c>
      <c r="D268" s="153" t="s">
        <v>129</v>
      </c>
      <c r="E268" s="154" t="s">
        <v>436</v>
      </c>
      <c r="F268" s="155" t="s">
        <v>437</v>
      </c>
      <c r="G268" s="156" t="s">
        <v>142</v>
      </c>
      <c r="H268" s="157">
        <v>88.67</v>
      </c>
      <c r="I268" s="158"/>
      <c r="J268" s="159">
        <f>ROUND(I268*H268,2)</f>
        <v>0</v>
      </c>
      <c r="K268" s="155" t="s">
        <v>3</v>
      </c>
      <c r="L268" s="34"/>
      <c r="M268" s="160" t="s">
        <v>3</v>
      </c>
      <c r="N268" s="161" t="s">
        <v>45</v>
      </c>
      <c r="O268" s="54"/>
      <c r="P268" s="162">
        <f>O268*H268</f>
        <v>0</v>
      </c>
      <c r="Q268" s="162">
        <v>0.00265</v>
      </c>
      <c r="R268" s="162">
        <f>Q268*H268</f>
        <v>0.2349755</v>
      </c>
      <c r="S268" s="162">
        <v>0</v>
      </c>
      <c r="T268" s="163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4" t="s">
        <v>227</v>
      </c>
      <c r="AT268" s="164" t="s">
        <v>129</v>
      </c>
      <c r="AU268" s="164" t="s">
        <v>83</v>
      </c>
      <c r="AY268" s="18" t="s">
        <v>126</v>
      </c>
      <c r="BE268" s="165">
        <f>IF(N268="základní",J268,0)</f>
        <v>0</v>
      </c>
      <c r="BF268" s="165">
        <f>IF(N268="snížená",J268,0)</f>
        <v>0</v>
      </c>
      <c r="BG268" s="165">
        <f>IF(N268="zákl. přenesená",J268,0)</f>
        <v>0</v>
      </c>
      <c r="BH268" s="165">
        <f>IF(N268="sníž. přenesená",J268,0)</f>
        <v>0</v>
      </c>
      <c r="BI268" s="165">
        <f>IF(N268="nulová",J268,0)</f>
        <v>0</v>
      </c>
      <c r="BJ268" s="18" t="s">
        <v>83</v>
      </c>
      <c r="BK268" s="165">
        <f>ROUND(I268*H268,2)</f>
        <v>0</v>
      </c>
      <c r="BL268" s="18" t="s">
        <v>227</v>
      </c>
      <c r="BM268" s="164" t="s">
        <v>438</v>
      </c>
    </row>
    <row r="269" spans="2:51" s="13" customFormat="1" ht="12">
      <c r="B269" s="166"/>
      <c r="D269" s="167" t="s">
        <v>136</v>
      </c>
      <c r="E269" s="168" t="s">
        <v>3</v>
      </c>
      <c r="F269" s="169" t="s">
        <v>439</v>
      </c>
      <c r="H269" s="168" t="s">
        <v>3</v>
      </c>
      <c r="I269" s="170"/>
      <c r="L269" s="166"/>
      <c r="M269" s="171"/>
      <c r="N269" s="172"/>
      <c r="O269" s="172"/>
      <c r="P269" s="172"/>
      <c r="Q269" s="172"/>
      <c r="R269" s="172"/>
      <c r="S269" s="172"/>
      <c r="T269" s="173"/>
      <c r="AT269" s="168" t="s">
        <v>136</v>
      </c>
      <c r="AU269" s="168" t="s">
        <v>83</v>
      </c>
      <c r="AV269" s="13" t="s">
        <v>81</v>
      </c>
      <c r="AW269" s="13" t="s">
        <v>34</v>
      </c>
      <c r="AX269" s="13" t="s">
        <v>73</v>
      </c>
      <c r="AY269" s="168" t="s">
        <v>126</v>
      </c>
    </row>
    <row r="270" spans="2:51" s="13" customFormat="1" ht="12">
      <c r="B270" s="166"/>
      <c r="D270" s="167" t="s">
        <v>136</v>
      </c>
      <c r="E270" s="168" t="s">
        <v>3</v>
      </c>
      <c r="F270" s="169" t="s">
        <v>440</v>
      </c>
      <c r="H270" s="168" t="s">
        <v>3</v>
      </c>
      <c r="I270" s="170"/>
      <c r="L270" s="166"/>
      <c r="M270" s="171"/>
      <c r="N270" s="172"/>
      <c r="O270" s="172"/>
      <c r="P270" s="172"/>
      <c r="Q270" s="172"/>
      <c r="R270" s="172"/>
      <c r="S270" s="172"/>
      <c r="T270" s="173"/>
      <c r="AT270" s="168" t="s">
        <v>136</v>
      </c>
      <c r="AU270" s="168" t="s">
        <v>83</v>
      </c>
      <c r="AV270" s="13" t="s">
        <v>81</v>
      </c>
      <c r="AW270" s="13" t="s">
        <v>34</v>
      </c>
      <c r="AX270" s="13" t="s">
        <v>73</v>
      </c>
      <c r="AY270" s="168" t="s">
        <v>126</v>
      </c>
    </row>
    <row r="271" spans="2:51" s="14" customFormat="1" ht="12">
      <c r="B271" s="174"/>
      <c r="D271" s="167" t="s">
        <v>136</v>
      </c>
      <c r="E271" s="175" t="s">
        <v>3</v>
      </c>
      <c r="F271" s="176" t="s">
        <v>441</v>
      </c>
      <c r="H271" s="177">
        <v>88.67</v>
      </c>
      <c r="I271" s="178"/>
      <c r="L271" s="174"/>
      <c r="M271" s="179"/>
      <c r="N271" s="180"/>
      <c r="O271" s="180"/>
      <c r="P271" s="180"/>
      <c r="Q271" s="180"/>
      <c r="R271" s="180"/>
      <c r="S271" s="180"/>
      <c r="T271" s="181"/>
      <c r="AT271" s="175" t="s">
        <v>136</v>
      </c>
      <c r="AU271" s="175" t="s">
        <v>83</v>
      </c>
      <c r="AV271" s="14" t="s">
        <v>83</v>
      </c>
      <c r="AW271" s="14" t="s">
        <v>34</v>
      </c>
      <c r="AX271" s="14" t="s">
        <v>81</v>
      </c>
      <c r="AY271" s="175" t="s">
        <v>126</v>
      </c>
    </row>
    <row r="272" spans="1:65" s="2" customFormat="1" ht="21.75" customHeight="1">
      <c r="A272" s="33"/>
      <c r="B272" s="152"/>
      <c r="C272" s="153" t="s">
        <v>442</v>
      </c>
      <c r="D272" s="153" t="s">
        <v>129</v>
      </c>
      <c r="E272" s="154" t="s">
        <v>443</v>
      </c>
      <c r="F272" s="155" t="s">
        <v>444</v>
      </c>
      <c r="G272" s="156" t="s">
        <v>149</v>
      </c>
      <c r="H272" s="157">
        <v>4</v>
      </c>
      <c r="I272" s="158"/>
      <c r="J272" s="159">
        <f>ROUND(I272*H272,2)</f>
        <v>0</v>
      </c>
      <c r="K272" s="155" t="s">
        <v>3</v>
      </c>
      <c r="L272" s="34"/>
      <c r="M272" s="160" t="s">
        <v>3</v>
      </c>
      <c r="N272" s="161" t="s">
        <v>45</v>
      </c>
      <c r="O272" s="54"/>
      <c r="P272" s="162">
        <f>O272*H272</f>
        <v>0</v>
      </c>
      <c r="Q272" s="162">
        <v>0.00047</v>
      </c>
      <c r="R272" s="162">
        <f>Q272*H272</f>
        <v>0.00188</v>
      </c>
      <c r="S272" s="162">
        <v>0</v>
      </c>
      <c r="T272" s="163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4" t="s">
        <v>227</v>
      </c>
      <c r="AT272" s="164" t="s">
        <v>129</v>
      </c>
      <c r="AU272" s="164" t="s">
        <v>83</v>
      </c>
      <c r="AY272" s="18" t="s">
        <v>126</v>
      </c>
      <c r="BE272" s="165">
        <f>IF(N272="základní",J272,0)</f>
        <v>0</v>
      </c>
      <c r="BF272" s="165">
        <f>IF(N272="snížená",J272,0)</f>
        <v>0</v>
      </c>
      <c r="BG272" s="165">
        <f>IF(N272="zákl. přenesená",J272,0)</f>
        <v>0</v>
      </c>
      <c r="BH272" s="165">
        <f>IF(N272="sníž. přenesená",J272,0)</f>
        <v>0</v>
      </c>
      <c r="BI272" s="165">
        <f>IF(N272="nulová",J272,0)</f>
        <v>0</v>
      </c>
      <c r="BJ272" s="18" t="s">
        <v>83</v>
      </c>
      <c r="BK272" s="165">
        <f>ROUND(I272*H272,2)</f>
        <v>0</v>
      </c>
      <c r="BL272" s="18" t="s">
        <v>227</v>
      </c>
      <c r="BM272" s="164" t="s">
        <v>445</v>
      </c>
    </row>
    <row r="273" spans="2:51" s="13" customFormat="1" ht="12">
      <c r="B273" s="166"/>
      <c r="D273" s="167" t="s">
        <v>136</v>
      </c>
      <c r="E273" s="168" t="s">
        <v>3</v>
      </c>
      <c r="F273" s="169" t="s">
        <v>402</v>
      </c>
      <c r="H273" s="168" t="s">
        <v>3</v>
      </c>
      <c r="I273" s="170"/>
      <c r="L273" s="166"/>
      <c r="M273" s="171"/>
      <c r="N273" s="172"/>
      <c r="O273" s="172"/>
      <c r="P273" s="172"/>
      <c r="Q273" s="172"/>
      <c r="R273" s="172"/>
      <c r="S273" s="172"/>
      <c r="T273" s="173"/>
      <c r="AT273" s="168" t="s">
        <v>136</v>
      </c>
      <c r="AU273" s="168" t="s">
        <v>83</v>
      </c>
      <c r="AV273" s="13" t="s">
        <v>81</v>
      </c>
      <c r="AW273" s="13" t="s">
        <v>34</v>
      </c>
      <c r="AX273" s="13" t="s">
        <v>73</v>
      </c>
      <c r="AY273" s="168" t="s">
        <v>126</v>
      </c>
    </row>
    <row r="274" spans="2:51" s="13" customFormat="1" ht="12">
      <c r="B274" s="166"/>
      <c r="D274" s="167" t="s">
        <v>136</v>
      </c>
      <c r="E274" s="168" t="s">
        <v>3</v>
      </c>
      <c r="F274" s="169" t="s">
        <v>446</v>
      </c>
      <c r="H274" s="168" t="s">
        <v>3</v>
      </c>
      <c r="I274" s="170"/>
      <c r="L274" s="166"/>
      <c r="M274" s="171"/>
      <c r="N274" s="172"/>
      <c r="O274" s="172"/>
      <c r="P274" s="172"/>
      <c r="Q274" s="172"/>
      <c r="R274" s="172"/>
      <c r="S274" s="172"/>
      <c r="T274" s="173"/>
      <c r="AT274" s="168" t="s">
        <v>136</v>
      </c>
      <c r="AU274" s="168" t="s">
        <v>83</v>
      </c>
      <c r="AV274" s="13" t="s">
        <v>81</v>
      </c>
      <c r="AW274" s="13" t="s">
        <v>34</v>
      </c>
      <c r="AX274" s="13" t="s">
        <v>73</v>
      </c>
      <c r="AY274" s="168" t="s">
        <v>126</v>
      </c>
    </row>
    <row r="275" spans="2:51" s="13" customFormat="1" ht="12">
      <c r="B275" s="166"/>
      <c r="D275" s="167" t="s">
        <v>136</v>
      </c>
      <c r="E275" s="168" t="s">
        <v>3</v>
      </c>
      <c r="F275" s="169" t="s">
        <v>447</v>
      </c>
      <c r="H275" s="168" t="s">
        <v>3</v>
      </c>
      <c r="I275" s="170"/>
      <c r="L275" s="166"/>
      <c r="M275" s="171"/>
      <c r="N275" s="172"/>
      <c r="O275" s="172"/>
      <c r="P275" s="172"/>
      <c r="Q275" s="172"/>
      <c r="R275" s="172"/>
      <c r="S275" s="172"/>
      <c r="T275" s="173"/>
      <c r="AT275" s="168" t="s">
        <v>136</v>
      </c>
      <c r="AU275" s="168" t="s">
        <v>83</v>
      </c>
      <c r="AV275" s="13" t="s">
        <v>81</v>
      </c>
      <c r="AW275" s="13" t="s">
        <v>34</v>
      </c>
      <c r="AX275" s="13" t="s">
        <v>73</v>
      </c>
      <c r="AY275" s="168" t="s">
        <v>126</v>
      </c>
    </row>
    <row r="276" spans="2:51" s="14" customFormat="1" ht="12">
      <c r="B276" s="174"/>
      <c r="D276" s="167" t="s">
        <v>136</v>
      </c>
      <c r="E276" s="175" t="s">
        <v>3</v>
      </c>
      <c r="F276" s="176" t="s">
        <v>403</v>
      </c>
      <c r="H276" s="177">
        <v>4</v>
      </c>
      <c r="I276" s="178"/>
      <c r="L276" s="174"/>
      <c r="M276" s="179"/>
      <c r="N276" s="180"/>
      <c r="O276" s="180"/>
      <c r="P276" s="180"/>
      <c r="Q276" s="180"/>
      <c r="R276" s="180"/>
      <c r="S276" s="180"/>
      <c r="T276" s="181"/>
      <c r="AT276" s="175" t="s">
        <v>136</v>
      </c>
      <c r="AU276" s="175" t="s">
        <v>83</v>
      </c>
      <c r="AV276" s="14" t="s">
        <v>83</v>
      </c>
      <c r="AW276" s="14" t="s">
        <v>34</v>
      </c>
      <c r="AX276" s="14" t="s">
        <v>81</v>
      </c>
      <c r="AY276" s="175" t="s">
        <v>126</v>
      </c>
    </row>
    <row r="277" spans="1:65" s="2" customFormat="1" ht="21.75" customHeight="1">
      <c r="A277" s="33"/>
      <c r="B277" s="152"/>
      <c r="C277" s="153" t="s">
        <v>448</v>
      </c>
      <c r="D277" s="153" t="s">
        <v>129</v>
      </c>
      <c r="E277" s="154" t="s">
        <v>449</v>
      </c>
      <c r="F277" s="155" t="s">
        <v>450</v>
      </c>
      <c r="G277" s="156" t="s">
        <v>149</v>
      </c>
      <c r="H277" s="157">
        <v>10</v>
      </c>
      <c r="I277" s="158"/>
      <c r="J277" s="159">
        <f>ROUND(I277*H277,2)</f>
        <v>0</v>
      </c>
      <c r="K277" s="155" t="s">
        <v>3</v>
      </c>
      <c r="L277" s="34"/>
      <c r="M277" s="160" t="s">
        <v>3</v>
      </c>
      <c r="N277" s="161" t="s">
        <v>45</v>
      </c>
      <c r="O277" s="54"/>
      <c r="P277" s="162">
        <f>O277*H277</f>
        <v>0</v>
      </c>
      <c r="Q277" s="162">
        <v>0.00106</v>
      </c>
      <c r="R277" s="162">
        <f>Q277*H277</f>
        <v>0.0106</v>
      </c>
      <c r="S277" s="162">
        <v>0</v>
      </c>
      <c r="T277" s="163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4" t="s">
        <v>227</v>
      </c>
      <c r="AT277" s="164" t="s">
        <v>129</v>
      </c>
      <c r="AU277" s="164" t="s">
        <v>83</v>
      </c>
      <c r="AY277" s="18" t="s">
        <v>126</v>
      </c>
      <c r="BE277" s="165">
        <f>IF(N277="základní",J277,0)</f>
        <v>0</v>
      </c>
      <c r="BF277" s="165">
        <f>IF(N277="snížená",J277,0)</f>
        <v>0</v>
      </c>
      <c r="BG277" s="165">
        <f>IF(N277="zákl. přenesená",J277,0)</f>
        <v>0</v>
      </c>
      <c r="BH277" s="165">
        <f>IF(N277="sníž. přenesená",J277,0)</f>
        <v>0</v>
      </c>
      <c r="BI277" s="165">
        <f>IF(N277="nulová",J277,0)</f>
        <v>0</v>
      </c>
      <c r="BJ277" s="18" t="s">
        <v>83</v>
      </c>
      <c r="BK277" s="165">
        <f>ROUND(I277*H277,2)</f>
        <v>0</v>
      </c>
      <c r="BL277" s="18" t="s">
        <v>227</v>
      </c>
      <c r="BM277" s="164" t="s">
        <v>451</v>
      </c>
    </row>
    <row r="278" spans="2:51" s="13" customFormat="1" ht="12">
      <c r="B278" s="166"/>
      <c r="D278" s="167" t="s">
        <v>136</v>
      </c>
      <c r="E278" s="168" t="s">
        <v>3</v>
      </c>
      <c r="F278" s="169" t="s">
        <v>390</v>
      </c>
      <c r="H278" s="168" t="s">
        <v>3</v>
      </c>
      <c r="I278" s="170"/>
      <c r="L278" s="166"/>
      <c r="M278" s="171"/>
      <c r="N278" s="172"/>
      <c r="O278" s="172"/>
      <c r="P278" s="172"/>
      <c r="Q278" s="172"/>
      <c r="R278" s="172"/>
      <c r="S278" s="172"/>
      <c r="T278" s="173"/>
      <c r="AT278" s="168" t="s">
        <v>136</v>
      </c>
      <c r="AU278" s="168" t="s">
        <v>83</v>
      </c>
      <c r="AV278" s="13" t="s">
        <v>81</v>
      </c>
      <c r="AW278" s="13" t="s">
        <v>34</v>
      </c>
      <c r="AX278" s="13" t="s">
        <v>73</v>
      </c>
      <c r="AY278" s="168" t="s">
        <v>126</v>
      </c>
    </row>
    <row r="279" spans="2:51" s="13" customFormat="1" ht="12">
      <c r="B279" s="166"/>
      <c r="D279" s="167" t="s">
        <v>136</v>
      </c>
      <c r="E279" s="168" t="s">
        <v>3</v>
      </c>
      <c r="F279" s="169" t="s">
        <v>391</v>
      </c>
      <c r="H279" s="168" t="s">
        <v>3</v>
      </c>
      <c r="I279" s="170"/>
      <c r="L279" s="166"/>
      <c r="M279" s="171"/>
      <c r="N279" s="172"/>
      <c r="O279" s="172"/>
      <c r="P279" s="172"/>
      <c r="Q279" s="172"/>
      <c r="R279" s="172"/>
      <c r="S279" s="172"/>
      <c r="T279" s="173"/>
      <c r="AT279" s="168" t="s">
        <v>136</v>
      </c>
      <c r="AU279" s="168" t="s">
        <v>83</v>
      </c>
      <c r="AV279" s="13" t="s">
        <v>81</v>
      </c>
      <c r="AW279" s="13" t="s">
        <v>34</v>
      </c>
      <c r="AX279" s="13" t="s">
        <v>73</v>
      </c>
      <c r="AY279" s="168" t="s">
        <v>126</v>
      </c>
    </row>
    <row r="280" spans="2:51" s="13" customFormat="1" ht="12">
      <c r="B280" s="166"/>
      <c r="D280" s="167" t="s">
        <v>136</v>
      </c>
      <c r="E280" s="168" t="s">
        <v>3</v>
      </c>
      <c r="F280" s="169" t="s">
        <v>392</v>
      </c>
      <c r="H280" s="168" t="s">
        <v>3</v>
      </c>
      <c r="I280" s="170"/>
      <c r="L280" s="166"/>
      <c r="M280" s="171"/>
      <c r="N280" s="172"/>
      <c r="O280" s="172"/>
      <c r="P280" s="172"/>
      <c r="Q280" s="172"/>
      <c r="R280" s="172"/>
      <c r="S280" s="172"/>
      <c r="T280" s="173"/>
      <c r="AT280" s="168" t="s">
        <v>136</v>
      </c>
      <c r="AU280" s="168" t="s">
        <v>83</v>
      </c>
      <c r="AV280" s="13" t="s">
        <v>81</v>
      </c>
      <c r="AW280" s="13" t="s">
        <v>34</v>
      </c>
      <c r="AX280" s="13" t="s">
        <v>73</v>
      </c>
      <c r="AY280" s="168" t="s">
        <v>126</v>
      </c>
    </row>
    <row r="281" spans="2:51" s="13" customFormat="1" ht="12">
      <c r="B281" s="166"/>
      <c r="D281" s="167" t="s">
        <v>136</v>
      </c>
      <c r="E281" s="168" t="s">
        <v>3</v>
      </c>
      <c r="F281" s="169" t="s">
        <v>393</v>
      </c>
      <c r="H281" s="168" t="s">
        <v>3</v>
      </c>
      <c r="I281" s="170"/>
      <c r="L281" s="166"/>
      <c r="M281" s="171"/>
      <c r="N281" s="172"/>
      <c r="O281" s="172"/>
      <c r="P281" s="172"/>
      <c r="Q281" s="172"/>
      <c r="R281" s="172"/>
      <c r="S281" s="172"/>
      <c r="T281" s="173"/>
      <c r="AT281" s="168" t="s">
        <v>136</v>
      </c>
      <c r="AU281" s="168" t="s">
        <v>83</v>
      </c>
      <c r="AV281" s="13" t="s">
        <v>81</v>
      </c>
      <c r="AW281" s="13" t="s">
        <v>34</v>
      </c>
      <c r="AX281" s="13" t="s">
        <v>73</v>
      </c>
      <c r="AY281" s="168" t="s">
        <v>126</v>
      </c>
    </row>
    <row r="282" spans="2:51" s="14" customFormat="1" ht="12">
      <c r="B282" s="174"/>
      <c r="D282" s="167" t="s">
        <v>136</v>
      </c>
      <c r="E282" s="175" t="s">
        <v>3</v>
      </c>
      <c r="F282" s="176" t="s">
        <v>81</v>
      </c>
      <c r="H282" s="177">
        <v>1</v>
      </c>
      <c r="I282" s="178"/>
      <c r="L282" s="174"/>
      <c r="M282" s="179"/>
      <c r="N282" s="180"/>
      <c r="O282" s="180"/>
      <c r="P282" s="180"/>
      <c r="Q282" s="180"/>
      <c r="R282" s="180"/>
      <c r="S282" s="180"/>
      <c r="T282" s="181"/>
      <c r="AT282" s="175" t="s">
        <v>136</v>
      </c>
      <c r="AU282" s="175" t="s">
        <v>83</v>
      </c>
      <c r="AV282" s="14" t="s">
        <v>83</v>
      </c>
      <c r="AW282" s="14" t="s">
        <v>34</v>
      </c>
      <c r="AX282" s="14" t="s">
        <v>73</v>
      </c>
      <c r="AY282" s="175" t="s">
        <v>126</v>
      </c>
    </row>
    <row r="283" spans="2:51" s="13" customFormat="1" ht="12">
      <c r="B283" s="166"/>
      <c r="D283" s="167" t="s">
        <v>136</v>
      </c>
      <c r="E283" s="168" t="s">
        <v>3</v>
      </c>
      <c r="F283" s="169" t="s">
        <v>394</v>
      </c>
      <c r="H283" s="168" t="s">
        <v>3</v>
      </c>
      <c r="I283" s="170"/>
      <c r="L283" s="166"/>
      <c r="M283" s="171"/>
      <c r="N283" s="172"/>
      <c r="O283" s="172"/>
      <c r="P283" s="172"/>
      <c r="Q283" s="172"/>
      <c r="R283" s="172"/>
      <c r="S283" s="172"/>
      <c r="T283" s="173"/>
      <c r="AT283" s="168" t="s">
        <v>136</v>
      </c>
      <c r="AU283" s="168" t="s">
        <v>83</v>
      </c>
      <c r="AV283" s="13" t="s">
        <v>81</v>
      </c>
      <c r="AW283" s="13" t="s">
        <v>34</v>
      </c>
      <c r="AX283" s="13" t="s">
        <v>73</v>
      </c>
      <c r="AY283" s="168" t="s">
        <v>126</v>
      </c>
    </row>
    <row r="284" spans="2:51" s="13" customFormat="1" ht="12">
      <c r="B284" s="166"/>
      <c r="D284" s="167" t="s">
        <v>136</v>
      </c>
      <c r="E284" s="168" t="s">
        <v>3</v>
      </c>
      <c r="F284" s="169" t="s">
        <v>395</v>
      </c>
      <c r="H284" s="168" t="s">
        <v>3</v>
      </c>
      <c r="I284" s="170"/>
      <c r="L284" s="166"/>
      <c r="M284" s="171"/>
      <c r="N284" s="172"/>
      <c r="O284" s="172"/>
      <c r="P284" s="172"/>
      <c r="Q284" s="172"/>
      <c r="R284" s="172"/>
      <c r="S284" s="172"/>
      <c r="T284" s="173"/>
      <c r="AT284" s="168" t="s">
        <v>136</v>
      </c>
      <c r="AU284" s="168" t="s">
        <v>83</v>
      </c>
      <c r="AV284" s="13" t="s">
        <v>81</v>
      </c>
      <c r="AW284" s="13" t="s">
        <v>34</v>
      </c>
      <c r="AX284" s="13" t="s">
        <v>73</v>
      </c>
      <c r="AY284" s="168" t="s">
        <v>126</v>
      </c>
    </row>
    <row r="285" spans="2:51" s="14" customFormat="1" ht="12">
      <c r="B285" s="174"/>
      <c r="D285" s="167" t="s">
        <v>136</v>
      </c>
      <c r="E285" s="175" t="s">
        <v>3</v>
      </c>
      <c r="F285" s="176" t="s">
        <v>134</v>
      </c>
      <c r="H285" s="177">
        <v>4</v>
      </c>
      <c r="I285" s="178"/>
      <c r="L285" s="174"/>
      <c r="M285" s="179"/>
      <c r="N285" s="180"/>
      <c r="O285" s="180"/>
      <c r="P285" s="180"/>
      <c r="Q285" s="180"/>
      <c r="R285" s="180"/>
      <c r="S285" s="180"/>
      <c r="T285" s="181"/>
      <c r="AT285" s="175" t="s">
        <v>136</v>
      </c>
      <c r="AU285" s="175" t="s">
        <v>83</v>
      </c>
      <c r="AV285" s="14" t="s">
        <v>83</v>
      </c>
      <c r="AW285" s="14" t="s">
        <v>34</v>
      </c>
      <c r="AX285" s="14" t="s">
        <v>73</v>
      </c>
      <c r="AY285" s="175" t="s">
        <v>126</v>
      </c>
    </row>
    <row r="286" spans="2:51" s="13" customFormat="1" ht="12">
      <c r="B286" s="166"/>
      <c r="D286" s="167" t="s">
        <v>136</v>
      </c>
      <c r="E286" s="168" t="s">
        <v>3</v>
      </c>
      <c r="F286" s="169" t="s">
        <v>396</v>
      </c>
      <c r="H286" s="168" t="s">
        <v>3</v>
      </c>
      <c r="I286" s="170"/>
      <c r="L286" s="166"/>
      <c r="M286" s="171"/>
      <c r="N286" s="172"/>
      <c r="O286" s="172"/>
      <c r="P286" s="172"/>
      <c r="Q286" s="172"/>
      <c r="R286" s="172"/>
      <c r="S286" s="172"/>
      <c r="T286" s="173"/>
      <c r="AT286" s="168" t="s">
        <v>136</v>
      </c>
      <c r="AU286" s="168" t="s">
        <v>83</v>
      </c>
      <c r="AV286" s="13" t="s">
        <v>81</v>
      </c>
      <c r="AW286" s="13" t="s">
        <v>34</v>
      </c>
      <c r="AX286" s="13" t="s">
        <v>73</v>
      </c>
      <c r="AY286" s="168" t="s">
        <v>126</v>
      </c>
    </row>
    <row r="287" spans="2:51" s="13" customFormat="1" ht="12">
      <c r="B287" s="166"/>
      <c r="D287" s="167" t="s">
        <v>136</v>
      </c>
      <c r="E287" s="168" t="s">
        <v>3</v>
      </c>
      <c r="F287" s="169" t="s">
        <v>397</v>
      </c>
      <c r="H287" s="168" t="s">
        <v>3</v>
      </c>
      <c r="I287" s="170"/>
      <c r="L287" s="166"/>
      <c r="M287" s="171"/>
      <c r="N287" s="172"/>
      <c r="O287" s="172"/>
      <c r="P287" s="172"/>
      <c r="Q287" s="172"/>
      <c r="R287" s="172"/>
      <c r="S287" s="172"/>
      <c r="T287" s="173"/>
      <c r="AT287" s="168" t="s">
        <v>136</v>
      </c>
      <c r="AU287" s="168" t="s">
        <v>83</v>
      </c>
      <c r="AV287" s="13" t="s">
        <v>81</v>
      </c>
      <c r="AW287" s="13" t="s">
        <v>34</v>
      </c>
      <c r="AX287" s="13" t="s">
        <v>73</v>
      </c>
      <c r="AY287" s="168" t="s">
        <v>126</v>
      </c>
    </row>
    <row r="288" spans="2:51" s="14" customFormat="1" ht="12">
      <c r="B288" s="174"/>
      <c r="D288" s="167" t="s">
        <v>136</v>
      </c>
      <c r="E288" s="175" t="s">
        <v>3</v>
      </c>
      <c r="F288" s="176" t="s">
        <v>158</v>
      </c>
      <c r="H288" s="177">
        <v>5</v>
      </c>
      <c r="I288" s="178"/>
      <c r="L288" s="174"/>
      <c r="M288" s="179"/>
      <c r="N288" s="180"/>
      <c r="O288" s="180"/>
      <c r="P288" s="180"/>
      <c r="Q288" s="180"/>
      <c r="R288" s="180"/>
      <c r="S288" s="180"/>
      <c r="T288" s="181"/>
      <c r="AT288" s="175" t="s">
        <v>136</v>
      </c>
      <c r="AU288" s="175" t="s">
        <v>83</v>
      </c>
      <c r="AV288" s="14" t="s">
        <v>83</v>
      </c>
      <c r="AW288" s="14" t="s">
        <v>34</v>
      </c>
      <c r="AX288" s="14" t="s">
        <v>73</v>
      </c>
      <c r="AY288" s="175" t="s">
        <v>126</v>
      </c>
    </row>
    <row r="289" spans="2:51" s="15" customFormat="1" ht="12">
      <c r="B289" s="182"/>
      <c r="D289" s="167" t="s">
        <v>136</v>
      </c>
      <c r="E289" s="183" t="s">
        <v>3</v>
      </c>
      <c r="F289" s="184" t="s">
        <v>173</v>
      </c>
      <c r="H289" s="185">
        <v>10</v>
      </c>
      <c r="I289" s="186"/>
      <c r="L289" s="182"/>
      <c r="M289" s="187"/>
      <c r="N289" s="188"/>
      <c r="O289" s="188"/>
      <c r="P289" s="188"/>
      <c r="Q289" s="188"/>
      <c r="R289" s="188"/>
      <c r="S289" s="188"/>
      <c r="T289" s="189"/>
      <c r="AT289" s="183" t="s">
        <v>136</v>
      </c>
      <c r="AU289" s="183" t="s">
        <v>83</v>
      </c>
      <c r="AV289" s="15" t="s">
        <v>134</v>
      </c>
      <c r="AW289" s="15" t="s">
        <v>34</v>
      </c>
      <c r="AX289" s="15" t="s">
        <v>81</v>
      </c>
      <c r="AY289" s="183" t="s">
        <v>126</v>
      </c>
    </row>
    <row r="290" spans="1:65" s="2" customFormat="1" ht="21.75" customHeight="1">
      <c r="A290" s="33"/>
      <c r="B290" s="152"/>
      <c r="C290" s="153" t="s">
        <v>452</v>
      </c>
      <c r="D290" s="153" t="s">
        <v>129</v>
      </c>
      <c r="E290" s="154" t="s">
        <v>453</v>
      </c>
      <c r="F290" s="155" t="s">
        <v>454</v>
      </c>
      <c r="G290" s="156" t="s">
        <v>240</v>
      </c>
      <c r="H290" s="157">
        <v>0.643</v>
      </c>
      <c r="I290" s="158"/>
      <c r="J290" s="159">
        <f>ROUND(I290*H290,2)</f>
        <v>0</v>
      </c>
      <c r="K290" s="155" t="s">
        <v>133</v>
      </c>
      <c r="L290" s="34"/>
      <c r="M290" s="160" t="s">
        <v>3</v>
      </c>
      <c r="N290" s="161" t="s">
        <v>45</v>
      </c>
      <c r="O290" s="54"/>
      <c r="P290" s="162">
        <f>O290*H290</f>
        <v>0</v>
      </c>
      <c r="Q290" s="162">
        <v>0</v>
      </c>
      <c r="R290" s="162">
        <f>Q290*H290</f>
        <v>0</v>
      </c>
      <c r="S290" s="162">
        <v>0</v>
      </c>
      <c r="T290" s="163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4" t="s">
        <v>227</v>
      </c>
      <c r="AT290" s="164" t="s">
        <v>129</v>
      </c>
      <c r="AU290" s="164" t="s">
        <v>83</v>
      </c>
      <c r="AY290" s="18" t="s">
        <v>126</v>
      </c>
      <c r="BE290" s="165">
        <f>IF(N290="základní",J290,0)</f>
        <v>0</v>
      </c>
      <c r="BF290" s="165">
        <f>IF(N290="snížená",J290,0)</f>
        <v>0</v>
      </c>
      <c r="BG290" s="165">
        <f>IF(N290="zákl. přenesená",J290,0)</f>
        <v>0</v>
      </c>
      <c r="BH290" s="165">
        <f>IF(N290="sníž. přenesená",J290,0)</f>
        <v>0</v>
      </c>
      <c r="BI290" s="165">
        <f>IF(N290="nulová",J290,0)</f>
        <v>0</v>
      </c>
      <c r="BJ290" s="18" t="s">
        <v>83</v>
      </c>
      <c r="BK290" s="165">
        <f>ROUND(I290*H290,2)</f>
        <v>0</v>
      </c>
      <c r="BL290" s="18" t="s">
        <v>227</v>
      </c>
      <c r="BM290" s="164" t="s">
        <v>455</v>
      </c>
    </row>
    <row r="291" spans="1:65" s="2" customFormat="1" ht="21.75" customHeight="1">
      <c r="A291" s="33"/>
      <c r="B291" s="152"/>
      <c r="C291" s="153" t="s">
        <v>456</v>
      </c>
      <c r="D291" s="153" t="s">
        <v>129</v>
      </c>
      <c r="E291" s="154" t="s">
        <v>457</v>
      </c>
      <c r="F291" s="155" t="s">
        <v>458</v>
      </c>
      <c r="G291" s="156" t="s">
        <v>240</v>
      </c>
      <c r="H291" s="157">
        <v>0.643</v>
      </c>
      <c r="I291" s="158"/>
      <c r="J291" s="159">
        <f>ROUND(I291*H291,2)</f>
        <v>0</v>
      </c>
      <c r="K291" s="155" t="s">
        <v>133</v>
      </c>
      <c r="L291" s="34"/>
      <c r="M291" s="160" t="s">
        <v>3</v>
      </c>
      <c r="N291" s="161" t="s">
        <v>45</v>
      </c>
      <c r="O291" s="54"/>
      <c r="P291" s="162">
        <f>O291*H291</f>
        <v>0</v>
      </c>
      <c r="Q291" s="162">
        <v>0</v>
      </c>
      <c r="R291" s="162">
        <f>Q291*H291</f>
        <v>0</v>
      </c>
      <c r="S291" s="162">
        <v>0</v>
      </c>
      <c r="T291" s="163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4" t="s">
        <v>227</v>
      </c>
      <c r="AT291" s="164" t="s">
        <v>129</v>
      </c>
      <c r="AU291" s="164" t="s">
        <v>83</v>
      </c>
      <c r="AY291" s="18" t="s">
        <v>126</v>
      </c>
      <c r="BE291" s="165">
        <f>IF(N291="základní",J291,0)</f>
        <v>0</v>
      </c>
      <c r="BF291" s="165">
        <f>IF(N291="snížená",J291,0)</f>
        <v>0</v>
      </c>
      <c r="BG291" s="165">
        <f>IF(N291="zákl. přenesená",J291,0)</f>
        <v>0</v>
      </c>
      <c r="BH291" s="165">
        <f>IF(N291="sníž. přenesená",J291,0)</f>
        <v>0</v>
      </c>
      <c r="BI291" s="165">
        <f>IF(N291="nulová",J291,0)</f>
        <v>0</v>
      </c>
      <c r="BJ291" s="18" t="s">
        <v>83</v>
      </c>
      <c r="BK291" s="165">
        <f>ROUND(I291*H291,2)</f>
        <v>0</v>
      </c>
      <c r="BL291" s="18" t="s">
        <v>227</v>
      </c>
      <c r="BM291" s="164" t="s">
        <v>459</v>
      </c>
    </row>
    <row r="292" spans="2:63" s="12" customFormat="1" ht="22.9" customHeight="1">
      <c r="B292" s="139"/>
      <c r="D292" s="140" t="s">
        <v>72</v>
      </c>
      <c r="E292" s="150" t="s">
        <v>460</v>
      </c>
      <c r="F292" s="150" t="s">
        <v>461</v>
      </c>
      <c r="I292" s="142"/>
      <c r="J292" s="151">
        <f>BK292</f>
        <v>0</v>
      </c>
      <c r="L292" s="139"/>
      <c r="M292" s="144"/>
      <c r="N292" s="145"/>
      <c r="O292" s="145"/>
      <c r="P292" s="146">
        <f>SUM(P293:P372)</f>
        <v>0</v>
      </c>
      <c r="Q292" s="145"/>
      <c r="R292" s="146">
        <f>SUM(R293:R372)</f>
        <v>3.3165253399999997</v>
      </c>
      <c r="S292" s="145"/>
      <c r="T292" s="147">
        <f>SUM(T293:T372)</f>
        <v>23.654933120000003</v>
      </c>
      <c r="AR292" s="140" t="s">
        <v>83</v>
      </c>
      <c r="AT292" s="148" t="s">
        <v>72</v>
      </c>
      <c r="AU292" s="148" t="s">
        <v>81</v>
      </c>
      <c r="AY292" s="140" t="s">
        <v>126</v>
      </c>
      <c r="BK292" s="149">
        <f>SUM(BK293:BK372)</f>
        <v>0</v>
      </c>
    </row>
    <row r="293" spans="1:65" s="2" customFormat="1" ht="16.5" customHeight="1">
      <c r="A293" s="33"/>
      <c r="B293" s="152"/>
      <c r="C293" s="153" t="s">
        <v>462</v>
      </c>
      <c r="D293" s="153" t="s">
        <v>129</v>
      </c>
      <c r="E293" s="154" t="s">
        <v>463</v>
      </c>
      <c r="F293" s="155" t="s">
        <v>464</v>
      </c>
      <c r="G293" s="156" t="s">
        <v>142</v>
      </c>
      <c r="H293" s="157">
        <v>514</v>
      </c>
      <c r="I293" s="158"/>
      <c r="J293" s="159">
        <f>ROUND(I293*H293,2)</f>
        <v>0</v>
      </c>
      <c r="K293" s="155" t="s">
        <v>133</v>
      </c>
      <c r="L293" s="34"/>
      <c r="M293" s="160" t="s">
        <v>3</v>
      </c>
      <c r="N293" s="161" t="s">
        <v>45</v>
      </c>
      <c r="O293" s="54"/>
      <c r="P293" s="162">
        <f>O293*H293</f>
        <v>0</v>
      </c>
      <c r="Q293" s="162">
        <v>0</v>
      </c>
      <c r="R293" s="162">
        <f>Q293*H293</f>
        <v>0</v>
      </c>
      <c r="S293" s="162">
        <v>0.04508</v>
      </c>
      <c r="T293" s="163">
        <f>S293*H293</f>
        <v>23.171120000000002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4" t="s">
        <v>227</v>
      </c>
      <c r="AT293" s="164" t="s">
        <v>129</v>
      </c>
      <c r="AU293" s="164" t="s">
        <v>83</v>
      </c>
      <c r="AY293" s="18" t="s">
        <v>126</v>
      </c>
      <c r="BE293" s="165">
        <f>IF(N293="základní",J293,0)</f>
        <v>0</v>
      </c>
      <c r="BF293" s="165">
        <f>IF(N293="snížená",J293,0)</f>
        <v>0</v>
      </c>
      <c r="BG293" s="165">
        <f>IF(N293="zákl. přenesená",J293,0)</f>
        <v>0</v>
      </c>
      <c r="BH293" s="165">
        <f>IF(N293="sníž. přenesená",J293,0)</f>
        <v>0</v>
      </c>
      <c r="BI293" s="165">
        <f>IF(N293="nulová",J293,0)</f>
        <v>0</v>
      </c>
      <c r="BJ293" s="18" t="s">
        <v>83</v>
      </c>
      <c r="BK293" s="165">
        <f>ROUND(I293*H293,2)</f>
        <v>0</v>
      </c>
      <c r="BL293" s="18" t="s">
        <v>227</v>
      </c>
      <c r="BM293" s="164" t="s">
        <v>465</v>
      </c>
    </row>
    <row r="294" spans="2:51" s="13" customFormat="1" ht="12">
      <c r="B294" s="166"/>
      <c r="D294" s="167" t="s">
        <v>136</v>
      </c>
      <c r="E294" s="168" t="s">
        <v>3</v>
      </c>
      <c r="F294" s="169" t="s">
        <v>466</v>
      </c>
      <c r="H294" s="168" t="s">
        <v>3</v>
      </c>
      <c r="I294" s="170"/>
      <c r="L294" s="166"/>
      <c r="M294" s="171"/>
      <c r="N294" s="172"/>
      <c r="O294" s="172"/>
      <c r="P294" s="172"/>
      <c r="Q294" s="172"/>
      <c r="R294" s="172"/>
      <c r="S294" s="172"/>
      <c r="T294" s="173"/>
      <c r="AT294" s="168" t="s">
        <v>136</v>
      </c>
      <c r="AU294" s="168" t="s">
        <v>83</v>
      </c>
      <c r="AV294" s="13" t="s">
        <v>81</v>
      </c>
      <c r="AW294" s="13" t="s">
        <v>34</v>
      </c>
      <c r="AX294" s="13" t="s">
        <v>73</v>
      </c>
      <c r="AY294" s="168" t="s">
        <v>126</v>
      </c>
    </row>
    <row r="295" spans="2:51" s="13" customFormat="1" ht="12">
      <c r="B295" s="166"/>
      <c r="D295" s="167" t="s">
        <v>136</v>
      </c>
      <c r="E295" s="168" t="s">
        <v>3</v>
      </c>
      <c r="F295" s="169" t="s">
        <v>467</v>
      </c>
      <c r="H295" s="168" t="s">
        <v>3</v>
      </c>
      <c r="I295" s="170"/>
      <c r="L295" s="166"/>
      <c r="M295" s="171"/>
      <c r="N295" s="172"/>
      <c r="O295" s="172"/>
      <c r="P295" s="172"/>
      <c r="Q295" s="172"/>
      <c r="R295" s="172"/>
      <c r="S295" s="172"/>
      <c r="T295" s="173"/>
      <c r="AT295" s="168" t="s">
        <v>136</v>
      </c>
      <c r="AU295" s="168" t="s">
        <v>83</v>
      </c>
      <c r="AV295" s="13" t="s">
        <v>81</v>
      </c>
      <c r="AW295" s="13" t="s">
        <v>34</v>
      </c>
      <c r="AX295" s="13" t="s">
        <v>73</v>
      </c>
      <c r="AY295" s="168" t="s">
        <v>126</v>
      </c>
    </row>
    <row r="296" spans="2:51" s="13" customFormat="1" ht="12">
      <c r="B296" s="166"/>
      <c r="D296" s="167" t="s">
        <v>136</v>
      </c>
      <c r="E296" s="168" t="s">
        <v>3</v>
      </c>
      <c r="F296" s="169" t="s">
        <v>468</v>
      </c>
      <c r="H296" s="168" t="s">
        <v>3</v>
      </c>
      <c r="I296" s="170"/>
      <c r="L296" s="166"/>
      <c r="M296" s="171"/>
      <c r="N296" s="172"/>
      <c r="O296" s="172"/>
      <c r="P296" s="172"/>
      <c r="Q296" s="172"/>
      <c r="R296" s="172"/>
      <c r="S296" s="172"/>
      <c r="T296" s="173"/>
      <c r="AT296" s="168" t="s">
        <v>136</v>
      </c>
      <c r="AU296" s="168" t="s">
        <v>83</v>
      </c>
      <c r="AV296" s="13" t="s">
        <v>81</v>
      </c>
      <c r="AW296" s="13" t="s">
        <v>34</v>
      </c>
      <c r="AX296" s="13" t="s">
        <v>73</v>
      </c>
      <c r="AY296" s="168" t="s">
        <v>126</v>
      </c>
    </row>
    <row r="297" spans="2:51" s="14" customFormat="1" ht="12">
      <c r="B297" s="174"/>
      <c r="D297" s="167" t="s">
        <v>136</v>
      </c>
      <c r="E297" s="175" t="s">
        <v>3</v>
      </c>
      <c r="F297" s="176" t="s">
        <v>252</v>
      </c>
      <c r="H297" s="177">
        <v>514</v>
      </c>
      <c r="I297" s="178"/>
      <c r="L297" s="174"/>
      <c r="M297" s="179"/>
      <c r="N297" s="180"/>
      <c r="O297" s="180"/>
      <c r="P297" s="180"/>
      <c r="Q297" s="180"/>
      <c r="R297" s="180"/>
      <c r="S297" s="180"/>
      <c r="T297" s="181"/>
      <c r="AT297" s="175" t="s">
        <v>136</v>
      </c>
      <c r="AU297" s="175" t="s">
        <v>83</v>
      </c>
      <c r="AV297" s="14" t="s">
        <v>83</v>
      </c>
      <c r="AW297" s="14" t="s">
        <v>34</v>
      </c>
      <c r="AX297" s="14" t="s">
        <v>81</v>
      </c>
      <c r="AY297" s="175" t="s">
        <v>126</v>
      </c>
    </row>
    <row r="298" spans="1:65" s="2" customFormat="1" ht="16.5" customHeight="1">
      <c r="A298" s="33"/>
      <c r="B298" s="152"/>
      <c r="C298" s="153" t="s">
        <v>469</v>
      </c>
      <c r="D298" s="153" t="s">
        <v>129</v>
      </c>
      <c r="E298" s="154" t="s">
        <v>470</v>
      </c>
      <c r="F298" s="155" t="s">
        <v>471</v>
      </c>
      <c r="G298" s="156" t="s">
        <v>142</v>
      </c>
      <c r="H298" s="157">
        <v>514</v>
      </c>
      <c r="I298" s="158"/>
      <c r="J298" s="159">
        <f>ROUND(I298*H298,2)</f>
        <v>0</v>
      </c>
      <c r="K298" s="155" t="s">
        <v>133</v>
      </c>
      <c r="L298" s="34"/>
      <c r="M298" s="160" t="s">
        <v>3</v>
      </c>
      <c r="N298" s="161" t="s">
        <v>45</v>
      </c>
      <c r="O298" s="54"/>
      <c r="P298" s="162">
        <f>O298*H298</f>
        <v>0</v>
      </c>
      <c r="Q298" s="162">
        <v>0</v>
      </c>
      <c r="R298" s="162">
        <f>Q298*H298</f>
        <v>0</v>
      </c>
      <c r="S298" s="162">
        <v>0</v>
      </c>
      <c r="T298" s="163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4" t="s">
        <v>227</v>
      </c>
      <c r="AT298" s="164" t="s">
        <v>129</v>
      </c>
      <c r="AU298" s="164" t="s">
        <v>83</v>
      </c>
      <c r="AY298" s="18" t="s">
        <v>126</v>
      </c>
      <c r="BE298" s="165">
        <f>IF(N298="základní",J298,0)</f>
        <v>0</v>
      </c>
      <c r="BF298" s="165">
        <f>IF(N298="snížená",J298,0)</f>
        <v>0</v>
      </c>
      <c r="BG298" s="165">
        <f>IF(N298="zákl. přenesená",J298,0)</f>
        <v>0</v>
      </c>
      <c r="BH298" s="165">
        <f>IF(N298="sníž. přenesená",J298,0)</f>
        <v>0</v>
      </c>
      <c r="BI298" s="165">
        <f>IF(N298="nulová",J298,0)</f>
        <v>0</v>
      </c>
      <c r="BJ298" s="18" t="s">
        <v>83</v>
      </c>
      <c r="BK298" s="165">
        <f>ROUND(I298*H298,2)</f>
        <v>0</v>
      </c>
      <c r="BL298" s="18" t="s">
        <v>227</v>
      </c>
      <c r="BM298" s="164" t="s">
        <v>472</v>
      </c>
    </row>
    <row r="299" spans="1:65" s="2" customFormat="1" ht="16.5" customHeight="1">
      <c r="A299" s="33"/>
      <c r="B299" s="152"/>
      <c r="C299" s="153" t="s">
        <v>195</v>
      </c>
      <c r="D299" s="153" t="s">
        <v>129</v>
      </c>
      <c r="E299" s="154" t="s">
        <v>473</v>
      </c>
      <c r="F299" s="155" t="s">
        <v>474</v>
      </c>
      <c r="G299" s="156" t="s">
        <v>132</v>
      </c>
      <c r="H299" s="157">
        <v>32.386</v>
      </c>
      <c r="I299" s="158"/>
      <c r="J299" s="159">
        <f>ROUND(I299*H299,2)</f>
        <v>0</v>
      </c>
      <c r="K299" s="155" t="s">
        <v>133</v>
      </c>
      <c r="L299" s="34"/>
      <c r="M299" s="160" t="s">
        <v>3</v>
      </c>
      <c r="N299" s="161" t="s">
        <v>45</v>
      </c>
      <c r="O299" s="54"/>
      <c r="P299" s="162">
        <f>O299*H299</f>
        <v>0</v>
      </c>
      <c r="Q299" s="162">
        <v>0</v>
      </c>
      <c r="R299" s="162">
        <f>Q299*H299</f>
        <v>0</v>
      </c>
      <c r="S299" s="162">
        <v>0.01392</v>
      </c>
      <c r="T299" s="163">
        <f>S299*H299</f>
        <v>0.45081312000000007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4" t="s">
        <v>227</v>
      </c>
      <c r="AT299" s="164" t="s">
        <v>129</v>
      </c>
      <c r="AU299" s="164" t="s">
        <v>83</v>
      </c>
      <c r="AY299" s="18" t="s">
        <v>126</v>
      </c>
      <c r="BE299" s="165">
        <f>IF(N299="základní",J299,0)</f>
        <v>0</v>
      </c>
      <c r="BF299" s="165">
        <f>IF(N299="snížená",J299,0)</f>
        <v>0</v>
      </c>
      <c r="BG299" s="165">
        <f>IF(N299="zákl. přenesená",J299,0)</f>
        <v>0</v>
      </c>
      <c r="BH299" s="165">
        <f>IF(N299="sníž. přenesená",J299,0)</f>
        <v>0</v>
      </c>
      <c r="BI299" s="165">
        <f>IF(N299="nulová",J299,0)</f>
        <v>0</v>
      </c>
      <c r="BJ299" s="18" t="s">
        <v>83</v>
      </c>
      <c r="BK299" s="165">
        <f>ROUND(I299*H299,2)</f>
        <v>0</v>
      </c>
      <c r="BL299" s="18" t="s">
        <v>227</v>
      </c>
      <c r="BM299" s="164" t="s">
        <v>475</v>
      </c>
    </row>
    <row r="300" spans="2:51" s="13" customFormat="1" ht="12">
      <c r="B300" s="166"/>
      <c r="D300" s="167" t="s">
        <v>136</v>
      </c>
      <c r="E300" s="168" t="s">
        <v>3</v>
      </c>
      <c r="F300" s="169" t="s">
        <v>476</v>
      </c>
      <c r="H300" s="168" t="s">
        <v>3</v>
      </c>
      <c r="I300" s="170"/>
      <c r="L300" s="166"/>
      <c r="M300" s="171"/>
      <c r="N300" s="172"/>
      <c r="O300" s="172"/>
      <c r="P300" s="172"/>
      <c r="Q300" s="172"/>
      <c r="R300" s="172"/>
      <c r="S300" s="172"/>
      <c r="T300" s="173"/>
      <c r="AT300" s="168" t="s">
        <v>136</v>
      </c>
      <c r="AU300" s="168" t="s">
        <v>83</v>
      </c>
      <c r="AV300" s="13" t="s">
        <v>81</v>
      </c>
      <c r="AW300" s="13" t="s">
        <v>34</v>
      </c>
      <c r="AX300" s="13" t="s">
        <v>73</v>
      </c>
      <c r="AY300" s="168" t="s">
        <v>126</v>
      </c>
    </row>
    <row r="301" spans="2:51" s="13" customFormat="1" ht="12">
      <c r="B301" s="166"/>
      <c r="D301" s="167" t="s">
        <v>136</v>
      </c>
      <c r="E301" s="168" t="s">
        <v>3</v>
      </c>
      <c r="F301" s="169" t="s">
        <v>477</v>
      </c>
      <c r="H301" s="168" t="s">
        <v>3</v>
      </c>
      <c r="I301" s="170"/>
      <c r="L301" s="166"/>
      <c r="M301" s="171"/>
      <c r="N301" s="172"/>
      <c r="O301" s="172"/>
      <c r="P301" s="172"/>
      <c r="Q301" s="172"/>
      <c r="R301" s="172"/>
      <c r="S301" s="172"/>
      <c r="T301" s="173"/>
      <c r="AT301" s="168" t="s">
        <v>136</v>
      </c>
      <c r="AU301" s="168" t="s">
        <v>83</v>
      </c>
      <c r="AV301" s="13" t="s">
        <v>81</v>
      </c>
      <c r="AW301" s="13" t="s">
        <v>34</v>
      </c>
      <c r="AX301" s="13" t="s">
        <v>73</v>
      </c>
      <c r="AY301" s="168" t="s">
        <v>126</v>
      </c>
    </row>
    <row r="302" spans="2:51" s="13" customFormat="1" ht="12">
      <c r="B302" s="166"/>
      <c r="D302" s="167" t="s">
        <v>136</v>
      </c>
      <c r="E302" s="168" t="s">
        <v>3</v>
      </c>
      <c r="F302" s="169" t="s">
        <v>478</v>
      </c>
      <c r="H302" s="168" t="s">
        <v>3</v>
      </c>
      <c r="I302" s="170"/>
      <c r="L302" s="166"/>
      <c r="M302" s="171"/>
      <c r="N302" s="172"/>
      <c r="O302" s="172"/>
      <c r="P302" s="172"/>
      <c r="Q302" s="172"/>
      <c r="R302" s="172"/>
      <c r="S302" s="172"/>
      <c r="T302" s="173"/>
      <c r="AT302" s="168" t="s">
        <v>136</v>
      </c>
      <c r="AU302" s="168" t="s">
        <v>83</v>
      </c>
      <c r="AV302" s="13" t="s">
        <v>81</v>
      </c>
      <c r="AW302" s="13" t="s">
        <v>34</v>
      </c>
      <c r="AX302" s="13" t="s">
        <v>73</v>
      </c>
      <c r="AY302" s="168" t="s">
        <v>126</v>
      </c>
    </row>
    <row r="303" spans="2:51" s="14" customFormat="1" ht="12">
      <c r="B303" s="174"/>
      <c r="D303" s="167" t="s">
        <v>136</v>
      </c>
      <c r="E303" s="175" t="s">
        <v>3</v>
      </c>
      <c r="F303" s="176" t="s">
        <v>479</v>
      </c>
      <c r="H303" s="177">
        <v>32.386</v>
      </c>
      <c r="I303" s="178"/>
      <c r="L303" s="174"/>
      <c r="M303" s="179"/>
      <c r="N303" s="180"/>
      <c r="O303" s="180"/>
      <c r="P303" s="180"/>
      <c r="Q303" s="180"/>
      <c r="R303" s="180"/>
      <c r="S303" s="180"/>
      <c r="T303" s="181"/>
      <c r="AT303" s="175" t="s">
        <v>136</v>
      </c>
      <c r="AU303" s="175" t="s">
        <v>83</v>
      </c>
      <c r="AV303" s="14" t="s">
        <v>83</v>
      </c>
      <c r="AW303" s="14" t="s">
        <v>34</v>
      </c>
      <c r="AX303" s="14" t="s">
        <v>81</v>
      </c>
      <c r="AY303" s="175" t="s">
        <v>126</v>
      </c>
    </row>
    <row r="304" spans="1:65" s="2" customFormat="1" ht="16.5" customHeight="1">
      <c r="A304" s="33"/>
      <c r="B304" s="152"/>
      <c r="C304" s="153" t="s">
        <v>480</v>
      </c>
      <c r="D304" s="153" t="s">
        <v>129</v>
      </c>
      <c r="E304" s="154" t="s">
        <v>481</v>
      </c>
      <c r="F304" s="155" t="s">
        <v>471</v>
      </c>
      <c r="G304" s="156" t="s">
        <v>132</v>
      </c>
      <c r="H304" s="157">
        <v>32.386</v>
      </c>
      <c r="I304" s="158"/>
      <c r="J304" s="159">
        <f>ROUND(I304*H304,2)</f>
        <v>0</v>
      </c>
      <c r="K304" s="155" t="s">
        <v>133</v>
      </c>
      <c r="L304" s="34"/>
      <c r="M304" s="160" t="s">
        <v>3</v>
      </c>
      <c r="N304" s="161" t="s">
        <v>45</v>
      </c>
      <c r="O304" s="54"/>
      <c r="P304" s="162">
        <f>O304*H304</f>
        <v>0</v>
      </c>
      <c r="Q304" s="162">
        <v>0</v>
      </c>
      <c r="R304" s="162">
        <f>Q304*H304</f>
        <v>0</v>
      </c>
      <c r="S304" s="162">
        <v>0</v>
      </c>
      <c r="T304" s="163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4" t="s">
        <v>227</v>
      </c>
      <c r="AT304" s="164" t="s">
        <v>129</v>
      </c>
      <c r="AU304" s="164" t="s">
        <v>83</v>
      </c>
      <c r="AY304" s="18" t="s">
        <v>126</v>
      </c>
      <c r="BE304" s="165">
        <f>IF(N304="základní",J304,0)</f>
        <v>0</v>
      </c>
      <c r="BF304" s="165">
        <f>IF(N304="snížená",J304,0)</f>
        <v>0</v>
      </c>
      <c r="BG304" s="165">
        <f>IF(N304="zákl. přenesená",J304,0)</f>
        <v>0</v>
      </c>
      <c r="BH304" s="165">
        <f>IF(N304="sníž. přenesená",J304,0)</f>
        <v>0</v>
      </c>
      <c r="BI304" s="165">
        <f>IF(N304="nulová",J304,0)</f>
        <v>0</v>
      </c>
      <c r="BJ304" s="18" t="s">
        <v>83</v>
      </c>
      <c r="BK304" s="165">
        <f>ROUND(I304*H304,2)</f>
        <v>0</v>
      </c>
      <c r="BL304" s="18" t="s">
        <v>227</v>
      </c>
      <c r="BM304" s="164" t="s">
        <v>482</v>
      </c>
    </row>
    <row r="305" spans="1:65" s="2" customFormat="1" ht="16.5" customHeight="1">
      <c r="A305" s="33"/>
      <c r="B305" s="152"/>
      <c r="C305" s="153" t="s">
        <v>127</v>
      </c>
      <c r="D305" s="153" t="s">
        <v>129</v>
      </c>
      <c r="E305" s="154" t="s">
        <v>483</v>
      </c>
      <c r="F305" s="155" t="s">
        <v>484</v>
      </c>
      <c r="G305" s="156" t="s">
        <v>149</v>
      </c>
      <c r="H305" s="157">
        <v>2</v>
      </c>
      <c r="I305" s="158"/>
      <c r="J305" s="159">
        <f>ROUND(I305*H305,2)</f>
        <v>0</v>
      </c>
      <c r="K305" s="155" t="s">
        <v>133</v>
      </c>
      <c r="L305" s="34"/>
      <c r="M305" s="160" t="s">
        <v>3</v>
      </c>
      <c r="N305" s="161" t="s">
        <v>45</v>
      </c>
      <c r="O305" s="54"/>
      <c r="P305" s="162">
        <f>O305*H305</f>
        <v>0</v>
      </c>
      <c r="Q305" s="162">
        <v>0</v>
      </c>
      <c r="R305" s="162">
        <f>Q305*H305</f>
        <v>0</v>
      </c>
      <c r="S305" s="162">
        <v>0.0165</v>
      </c>
      <c r="T305" s="163">
        <f>S305*H305</f>
        <v>0.033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4" t="s">
        <v>227</v>
      </c>
      <c r="AT305" s="164" t="s">
        <v>129</v>
      </c>
      <c r="AU305" s="164" t="s">
        <v>83</v>
      </c>
      <c r="AY305" s="18" t="s">
        <v>126</v>
      </c>
      <c r="BE305" s="165">
        <f>IF(N305="základní",J305,0)</f>
        <v>0</v>
      </c>
      <c r="BF305" s="165">
        <f>IF(N305="snížená",J305,0)</f>
        <v>0</v>
      </c>
      <c r="BG305" s="165">
        <f>IF(N305="zákl. přenesená",J305,0)</f>
        <v>0</v>
      </c>
      <c r="BH305" s="165">
        <f>IF(N305="sníž. přenesená",J305,0)</f>
        <v>0</v>
      </c>
      <c r="BI305" s="165">
        <f>IF(N305="nulová",J305,0)</f>
        <v>0</v>
      </c>
      <c r="BJ305" s="18" t="s">
        <v>83</v>
      </c>
      <c r="BK305" s="165">
        <f>ROUND(I305*H305,2)</f>
        <v>0</v>
      </c>
      <c r="BL305" s="18" t="s">
        <v>227</v>
      </c>
      <c r="BM305" s="164" t="s">
        <v>485</v>
      </c>
    </row>
    <row r="306" spans="2:51" s="13" customFormat="1" ht="12">
      <c r="B306" s="166"/>
      <c r="D306" s="167" t="s">
        <v>136</v>
      </c>
      <c r="E306" s="168" t="s">
        <v>3</v>
      </c>
      <c r="F306" s="169" t="s">
        <v>486</v>
      </c>
      <c r="H306" s="168" t="s">
        <v>3</v>
      </c>
      <c r="I306" s="170"/>
      <c r="L306" s="166"/>
      <c r="M306" s="171"/>
      <c r="N306" s="172"/>
      <c r="O306" s="172"/>
      <c r="P306" s="172"/>
      <c r="Q306" s="172"/>
      <c r="R306" s="172"/>
      <c r="S306" s="172"/>
      <c r="T306" s="173"/>
      <c r="AT306" s="168" t="s">
        <v>136</v>
      </c>
      <c r="AU306" s="168" t="s">
        <v>83</v>
      </c>
      <c r="AV306" s="13" t="s">
        <v>81</v>
      </c>
      <c r="AW306" s="13" t="s">
        <v>34</v>
      </c>
      <c r="AX306" s="13" t="s">
        <v>73</v>
      </c>
      <c r="AY306" s="168" t="s">
        <v>126</v>
      </c>
    </row>
    <row r="307" spans="2:51" s="13" customFormat="1" ht="12">
      <c r="B307" s="166"/>
      <c r="D307" s="167" t="s">
        <v>136</v>
      </c>
      <c r="E307" s="168" t="s">
        <v>3</v>
      </c>
      <c r="F307" s="169" t="s">
        <v>251</v>
      </c>
      <c r="H307" s="168" t="s">
        <v>3</v>
      </c>
      <c r="I307" s="170"/>
      <c r="L307" s="166"/>
      <c r="M307" s="171"/>
      <c r="N307" s="172"/>
      <c r="O307" s="172"/>
      <c r="P307" s="172"/>
      <c r="Q307" s="172"/>
      <c r="R307" s="172"/>
      <c r="S307" s="172"/>
      <c r="T307" s="173"/>
      <c r="AT307" s="168" t="s">
        <v>136</v>
      </c>
      <c r="AU307" s="168" t="s">
        <v>83</v>
      </c>
      <c r="AV307" s="13" t="s">
        <v>81</v>
      </c>
      <c r="AW307" s="13" t="s">
        <v>34</v>
      </c>
      <c r="AX307" s="13" t="s">
        <v>73</v>
      </c>
      <c r="AY307" s="168" t="s">
        <v>126</v>
      </c>
    </row>
    <row r="308" spans="2:51" s="14" customFormat="1" ht="12">
      <c r="B308" s="174"/>
      <c r="D308" s="167" t="s">
        <v>136</v>
      </c>
      <c r="E308" s="175" t="s">
        <v>3</v>
      </c>
      <c r="F308" s="176" t="s">
        <v>83</v>
      </c>
      <c r="H308" s="177">
        <v>2</v>
      </c>
      <c r="I308" s="178"/>
      <c r="L308" s="174"/>
      <c r="M308" s="179"/>
      <c r="N308" s="180"/>
      <c r="O308" s="180"/>
      <c r="P308" s="180"/>
      <c r="Q308" s="180"/>
      <c r="R308" s="180"/>
      <c r="S308" s="180"/>
      <c r="T308" s="181"/>
      <c r="AT308" s="175" t="s">
        <v>136</v>
      </c>
      <c r="AU308" s="175" t="s">
        <v>83</v>
      </c>
      <c r="AV308" s="14" t="s">
        <v>83</v>
      </c>
      <c r="AW308" s="14" t="s">
        <v>34</v>
      </c>
      <c r="AX308" s="14" t="s">
        <v>81</v>
      </c>
      <c r="AY308" s="175" t="s">
        <v>126</v>
      </c>
    </row>
    <row r="309" spans="1:65" s="2" customFormat="1" ht="21.75" customHeight="1">
      <c r="A309" s="33"/>
      <c r="B309" s="152"/>
      <c r="C309" s="153" t="s">
        <v>487</v>
      </c>
      <c r="D309" s="153" t="s">
        <v>129</v>
      </c>
      <c r="E309" s="154" t="s">
        <v>258</v>
      </c>
      <c r="F309" s="155" t="s">
        <v>259</v>
      </c>
      <c r="G309" s="156" t="s">
        <v>240</v>
      </c>
      <c r="H309" s="157">
        <v>23.655</v>
      </c>
      <c r="I309" s="158"/>
      <c r="J309" s="159">
        <f>ROUND(I309*H309,2)</f>
        <v>0</v>
      </c>
      <c r="K309" s="155" t="s">
        <v>133</v>
      </c>
      <c r="L309" s="34"/>
      <c r="M309" s="160" t="s">
        <v>3</v>
      </c>
      <c r="N309" s="161" t="s">
        <v>45</v>
      </c>
      <c r="O309" s="54"/>
      <c r="P309" s="162">
        <f>O309*H309</f>
        <v>0</v>
      </c>
      <c r="Q309" s="162">
        <v>0</v>
      </c>
      <c r="R309" s="162">
        <f>Q309*H309</f>
        <v>0</v>
      </c>
      <c r="S309" s="162">
        <v>0</v>
      </c>
      <c r="T309" s="163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4" t="s">
        <v>227</v>
      </c>
      <c r="AT309" s="164" t="s">
        <v>129</v>
      </c>
      <c r="AU309" s="164" t="s">
        <v>83</v>
      </c>
      <c r="AY309" s="18" t="s">
        <v>126</v>
      </c>
      <c r="BE309" s="165">
        <f>IF(N309="základní",J309,0)</f>
        <v>0</v>
      </c>
      <c r="BF309" s="165">
        <f>IF(N309="snížená",J309,0)</f>
        <v>0</v>
      </c>
      <c r="BG309" s="165">
        <f>IF(N309="zákl. přenesená",J309,0)</f>
        <v>0</v>
      </c>
      <c r="BH309" s="165">
        <f>IF(N309="sníž. přenesená",J309,0)</f>
        <v>0</v>
      </c>
      <c r="BI309" s="165">
        <f>IF(N309="nulová",J309,0)</f>
        <v>0</v>
      </c>
      <c r="BJ309" s="18" t="s">
        <v>83</v>
      </c>
      <c r="BK309" s="165">
        <f>ROUND(I309*H309,2)</f>
        <v>0</v>
      </c>
      <c r="BL309" s="18" t="s">
        <v>227</v>
      </c>
      <c r="BM309" s="164" t="s">
        <v>488</v>
      </c>
    </row>
    <row r="310" spans="2:51" s="13" customFormat="1" ht="12">
      <c r="B310" s="166"/>
      <c r="D310" s="167" t="s">
        <v>136</v>
      </c>
      <c r="E310" s="168" t="s">
        <v>3</v>
      </c>
      <c r="F310" s="169" t="s">
        <v>489</v>
      </c>
      <c r="H310" s="168" t="s">
        <v>3</v>
      </c>
      <c r="I310" s="170"/>
      <c r="L310" s="166"/>
      <c r="M310" s="171"/>
      <c r="N310" s="172"/>
      <c r="O310" s="172"/>
      <c r="P310" s="172"/>
      <c r="Q310" s="172"/>
      <c r="R310" s="172"/>
      <c r="S310" s="172"/>
      <c r="T310" s="173"/>
      <c r="AT310" s="168" t="s">
        <v>136</v>
      </c>
      <c r="AU310" s="168" t="s">
        <v>83</v>
      </c>
      <c r="AV310" s="13" t="s">
        <v>81</v>
      </c>
      <c r="AW310" s="13" t="s">
        <v>34</v>
      </c>
      <c r="AX310" s="13" t="s">
        <v>73</v>
      </c>
      <c r="AY310" s="168" t="s">
        <v>126</v>
      </c>
    </row>
    <row r="311" spans="2:51" s="13" customFormat="1" ht="12">
      <c r="B311" s="166"/>
      <c r="D311" s="167" t="s">
        <v>136</v>
      </c>
      <c r="E311" s="168" t="s">
        <v>3</v>
      </c>
      <c r="F311" s="169" t="s">
        <v>262</v>
      </c>
      <c r="H311" s="168" t="s">
        <v>3</v>
      </c>
      <c r="I311" s="170"/>
      <c r="L311" s="166"/>
      <c r="M311" s="171"/>
      <c r="N311" s="172"/>
      <c r="O311" s="172"/>
      <c r="P311" s="172"/>
      <c r="Q311" s="172"/>
      <c r="R311" s="172"/>
      <c r="S311" s="172"/>
      <c r="T311" s="173"/>
      <c r="AT311" s="168" t="s">
        <v>136</v>
      </c>
      <c r="AU311" s="168" t="s">
        <v>83</v>
      </c>
      <c r="AV311" s="13" t="s">
        <v>81</v>
      </c>
      <c r="AW311" s="13" t="s">
        <v>34</v>
      </c>
      <c r="AX311" s="13" t="s">
        <v>73</v>
      </c>
      <c r="AY311" s="168" t="s">
        <v>126</v>
      </c>
    </row>
    <row r="312" spans="2:51" s="14" customFormat="1" ht="12">
      <c r="B312" s="174"/>
      <c r="D312" s="167" t="s">
        <v>136</v>
      </c>
      <c r="E312" s="175" t="s">
        <v>3</v>
      </c>
      <c r="F312" s="176" t="s">
        <v>490</v>
      </c>
      <c r="H312" s="177">
        <v>23.655</v>
      </c>
      <c r="I312" s="178"/>
      <c r="L312" s="174"/>
      <c r="M312" s="179"/>
      <c r="N312" s="180"/>
      <c r="O312" s="180"/>
      <c r="P312" s="180"/>
      <c r="Q312" s="180"/>
      <c r="R312" s="180"/>
      <c r="S312" s="180"/>
      <c r="T312" s="181"/>
      <c r="AT312" s="175" t="s">
        <v>136</v>
      </c>
      <c r="AU312" s="175" t="s">
        <v>83</v>
      </c>
      <c r="AV312" s="14" t="s">
        <v>83</v>
      </c>
      <c r="AW312" s="14" t="s">
        <v>34</v>
      </c>
      <c r="AX312" s="14" t="s">
        <v>81</v>
      </c>
      <c r="AY312" s="175" t="s">
        <v>126</v>
      </c>
    </row>
    <row r="313" spans="1:65" s="2" customFormat="1" ht="16.5" customHeight="1">
      <c r="A313" s="33"/>
      <c r="B313" s="152"/>
      <c r="C313" s="153" t="s">
        <v>491</v>
      </c>
      <c r="D313" s="153" t="s">
        <v>129</v>
      </c>
      <c r="E313" s="154" t="s">
        <v>265</v>
      </c>
      <c r="F313" s="155" t="s">
        <v>266</v>
      </c>
      <c r="G313" s="156" t="s">
        <v>240</v>
      </c>
      <c r="H313" s="157">
        <v>0.033</v>
      </c>
      <c r="I313" s="158"/>
      <c r="J313" s="159">
        <f>ROUND(I313*H313,2)</f>
        <v>0</v>
      </c>
      <c r="K313" s="155" t="s">
        <v>133</v>
      </c>
      <c r="L313" s="34"/>
      <c r="M313" s="160" t="s">
        <v>3</v>
      </c>
      <c r="N313" s="161" t="s">
        <v>45</v>
      </c>
      <c r="O313" s="54"/>
      <c r="P313" s="162">
        <f>O313*H313</f>
        <v>0</v>
      </c>
      <c r="Q313" s="162">
        <v>0</v>
      </c>
      <c r="R313" s="162">
        <f>Q313*H313</f>
        <v>0</v>
      </c>
      <c r="S313" s="162">
        <v>0</v>
      </c>
      <c r="T313" s="163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4" t="s">
        <v>227</v>
      </c>
      <c r="AT313" s="164" t="s">
        <v>129</v>
      </c>
      <c r="AU313" s="164" t="s">
        <v>83</v>
      </c>
      <c r="AY313" s="18" t="s">
        <v>126</v>
      </c>
      <c r="BE313" s="165">
        <f>IF(N313="základní",J313,0)</f>
        <v>0</v>
      </c>
      <c r="BF313" s="165">
        <f>IF(N313="snížená",J313,0)</f>
        <v>0</v>
      </c>
      <c r="BG313" s="165">
        <f>IF(N313="zákl. přenesená",J313,0)</f>
        <v>0</v>
      </c>
      <c r="BH313" s="165">
        <f>IF(N313="sníž. přenesená",J313,0)</f>
        <v>0</v>
      </c>
      <c r="BI313" s="165">
        <f>IF(N313="nulová",J313,0)</f>
        <v>0</v>
      </c>
      <c r="BJ313" s="18" t="s">
        <v>83</v>
      </c>
      <c r="BK313" s="165">
        <f>ROUND(I313*H313,2)</f>
        <v>0</v>
      </c>
      <c r="BL313" s="18" t="s">
        <v>227</v>
      </c>
      <c r="BM313" s="164" t="s">
        <v>492</v>
      </c>
    </row>
    <row r="314" spans="2:51" s="13" customFormat="1" ht="12">
      <c r="B314" s="166"/>
      <c r="D314" s="167" t="s">
        <v>136</v>
      </c>
      <c r="E314" s="168" t="s">
        <v>3</v>
      </c>
      <c r="F314" s="169" t="s">
        <v>493</v>
      </c>
      <c r="H314" s="168" t="s">
        <v>3</v>
      </c>
      <c r="I314" s="170"/>
      <c r="L314" s="166"/>
      <c r="M314" s="171"/>
      <c r="N314" s="172"/>
      <c r="O314" s="172"/>
      <c r="P314" s="172"/>
      <c r="Q314" s="172"/>
      <c r="R314" s="172"/>
      <c r="S314" s="172"/>
      <c r="T314" s="173"/>
      <c r="AT314" s="168" t="s">
        <v>136</v>
      </c>
      <c r="AU314" s="168" t="s">
        <v>83</v>
      </c>
      <c r="AV314" s="13" t="s">
        <v>81</v>
      </c>
      <c r="AW314" s="13" t="s">
        <v>34</v>
      </c>
      <c r="AX314" s="13" t="s">
        <v>73</v>
      </c>
      <c r="AY314" s="168" t="s">
        <v>126</v>
      </c>
    </row>
    <row r="315" spans="2:51" s="14" customFormat="1" ht="12">
      <c r="B315" s="174"/>
      <c r="D315" s="167" t="s">
        <v>136</v>
      </c>
      <c r="E315" s="175" t="s">
        <v>3</v>
      </c>
      <c r="F315" s="176" t="s">
        <v>494</v>
      </c>
      <c r="H315" s="177">
        <v>0.033</v>
      </c>
      <c r="I315" s="178"/>
      <c r="L315" s="174"/>
      <c r="M315" s="179"/>
      <c r="N315" s="180"/>
      <c r="O315" s="180"/>
      <c r="P315" s="180"/>
      <c r="Q315" s="180"/>
      <c r="R315" s="180"/>
      <c r="S315" s="180"/>
      <c r="T315" s="181"/>
      <c r="AT315" s="175" t="s">
        <v>136</v>
      </c>
      <c r="AU315" s="175" t="s">
        <v>83</v>
      </c>
      <c r="AV315" s="14" t="s">
        <v>83</v>
      </c>
      <c r="AW315" s="14" t="s">
        <v>34</v>
      </c>
      <c r="AX315" s="14" t="s">
        <v>81</v>
      </c>
      <c r="AY315" s="175" t="s">
        <v>126</v>
      </c>
    </row>
    <row r="316" spans="1:65" s="2" customFormat="1" ht="21.75" customHeight="1">
      <c r="A316" s="33"/>
      <c r="B316" s="152"/>
      <c r="C316" s="153" t="s">
        <v>495</v>
      </c>
      <c r="D316" s="153" t="s">
        <v>129</v>
      </c>
      <c r="E316" s="154" t="s">
        <v>270</v>
      </c>
      <c r="F316" s="155" t="s">
        <v>271</v>
      </c>
      <c r="G316" s="156" t="s">
        <v>240</v>
      </c>
      <c r="H316" s="157">
        <v>0.627</v>
      </c>
      <c r="I316" s="158"/>
      <c r="J316" s="159">
        <f>ROUND(I316*H316,2)</f>
        <v>0</v>
      </c>
      <c r="K316" s="155" t="s">
        <v>133</v>
      </c>
      <c r="L316" s="34"/>
      <c r="M316" s="160" t="s">
        <v>3</v>
      </c>
      <c r="N316" s="161" t="s">
        <v>45</v>
      </c>
      <c r="O316" s="54"/>
      <c r="P316" s="162">
        <f>O316*H316</f>
        <v>0</v>
      </c>
      <c r="Q316" s="162">
        <v>0</v>
      </c>
      <c r="R316" s="162">
        <f>Q316*H316</f>
        <v>0</v>
      </c>
      <c r="S316" s="162">
        <v>0</v>
      </c>
      <c r="T316" s="163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4" t="s">
        <v>227</v>
      </c>
      <c r="AT316" s="164" t="s">
        <v>129</v>
      </c>
      <c r="AU316" s="164" t="s">
        <v>83</v>
      </c>
      <c r="AY316" s="18" t="s">
        <v>126</v>
      </c>
      <c r="BE316" s="165">
        <f>IF(N316="základní",J316,0)</f>
        <v>0</v>
      </c>
      <c r="BF316" s="165">
        <f>IF(N316="snížená",J316,0)</f>
        <v>0</v>
      </c>
      <c r="BG316" s="165">
        <f>IF(N316="zákl. přenesená",J316,0)</f>
        <v>0</v>
      </c>
      <c r="BH316" s="165">
        <f>IF(N316="sníž. přenesená",J316,0)</f>
        <v>0</v>
      </c>
      <c r="BI316" s="165">
        <f>IF(N316="nulová",J316,0)</f>
        <v>0</v>
      </c>
      <c r="BJ316" s="18" t="s">
        <v>83</v>
      </c>
      <c r="BK316" s="165">
        <f>ROUND(I316*H316,2)</f>
        <v>0</v>
      </c>
      <c r="BL316" s="18" t="s">
        <v>227</v>
      </c>
      <c r="BM316" s="164" t="s">
        <v>496</v>
      </c>
    </row>
    <row r="317" spans="2:51" s="14" customFormat="1" ht="12">
      <c r="B317" s="174"/>
      <c r="D317" s="167" t="s">
        <v>136</v>
      </c>
      <c r="E317" s="175" t="s">
        <v>3</v>
      </c>
      <c r="F317" s="176" t="s">
        <v>497</v>
      </c>
      <c r="H317" s="177">
        <v>0.627</v>
      </c>
      <c r="I317" s="178"/>
      <c r="L317" s="174"/>
      <c r="M317" s="179"/>
      <c r="N317" s="180"/>
      <c r="O317" s="180"/>
      <c r="P317" s="180"/>
      <c r="Q317" s="180"/>
      <c r="R317" s="180"/>
      <c r="S317" s="180"/>
      <c r="T317" s="181"/>
      <c r="AT317" s="175" t="s">
        <v>136</v>
      </c>
      <c r="AU317" s="175" t="s">
        <v>83</v>
      </c>
      <c r="AV317" s="14" t="s">
        <v>83</v>
      </c>
      <c r="AW317" s="14" t="s">
        <v>34</v>
      </c>
      <c r="AX317" s="14" t="s">
        <v>81</v>
      </c>
      <c r="AY317" s="175" t="s">
        <v>126</v>
      </c>
    </row>
    <row r="318" spans="1:65" s="2" customFormat="1" ht="21.75" customHeight="1">
      <c r="A318" s="33"/>
      <c r="B318" s="152"/>
      <c r="C318" s="153" t="s">
        <v>163</v>
      </c>
      <c r="D318" s="153" t="s">
        <v>129</v>
      </c>
      <c r="E318" s="154" t="s">
        <v>275</v>
      </c>
      <c r="F318" s="155" t="s">
        <v>276</v>
      </c>
      <c r="G318" s="156" t="s">
        <v>240</v>
      </c>
      <c r="H318" s="157">
        <v>0.017</v>
      </c>
      <c r="I318" s="158"/>
      <c r="J318" s="159">
        <f>ROUND(I318*H318,2)</f>
        <v>0</v>
      </c>
      <c r="K318" s="155" t="s">
        <v>133</v>
      </c>
      <c r="L318" s="34"/>
      <c r="M318" s="160" t="s">
        <v>3</v>
      </c>
      <c r="N318" s="161" t="s">
        <v>45</v>
      </c>
      <c r="O318" s="54"/>
      <c r="P318" s="162">
        <f>O318*H318</f>
        <v>0</v>
      </c>
      <c r="Q318" s="162">
        <v>0</v>
      </c>
      <c r="R318" s="162">
        <f>Q318*H318</f>
        <v>0</v>
      </c>
      <c r="S318" s="162">
        <v>0</v>
      </c>
      <c r="T318" s="163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4" t="s">
        <v>227</v>
      </c>
      <c r="AT318" s="164" t="s">
        <v>129</v>
      </c>
      <c r="AU318" s="164" t="s">
        <v>83</v>
      </c>
      <c r="AY318" s="18" t="s">
        <v>126</v>
      </c>
      <c r="BE318" s="165">
        <f>IF(N318="základní",J318,0)</f>
        <v>0</v>
      </c>
      <c r="BF318" s="165">
        <f>IF(N318="snížená",J318,0)</f>
        <v>0</v>
      </c>
      <c r="BG318" s="165">
        <f>IF(N318="zákl. přenesená",J318,0)</f>
        <v>0</v>
      </c>
      <c r="BH318" s="165">
        <f>IF(N318="sníž. přenesená",J318,0)</f>
        <v>0</v>
      </c>
      <c r="BI318" s="165">
        <f>IF(N318="nulová",J318,0)</f>
        <v>0</v>
      </c>
      <c r="BJ318" s="18" t="s">
        <v>83</v>
      </c>
      <c r="BK318" s="165">
        <f>ROUND(I318*H318,2)</f>
        <v>0</v>
      </c>
      <c r="BL318" s="18" t="s">
        <v>227</v>
      </c>
      <c r="BM318" s="164" t="s">
        <v>498</v>
      </c>
    </row>
    <row r="319" spans="2:51" s="14" customFormat="1" ht="12">
      <c r="B319" s="174"/>
      <c r="D319" s="167" t="s">
        <v>136</v>
      </c>
      <c r="E319" s="175" t="s">
        <v>3</v>
      </c>
      <c r="F319" s="176" t="s">
        <v>499</v>
      </c>
      <c r="H319" s="177">
        <v>0.017</v>
      </c>
      <c r="I319" s="178"/>
      <c r="L319" s="174"/>
      <c r="M319" s="179"/>
      <c r="N319" s="180"/>
      <c r="O319" s="180"/>
      <c r="P319" s="180"/>
      <c r="Q319" s="180"/>
      <c r="R319" s="180"/>
      <c r="S319" s="180"/>
      <c r="T319" s="181"/>
      <c r="AT319" s="175" t="s">
        <v>136</v>
      </c>
      <c r="AU319" s="175" t="s">
        <v>83</v>
      </c>
      <c r="AV319" s="14" t="s">
        <v>83</v>
      </c>
      <c r="AW319" s="14" t="s">
        <v>34</v>
      </c>
      <c r="AX319" s="14" t="s">
        <v>81</v>
      </c>
      <c r="AY319" s="175" t="s">
        <v>126</v>
      </c>
    </row>
    <row r="320" spans="1:65" s="2" customFormat="1" ht="21.75" customHeight="1">
      <c r="A320" s="33"/>
      <c r="B320" s="152"/>
      <c r="C320" s="153" t="s">
        <v>500</v>
      </c>
      <c r="D320" s="153" t="s">
        <v>129</v>
      </c>
      <c r="E320" s="154" t="s">
        <v>501</v>
      </c>
      <c r="F320" s="155" t="s">
        <v>502</v>
      </c>
      <c r="G320" s="156" t="s">
        <v>240</v>
      </c>
      <c r="H320" s="157">
        <v>0.017</v>
      </c>
      <c r="I320" s="158"/>
      <c r="J320" s="159">
        <f>ROUND(I320*H320,2)</f>
        <v>0</v>
      </c>
      <c r="K320" s="155" t="s">
        <v>133</v>
      </c>
      <c r="L320" s="34"/>
      <c r="M320" s="160" t="s">
        <v>3</v>
      </c>
      <c r="N320" s="161" t="s">
        <v>45</v>
      </c>
      <c r="O320" s="54"/>
      <c r="P320" s="162">
        <f>O320*H320</f>
        <v>0</v>
      </c>
      <c r="Q320" s="162">
        <v>0</v>
      </c>
      <c r="R320" s="162">
        <f>Q320*H320</f>
        <v>0</v>
      </c>
      <c r="S320" s="162">
        <v>0</v>
      </c>
      <c r="T320" s="163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4" t="s">
        <v>227</v>
      </c>
      <c r="AT320" s="164" t="s">
        <v>129</v>
      </c>
      <c r="AU320" s="164" t="s">
        <v>83</v>
      </c>
      <c r="AY320" s="18" t="s">
        <v>126</v>
      </c>
      <c r="BE320" s="165">
        <f>IF(N320="základní",J320,0)</f>
        <v>0</v>
      </c>
      <c r="BF320" s="165">
        <f>IF(N320="snížená",J320,0)</f>
        <v>0</v>
      </c>
      <c r="BG320" s="165">
        <f>IF(N320="zákl. přenesená",J320,0)</f>
        <v>0</v>
      </c>
      <c r="BH320" s="165">
        <f>IF(N320="sníž. přenesená",J320,0)</f>
        <v>0</v>
      </c>
      <c r="BI320" s="165">
        <f>IF(N320="nulová",J320,0)</f>
        <v>0</v>
      </c>
      <c r="BJ320" s="18" t="s">
        <v>83</v>
      </c>
      <c r="BK320" s="165">
        <f>ROUND(I320*H320,2)</f>
        <v>0</v>
      </c>
      <c r="BL320" s="18" t="s">
        <v>227</v>
      </c>
      <c r="BM320" s="164" t="s">
        <v>503</v>
      </c>
    </row>
    <row r="321" spans="2:51" s="14" customFormat="1" ht="12">
      <c r="B321" s="174"/>
      <c r="D321" s="167" t="s">
        <v>136</v>
      </c>
      <c r="E321" s="175" t="s">
        <v>3</v>
      </c>
      <c r="F321" s="176" t="s">
        <v>499</v>
      </c>
      <c r="H321" s="177">
        <v>0.017</v>
      </c>
      <c r="I321" s="178"/>
      <c r="L321" s="174"/>
      <c r="M321" s="179"/>
      <c r="N321" s="180"/>
      <c r="O321" s="180"/>
      <c r="P321" s="180"/>
      <c r="Q321" s="180"/>
      <c r="R321" s="180"/>
      <c r="S321" s="180"/>
      <c r="T321" s="181"/>
      <c r="AT321" s="175" t="s">
        <v>136</v>
      </c>
      <c r="AU321" s="175" t="s">
        <v>83</v>
      </c>
      <c r="AV321" s="14" t="s">
        <v>83</v>
      </c>
      <c r="AW321" s="14" t="s">
        <v>34</v>
      </c>
      <c r="AX321" s="14" t="s">
        <v>81</v>
      </c>
      <c r="AY321" s="175" t="s">
        <v>126</v>
      </c>
    </row>
    <row r="322" spans="1:65" s="2" customFormat="1" ht="16.5" customHeight="1">
      <c r="A322" s="33"/>
      <c r="B322" s="152"/>
      <c r="C322" s="153" t="s">
        <v>504</v>
      </c>
      <c r="D322" s="153" t="s">
        <v>129</v>
      </c>
      <c r="E322" s="154" t="s">
        <v>505</v>
      </c>
      <c r="F322" s="155" t="s">
        <v>506</v>
      </c>
      <c r="G322" s="156" t="s">
        <v>142</v>
      </c>
      <c r="H322" s="157">
        <v>514</v>
      </c>
      <c r="I322" s="158"/>
      <c r="J322" s="159">
        <f>ROUND(I322*H322,2)</f>
        <v>0</v>
      </c>
      <c r="K322" s="155" t="s">
        <v>133</v>
      </c>
      <c r="L322" s="34"/>
      <c r="M322" s="160" t="s">
        <v>3</v>
      </c>
      <c r="N322" s="161" t="s">
        <v>45</v>
      </c>
      <c r="O322" s="54"/>
      <c r="P322" s="162">
        <f>O322*H322</f>
        <v>0</v>
      </c>
      <c r="Q322" s="162">
        <v>0</v>
      </c>
      <c r="R322" s="162">
        <f>Q322*H322</f>
        <v>0</v>
      </c>
      <c r="S322" s="162">
        <v>0</v>
      </c>
      <c r="T322" s="163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4" t="s">
        <v>227</v>
      </c>
      <c r="AT322" s="164" t="s">
        <v>129</v>
      </c>
      <c r="AU322" s="164" t="s">
        <v>83</v>
      </c>
      <c r="AY322" s="18" t="s">
        <v>126</v>
      </c>
      <c r="BE322" s="165">
        <f>IF(N322="základní",J322,0)</f>
        <v>0</v>
      </c>
      <c r="BF322" s="165">
        <f>IF(N322="snížená",J322,0)</f>
        <v>0</v>
      </c>
      <c r="BG322" s="165">
        <f>IF(N322="zákl. přenesená",J322,0)</f>
        <v>0</v>
      </c>
      <c r="BH322" s="165">
        <f>IF(N322="sníž. přenesená",J322,0)</f>
        <v>0</v>
      </c>
      <c r="BI322" s="165">
        <f>IF(N322="nulová",J322,0)</f>
        <v>0</v>
      </c>
      <c r="BJ322" s="18" t="s">
        <v>83</v>
      </c>
      <c r="BK322" s="165">
        <f>ROUND(I322*H322,2)</f>
        <v>0</v>
      </c>
      <c r="BL322" s="18" t="s">
        <v>227</v>
      </c>
      <c r="BM322" s="164" t="s">
        <v>507</v>
      </c>
    </row>
    <row r="323" spans="2:51" s="13" customFormat="1" ht="12">
      <c r="B323" s="166"/>
      <c r="D323" s="167" t="s">
        <v>136</v>
      </c>
      <c r="E323" s="168" t="s">
        <v>3</v>
      </c>
      <c r="F323" s="169" t="s">
        <v>508</v>
      </c>
      <c r="H323" s="168" t="s">
        <v>3</v>
      </c>
      <c r="I323" s="170"/>
      <c r="L323" s="166"/>
      <c r="M323" s="171"/>
      <c r="N323" s="172"/>
      <c r="O323" s="172"/>
      <c r="P323" s="172"/>
      <c r="Q323" s="172"/>
      <c r="R323" s="172"/>
      <c r="S323" s="172"/>
      <c r="T323" s="173"/>
      <c r="AT323" s="168" t="s">
        <v>136</v>
      </c>
      <c r="AU323" s="168" t="s">
        <v>83</v>
      </c>
      <c r="AV323" s="13" t="s">
        <v>81</v>
      </c>
      <c r="AW323" s="13" t="s">
        <v>34</v>
      </c>
      <c r="AX323" s="13" t="s">
        <v>73</v>
      </c>
      <c r="AY323" s="168" t="s">
        <v>126</v>
      </c>
    </row>
    <row r="324" spans="2:51" s="13" customFormat="1" ht="12">
      <c r="B324" s="166"/>
      <c r="D324" s="167" t="s">
        <v>136</v>
      </c>
      <c r="E324" s="168" t="s">
        <v>3</v>
      </c>
      <c r="F324" s="169" t="s">
        <v>283</v>
      </c>
      <c r="H324" s="168" t="s">
        <v>3</v>
      </c>
      <c r="I324" s="170"/>
      <c r="L324" s="166"/>
      <c r="M324" s="171"/>
      <c r="N324" s="172"/>
      <c r="O324" s="172"/>
      <c r="P324" s="172"/>
      <c r="Q324" s="172"/>
      <c r="R324" s="172"/>
      <c r="S324" s="172"/>
      <c r="T324" s="173"/>
      <c r="AT324" s="168" t="s">
        <v>136</v>
      </c>
      <c r="AU324" s="168" t="s">
        <v>83</v>
      </c>
      <c r="AV324" s="13" t="s">
        <v>81</v>
      </c>
      <c r="AW324" s="13" t="s">
        <v>34</v>
      </c>
      <c r="AX324" s="13" t="s">
        <v>73</v>
      </c>
      <c r="AY324" s="168" t="s">
        <v>126</v>
      </c>
    </row>
    <row r="325" spans="2:51" s="13" customFormat="1" ht="12">
      <c r="B325" s="166"/>
      <c r="D325" s="167" t="s">
        <v>136</v>
      </c>
      <c r="E325" s="168" t="s">
        <v>3</v>
      </c>
      <c r="F325" s="169" t="s">
        <v>467</v>
      </c>
      <c r="H325" s="168" t="s">
        <v>3</v>
      </c>
      <c r="I325" s="170"/>
      <c r="L325" s="166"/>
      <c r="M325" s="171"/>
      <c r="N325" s="172"/>
      <c r="O325" s="172"/>
      <c r="P325" s="172"/>
      <c r="Q325" s="172"/>
      <c r="R325" s="172"/>
      <c r="S325" s="172"/>
      <c r="T325" s="173"/>
      <c r="AT325" s="168" t="s">
        <v>136</v>
      </c>
      <c r="AU325" s="168" t="s">
        <v>83</v>
      </c>
      <c r="AV325" s="13" t="s">
        <v>81</v>
      </c>
      <c r="AW325" s="13" t="s">
        <v>34</v>
      </c>
      <c r="AX325" s="13" t="s">
        <v>73</v>
      </c>
      <c r="AY325" s="168" t="s">
        <v>126</v>
      </c>
    </row>
    <row r="326" spans="2:51" s="13" customFormat="1" ht="12">
      <c r="B326" s="166"/>
      <c r="D326" s="167" t="s">
        <v>136</v>
      </c>
      <c r="E326" s="168" t="s">
        <v>3</v>
      </c>
      <c r="F326" s="169" t="s">
        <v>468</v>
      </c>
      <c r="H326" s="168" t="s">
        <v>3</v>
      </c>
      <c r="I326" s="170"/>
      <c r="L326" s="166"/>
      <c r="M326" s="171"/>
      <c r="N326" s="172"/>
      <c r="O326" s="172"/>
      <c r="P326" s="172"/>
      <c r="Q326" s="172"/>
      <c r="R326" s="172"/>
      <c r="S326" s="172"/>
      <c r="T326" s="173"/>
      <c r="AT326" s="168" t="s">
        <v>136</v>
      </c>
      <c r="AU326" s="168" t="s">
        <v>83</v>
      </c>
      <c r="AV326" s="13" t="s">
        <v>81</v>
      </c>
      <c r="AW326" s="13" t="s">
        <v>34</v>
      </c>
      <c r="AX326" s="13" t="s">
        <v>73</v>
      </c>
      <c r="AY326" s="168" t="s">
        <v>126</v>
      </c>
    </row>
    <row r="327" spans="2:51" s="14" customFormat="1" ht="12">
      <c r="B327" s="174"/>
      <c r="D327" s="167" t="s">
        <v>136</v>
      </c>
      <c r="E327" s="175" t="s">
        <v>3</v>
      </c>
      <c r="F327" s="176" t="s">
        <v>252</v>
      </c>
      <c r="H327" s="177">
        <v>514</v>
      </c>
      <c r="I327" s="178"/>
      <c r="L327" s="174"/>
      <c r="M327" s="179"/>
      <c r="N327" s="180"/>
      <c r="O327" s="180"/>
      <c r="P327" s="180"/>
      <c r="Q327" s="180"/>
      <c r="R327" s="180"/>
      <c r="S327" s="180"/>
      <c r="T327" s="181"/>
      <c r="AT327" s="175" t="s">
        <v>136</v>
      </c>
      <c r="AU327" s="175" t="s">
        <v>83</v>
      </c>
      <c r="AV327" s="14" t="s">
        <v>83</v>
      </c>
      <c r="AW327" s="14" t="s">
        <v>34</v>
      </c>
      <c r="AX327" s="14" t="s">
        <v>81</v>
      </c>
      <c r="AY327" s="175" t="s">
        <v>126</v>
      </c>
    </row>
    <row r="328" spans="1:65" s="2" customFormat="1" ht="16.5" customHeight="1">
      <c r="A328" s="33"/>
      <c r="B328" s="152"/>
      <c r="C328" s="190" t="s">
        <v>509</v>
      </c>
      <c r="D328" s="190" t="s">
        <v>285</v>
      </c>
      <c r="E328" s="191" t="s">
        <v>510</v>
      </c>
      <c r="F328" s="192" t="s">
        <v>511</v>
      </c>
      <c r="G328" s="193" t="s">
        <v>149</v>
      </c>
      <c r="H328" s="194">
        <v>661</v>
      </c>
      <c r="I328" s="195"/>
      <c r="J328" s="196">
        <f>ROUND(I328*H328,2)</f>
        <v>0</v>
      </c>
      <c r="K328" s="192" t="s">
        <v>3</v>
      </c>
      <c r="L328" s="197"/>
      <c r="M328" s="198" t="s">
        <v>3</v>
      </c>
      <c r="N328" s="199" t="s">
        <v>45</v>
      </c>
      <c r="O328" s="54"/>
      <c r="P328" s="162">
        <f>O328*H328</f>
        <v>0</v>
      </c>
      <c r="Q328" s="162">
        <v>0.0043</v>
      </c>
      <c r="R328" s="162">
        <f>Q328*H328</f>
        <v>2.8423</v>
      </c>
      <c r="S328" s="162">
        <v>0</v>
      </c>
      <c r="T328" s="163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4" t="s">
        <v>289</v>
      </c>
      <c r="AT328" s="164" t="s">
        <v>285</v>
      </c>
      <c r="AU328" s="164" t="s">
        <v>83</v>
      </c>
      <c r="AY328" s="18" t="s">
        <v>126</v>
      </c>
      <c r="BE328" s="165">
        <f>IF(N328="základní",J328,0)</f>
        <v>0</v>
      </c>
      <c r="BF328" s="165">
        <f>IF(N328="snížená",J328,0)</f>
        <v>0</v>
      </c>
      <c r="BG328" s="165">
        <f>IF(N328="zákl. přenesená",J328,0)</f>
        <v>0</v>
      </c>
      <c r="BH328" s="165">
        <f>IF(N328="sníž. přenesená",J328,0)</f>
        <v>0</v>
      </c>
      <c r="BI328" s="165">
        <f>IF(N328="nulová",J328,0)</f>
        <v>0</v>
      </c>
      <c r="BJ328" s="18" t="s">
        <v>83</v>
      </c>
      <c r="BK328" s="165">
        <f>ROUND(I328*H328,2)</f>
        <v>0</v>
      </c>
      <c r="BL328" s="18" t="s">
        <v>227</v>
      </c>
      <c r="BM328" s="164" t="s">
        <v>512</v>
      </c>
    </row>
    <row r="329" spans="2:51" s="13" customFormat="1" ht="12">
      <c r="B329" s="166"/>
      <c r="D329" s="167" t="s">
        <v>136</v>
      </c>
      <c r="E329" s="168" t="s">
        <v>3</v>
      </c>
      <c r="F329" s="169" t="s">
        <v>513</v>
      </c>
      <c r="H329" s="168" t="s">
        <v>3</v>
      </c>
      <c r="I329" s="170"/>
      <c r="L329" s="166"/>
      <c r="M329" s="171"/>
      <c r="N329" s="172"/>
      <c r="O329" s="172"/>
      <c r="P329" s="172"/>
      <c r="Q329" s="172"/>
      <c r="R329" s="172"/>
      <c r="S329" s="172"/>
      <c r="T329" s="173"/>
      <c r="AT329" s="168" t="s">
        <v>136</v>
      </c>
      <c r="AU329" s="168" t="s">
        <v>83</v>
      </c>
      <c r="AV329" s="13" t="s">
        <v>81</v>
      </c>
      <c r="AW329" s="13" t="s">
        <v>34</v>
      </c>
      <c r="AX329" s="13" t="s">
        <v>73</v>
      </c>
      <c r="AY329" s="168" t="s">
        <v>126</v>
      </c>
    </row>
    <row r="330" spans="2:51" s="14" customFormat="1" ht="12">
      <c r="B330" s="174"/>
      <c r="D330" s="167" t="s">
        <v>136</v>
      </c>
      <c r="E330" s="175" t="s">
        <v>3</v>
      </c>
      <c r="F330" s="176" t="s">
        <v>514</v>
      </c>
      <c r="H330" s="177">
        <v>661</v>
      </c>
      <c r="I330" s="178"/>
      <c r="L330" s="174"/>
      <c r="M330" s="179"/>
      <c r="N330" s="180"/>
      <c r="O330" s="180"/>
      <c r="P330" s="180"/>
      <c r="Q330" s="180"/>
      <c r="R330" s="180"/>
      <c r="S330" s="180"/>
      <c r="T330" s="181"/>
      <c r="AT330" s="175" t="s">
        <v>136</v>
      </c>
      <c r="AU330" s="175" t="s">
        <v>83</v>
      </c>
      <c r="AV330" s="14" t="s">
        <v>83</v>
      </c>
      <c r="AW330" s="14" t="s">
        <v>34</v>
      </c>
      <c r="AX330" s="14" t="s">
        <v>81</v>
      </c>
      <c r="AY330" s="175" t="s">
        <v>126</v>
      </c>
    </row>
    <row r="331" spans="2:51" s="13" customFormat="1" ht="12">
      <c r="B331" s="166"/>
      <c r="D331" s="167" t="s">
        <v>136</v>
      </c>
      <c r="E331" s="168" t="s">
        <v>3</v>
      </c>
      <c r="F331" s="169" t="s">
        <v>515</v>
      </c>
      <c r="H331" s="168" t="s">
        <v>3</v>
      </c>
      <c r="I331" s="170"/>
      <c r="L331" s="166"/>
      <c r="M331" s="171"/>
      <c r="N331" s="172"/>
      <c r="O331" s="172"/>
      <c r="P331" s="172"/>
      <c r="Q331" s="172"/>
      <c r="R331" s="172"/>
      <c r="S331" s="172"/>
      <c r="T331" s="173"/>
      <c r="AT331" s="168" t="s">
        <v>136</v>
      </c>
      <c r="AU331" s="168" t="s">
        <v>83</v>
      </c>
      <c r="AV331" s="13" t="s">
        <v>81</v>
      </c>
      <c r="AW331" s="13" t="s">
        <v>34</v>
      </c>
      <c r="AX331" s="13" t="s">
        <v>73</v>
      </c>
      <c r="AY331" s="168" t="s">
        <v>126</v>
      </c>
    </row>
    <row r="332" spans="1:65" s="2" customFormat="1" ht="16.5" customHeight="1">
      <c r="A332" s="33"/>
      <c r="B332" s="152"/>
      <c r="C332" s="153" t="s">
        <v>516</v>
      </c>
      <c r="D332" s="153" t="s">
        <v>129</v>
      </c>
      <c r="E332" s="154" t="s">
        <v>517</v>
      </c>
      <c r="F332" s="155" t="s">
        <v>518</v>
      </c>
      <c r="G332" s="156" t="s">
        <v>142</v>
      </c>
      <c r="H332" s="157">
        <v>514</v>
      </c>
      <c r="I332" s="158"/>
      <c r="J332" s="159">
        <f>ROUND(I332*H332,2)</f>
        <v>0</v>
      </c>
      <c r="K332" s="155" t="s">
        <v>133</v>
      </c>
      <c r="L332" s="34"/>
      <c r="M332" s="160" t="s">
        <v>3</v>
      </c>
      <c r="N332" s="161" t="s">
        <v>45</v>
      </c>
      <c r="O332" s="54"/>
      <c r="P332" s="162">
        <f>O332*H332</f>
        <v>0</v>
      </c>
      <c r="Q332" s="162">
        <v>3E-05</v>
      </c>
      <c r="R332" s="162">
        <f>Q332*H332</f>
        <v>0.01542</v>
      </c>
      <c r="S332" s="162">
        <v>0</v>
      </c>
      <c r="T332" s="163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4" t="s">
        <v>227</v>
      </c>
      <c r="AT332" s="164" t="s">
        <v>129</v>
      </c>
      <c r="AU332" s="164" t="s">
        <v>83</v>
      </c>
      <c r="AY332" s="18" t="s">
        <v>126</v>
      </c>
      <c r="BE332" s="165">
        <f>IF(N332="základní",J332,0)</f>
        <v>0</v>
      </c>
      <c r="BF332" s="165">
        <f>IF(N332="snížená",J332,0)</f>
        <v>0</v>
      </c>
      <c r="BG332" s="165">
        <f>IF(N332="zákl. přenesená",J332,0)</f>
        <v>0</v>
      </c>
      <c r="BH332" s="165">
        <f>IF(N332="sníž. přenesená",J332,0)</f>
        <v>0</v>
      </c>
      <c r="BI332" s="165">
        <f>IF(N332="nulová",J332,0)</f>
        <v>0</v>
      </c>
      <c r="BJ332" s="18" t="s">
        <v>83</v>
      </c>
      <c r="BK332" s="165">
        <f>ROUND(I332*H332,2)</f>
        <v>0</v>
      </c>
      <c r="BL332" s="18" t="s">
        <v>227</v>
      </c>
      <c r="BM332" s="164" t="s">
        <v>519</v>
      </c>
    </row>
    <row r="333" spans="1:65" s="2" customFormat="1" ht="16.5" customHeight="1">
      <c r="A333" s="33"/>
      <c r="B333" s="152"/>
      <c r="C333" s="153" t="s">
        <v>520</v>
      </c>
      <c r="D333" s="153" t="s">
        <v>129</v>
      </c>
      <c r="E333" s="154" t="s">
        <v>521</v>
      </c>
      <c r="F333" s="155" t="s">
        <v>522</v>
      </c>
      <c r="G333" s="156" t="s">
        <v>142</v>
      </c>
      <c r="H333" s="157">
        <v>514</v>
      </c>
      <c r="I333" s="158"/>
      <c r="J333" s="159">
        <f>ROUND(I333*H333,2)</f>
        <v>0</v>
      </c>
      <c r="K333" s="155" t="s">
        <v>133</v>
      </c>
      <c r="L333" s="34"/>
      <c r="M333" s="160" t="s">
        <v>3</v>
      </c>
      <c r="N333" s="161" t="s">
        <v>45</v>
      </c>
      <c r="O333" s="54"/>
      <c r="P333" s="162">
        <f>O333*H333</f>
        <v>0</v>
      </c>
      <c r="Q333" s="162">
        <v>0</v>
      </c>
      <c r="R333" s="162">
        <f>Q333*H333</f>
        <v>0</v>
      </c>
      <c r="S333" s="162">
        <v>0</v>
      </c>
      <c r="T333" s="163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4" t="s">
        <v>227</v>
      </c>
      <c r="AT333" s="164" t="s">
        <v>129</v>
      </c>
      <c r="AU333" s="164" t="s">
        <v>83</v>
      </c>
      <c r="AY333" s="18" t="s">
        <v>126</v>
      </c>
      <c r="BE333" s="165">
        <f>IF(N333="základní",J333,0)</f>
        <v>0</v>
      </c>
      <c r="BF333" s="165">
        <f>IF(N333="snížená",J333,0)</f>
        <v>0</v>
      </c>
      <c r="BG333" s="165">
        <f>IF(N333="zákl. přenesená",J333,0)</f>
        <v>0</v>
      </c>
      <c r="BH333" s="165">
        <f>IF(N333="sníž. přenesená",J333,0)</f>
        <v>0</v>
      </c>
      <c r="BI333" s="165">
        <f>IF(N333="nulová",J333,0)</f>
        <v>0</v>
      </c>
      <c r="BJ333" s="18" t="s">
        <v>83</v>
      </c>
      <c r="BK333" s="165">
        <f>ROUND(I333*H333,2)</f>
        <v>0</v>
      </c>
      <c r="BL333" s="18" t="s">
        <v>227</v>
      </c>
      <c r="BM333" s="164" t="s">
        <v>523</v>
      </c>
    </row>
    <row r="334" spans="2:51" s="13" customFormat="1" ht="12">
      <c r="B334" s="166"/>
      <c r="D334" s="167" t="s">
        <v>136</v>
      </c>
      <c r="E334" s="168" t="s">
        <v>3</v>
      </c>
      <c r="F334" s="169" t="s">
        <v>524</v>
      </c>
      <c r="H334" s="168" t="s">
        <v>3</v>
      </c>
      <c r="I334" s="170"/>
      <c r="L334" s="166"/>
      <c r="M334" s="171"/>
      <c r="N334" s="172"/>
      <c r="O334" s="172"/>
      <c r="P334" s="172"/>
      <c r="Q334" s="172"/>
      <c r="R334" s="172"/>
      <c r="S334" s="172"/>
      <c r="T334" s="173"/>
      <c r="AT334" s="168" t="s">
        <v>136</v>
      </c>
      <c r="AU334" s="168" t="s">
        <v>83</v>
      </c>
      <c r="AV334" s="13" t="s">
        <v>81</v>
      </c>
      <c r="AW334" s="13" t="s">
        <v>34</v>
      </c>
      <c r="AX334" s="13" t="s">
        <v>73</v>
      </c>
      <c r="AY334" s="168" t="s">
        <v>126</v>
      </c>
    </row>
    <row r="335" spans="2:51" s="13" customFormat="1" ht="12">
      <c r="B335" s="166"/>
      <c r="D335" s="167" t="s">
        <v>136</v>
      </c>
      <c r="E335" s="168" t="s">
        <v>3</v>
      </c>
      <c r="F335" s="169" t="s">
        <v>194</v>
      </c>
      <c r="H335" s="168" t="s">
        <v>3</v>
      </c>
      <c r="I335" s="170"/>
      <c r="L335" s="166"/>
      <c r="M335" s="171"/>
      <c r="N335" s="172"/>
      <c r="O335" s="172"/>
      <c r="P335" s="172"/>
      <c r="Q335" s="172"/>
      <c r="R335" s="172"/>
      <c r="S335" s="172"/>
      <c r="T335" s="173"/>
      <c r="AT335" s="168" t="s">
        <v>136</v>
      </c>
      <c r="AU335" s="168" t="s">
        <v>83</v>
      </c>
      <c r="AV335" s="13" t="s">
        <v>81</v>
      </c>
      <c r="AW335" s="13" t="s">
        <v>34</v>
      </c>
      <c r="AX335" s="13" t="s">
        <v>73</v>
      </c>
      <c r="AY335" s="168" t="s">
        <v>126</v>
      </c>
    </row>
    <row r="336" spans="2:51" s="14" customFormat="1" ht="12">
      <c r="B336" s="174"/>
      <c r="D336" s="167" t="s">
        <v>136</v>
      </c>
      <c r="E336" s="175" t="s">
        <v>3</v>
      </c>
      <c r="F336" s="176" t="s">
        <v>252</v>
      </c>
      <c r="H336" s="177">
        <v>514</v>
      </c>
      <c r="I336" s="178"/>
      <c r="L336" s="174"/>
      <c r="M336" s="179"/>
      <c r="N336" s="180"/>
      <c r="O336" s="180"/>
      <c r="P336" s="180"/>
      <c r="Q336" s="180"/>
      <c r="R336" s="180"/>
      <c r="S336" s="180"/>
      <c r="T336" s="181"/>
      <c r="AT336" s="175" t="s">
        <v>136</v>
      </c>
      <c r="AU336" s="175" t="s">
        <v>83</v>
      </c>
      <c r="AV336" s="14" t="s">
        <v>83</v>
      </c>
      <c r="AW336" s="14" t="s">
        <v>34</v>
      </c>
      <c r="AX336" s="14" t="s">
        <v>81</v>
      </c>
      <c r="AY336" s="175" t="s">
        <v>126</v>
      </c>
    </row>
    <row r="337" spans="1:65" s="2" customFormat="1" ht="16.5" customHeight="1">
      <c r="A337" s="33"/>
      <c r="B337" s="152"/>
      <c r="C337" s="190" t="s">
        <v>525</v>
      </c>
      <c r="D337" s="190" t="s">
        <v>285</v>
      </c>
      <c r="E337" s="191" t="s">
        <v>526</v>
      </c>
      <c r="F337" s="192" t="s">
        <v>527</v>
      </c>
      <c r="G337" s="193" t="s">
        <v>142</v>
      </c>
      <c r="H337" s="194">
        <v>565.4</v>
      </c>
      <c r="I337" s="195"/>
      <c r="J337" s="196">
        <f>ROUND(I337*H337,2)</f>
        <v>0</v>
      </c>
      <c r="K337" s="192" t="s">
        <v>3</v>
      </c>
      <c r="L337" s="197"/>
      <c r="M337" s="198" t="s">
        <v>3</v>
      </c>
      <c r="N337" s="199" t="s">
        <v>45</v>
      </c>
      <c r="O337" s="54"/>
      <c r="P337" s="162">
        <f>O337*H337</f>
        <v>0</v>
      </c>
      <c r="Q337" s="162">
        <v>0.00016</v>
      </c>
      <c r="R337" s="162">
        <f>Q337*H337</f>
        <v>0.090464</v>
      </c>
      <c r="S337" s="162">
        <v>0</v>
      </c>
      <c r="T337" s="163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4" t="s">
        <v>289</v>
      </c>
      <c r="AT337" s="164" t="s">
        <v>285</v>
      </c>
      <c r="AU337" s="164" t="s">
        <v>83</v>
      </c>
      <c r="AY337" s="18" t="s">
        <v>126</v>
      </c>
      <c r="BE337" s="165">
        <f>IF(N337="základní",J337,0)</f>
        <v>0</v>
      </c>
      <c r="BF337" s="165">
        <f>IF(N337="snížená",J337,0)</f>
        <v>0</v>
      </c>
      <c r="BG337" s="165">
        <f>IF(N337="zákl. přenesená",J337,0)</f>
        <v>0</v>
      </c>
      <c r="BH337" s="165">
        <f>IF(N337="sníž. přenesená",J337,0)</f>
        <v>0</v>
      </c>
      <c r="BI337" s="165">
        <f>IF(N337="nulová",J337,0)</f>
        <v>0</v>
      </c>
      <c r="BJ337" s="18" t="s">
        <v>83</v>
      </c>
      <c r="BK337" s="165">
        <f>ROUND(I337*H337,2)</f>
        <v>0</v>
      </c>
      <c r="BL337" s="18" t="s">
        <v>227</v>
      </c>
      <c r="BM337" s="164" t="s">
        <v>528</v>
      </c>
    </row>
    <row r="338" spans="2:51" s="14" customFormat="1" ht="12">
      <c r="B338" s="174"/>
      <c r="D338" s="167" t="s">
        <v>136</v>
      </c>
      <c r="E338" s="175" t="s">
        <v>3</v>
      </c>
      <c r="F338" s="176" t="s">
        <v>529</v>
      </c>
      <c r="H338" s="177">
        <v>565.4</v>
      </c>
      <c r="I338" s="178"/>
      <c r="L338" s="174"/>
      <c r="M338" s="179"/>
      <c r="N338" s="180"/>
      <c r="O338" s="180"/>
      <c r="P338" s="180"/>
      <c r="Q338" s="180"/>
      <c r="R338" s="180"/>
      <c r="S338" s="180"/>
      <c r="T338" s="181"/>
      <c r="AT338" s="175" t="s">
        <v>136</v>
      </c>
      <c r="AU338" s="175" t="s">
        <v>83</v>
      </c>
      <c r="AV338" s="14" t="s">
        <v>83</v>
      </c>
      <c r="AW338" s="14" t="s">
        <v>34</v>
      </c>
      <c r="AX338" s="14" t="s">
        <v>81</v>
      </c>
      <c r="AY338" s="175" t="s">
        <v>126</v>
      </c>
    </row>
    <row r="339" spans="1:65" s="2" customFormat="1" ht="16.5" customHeight="1">
      <c r="A339" s="33"/>
      <c r="B339" s="152"/>
      <c r="C339" s="153" t="s">
        <v>530</v>
      </c>
      <c r="D339" s="153" t="s">
        <v>129</v>
      </c>
      <c r="E339" s="154" t="s">
        <v>531</v>
      </c>
      <c r="F339" s="155" t="s">
        <v>532</v>
      </c>
      <c r="G339" s="156" t="s">
        <v>132</v>
      </c>
      <c r="H339" s="157">
        <v>32.386</v>
      </c>
      <c r="I339" s="158"/>
      <c r="J339" s="159">
        <f>ROUND(I339*H339,2)</f>
        <v>0</v>
      </c>
      <c r="K339" s="155" t="s">
        <v>133</v>
      </c>
      <c r="L339" s="34"/>
      <c r="M339" s="160" t="s">
        <v>3</v>
      </c>
      <c r="N339" s="161" t="s">
        <v>45</v>
      </c>
      <c r="O339" s="54"/>
      <c r="P339" s="162">
        <f>O339*H339</f>
        <v>0</v>
      </c>
      <c r="Q339" s="162">
        <v>0.00119</v>
      </c>
      <c r="R339" s="162">
        <f>Q339*H339</f>
        <v>0.038539340000000005</v>
      </c>
      <c r="S339" s="162">
        <v>0</v>
      </c>
      <c r="T339" s="163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4" t="s">
        <v>227</v>
      </c>
      <c r="AT339" s="164" t="s">
        <v>129</v>
      </c>
      <c r="AU339" s="164" t="s">
        <v>83</v>
      </c>
      <c r="AY339" s="18" t="s">
        <v>126</v>
      </c>
      <c r="BE339" s="165">
        <f>IF(N339="základní",J339,0)</f>
        <v>0</v>
      </c>
      <c r="BF339" s="165">
        <f>IF(N339="snížená",J339,0)</f>
        <v>0</v>
      </c>
      <c r="BG339" s="165">
        <f>IF(N339="zákl. přenesená",J339,0)</f>
        <v>0</v>
      </c>
      <c r="BH339" s="165">
        <f>IF(N339="sníž. přenesená",J339,0)</f>
        <v>0</v>
      </c>
      <c r="BI339" s="165">
        <f>IF(N339="nulová",J339,0)</f>
        <v>0</v>
      </c>
      <c r="BJ339" s="18" t="s">
        <v>83</v>
      </c>
      <c r="BK339" s="165">
        <f>ROUND(I339*H339,2)</f>
        <v>0</v>
      </c>
      <c r="BL339" s="18" t="s">
        <v>227</v>
      </c>
      <c r="BM339" s="164" t="s">
        <v>533</v>
      </c>
    </row>
    <row r="340" spans="2:51" s="13" customFormat="1" ht="12">
      <c r="B340" s="166"/>
      <c r="D340" s="167" t="s">
        <v>136</v>
      </c>
      <c r="E340" s="168" t="s">
        <v>3</v>
      </c>
      <c r="F340" s="169" t="s">
        <v>534</v>
      </c>
      <c r="H340" s="168" t="s">
        <v>3</v>
      </c>
      <c r="I340" s="170"/>
      <c r="L340" s="166"/>
      <c r="M340" s="171"/>
      <c r="N340" s="172"/>
      <c r="O340" s="172"/>
      <c r="P340" s="172"/>
      <c r="Q340" s="172"/>
      <c r="R340" s="172"/>
      <c r="S340" s="172"/>
      <c r="T340" s="173"/>
      <c r="AT340" s="168" t="s">
        <v>136</v>
      </c>
      <c r="AU340" s="168" t="s">
        <v>83</v>
      </c>
      <c r="AV340" s="13" t="s">
        <v>81</v>
      </c>
      <c r="AW340" s="13" t="s">
        <v>34</v>
      </c>
      <c r="AX340" s="13" t="s">
        <v>73</v>
      </c>
      <c r="AY340" s="168" t="s">
        <v>126</v>
      </c>
    </row>
    <row r="341" spans="2:51" s="13" customFormat="1" ht="12">
      <c r="B341" s="166"/>
      <c r="D341" s="167" t="s">
        <v>136</v>
      </c>
      <c r="E341" s="168" t="s">
        <v>3</v>
      </c>
      <c r="F341" s="169" t="s">
        <v>535</v>
      </c>
      <c r="H341" s="168" t="s">
        <v>3</v>
      </c>
      <c r="I341" s="170"/>
      <c r="L341" s="166"/>
      <c r="M341" s="171"/>
      <c r="N341" s="172"/>
      <c r="O341" s="172"/>
      <c r="P341" s="172"/>
      <c r="Q341" s="172"/>
      <c r="R341" s="172"/>
      <c r="S341" s="172"/>
      <c r="T341" s="173"/>
      <c r="AT341" s="168" t="s">
        <v>136</v>
      </c>
      <c r="AU341" s="168" t="s">
        <v>83</v>
      </c>
      <c r="AV341" s="13" t="s">
        <v>81</v>
      </c>
      <c r="AW341" s="13" t="s">
        <v>34</v>
      </c>
      <c r="AX341" s="13" t="s">
        <v>73</v>
      </c>
      <c r="AY341" s="168" t="s">
        <v>126</v>
      </c>
    </row>
    <row r="342" spans="2:51" s="13" customFormat="1" ht="12">
      <c r="B342" s="166"/>
      <c r="D342" s="167" t="s">
        <v>136</v>
      </c>
      <c r="E342" s="168" t="s">
        <v>3</v>
      </c>
      <c r="F342" s="169" t="s">
        <v>478</v>
      </c>
      <c r="H342" s="168" t="s">
        <v>3</v>
      </c>
      <c r="I342" s="170"/>
      <c r="L342" s="166"/>
      <c r="M342" s="171"/>
      <c r="N342" s="172"/>
      <c r="O342" s="172"/>
      <c r="P342" s="172"/>
      <c r="Q342" s="172"/>
      <c r="R342" s="172"/>
      <c r="S342" s="172"/>
      <c r="T342" s="173"/>
      <c r="AT342" s="168" t="s">
        <v>136</v>
      </c>
      <c r="AU342" s="168" t="s">
        <v>83</v>
      </c>
      <c r="AV342" s="13" t="s">
        <v>81</v>
      </c>
      <c r="AW342" s="13" t="s">
        <v>34</v>
      </c>
      <c r="AX342" s="13" t="s">
        <v>73</v>
      </c>
      <c r="AY342" s="168" t="s">
        <v>126</v>
      </c>
    </row>
    <row r="343" spans="2:51" s="14" customFormat="1" ht="12">
      <c r="B343" s="174"/>
      <c r="D343" s="167" t="s">
        <v>136</v>
      </c>
      <c r="E343" s="175" t="s">
        <v>3</v>
      </c>
      <c r="F343" s="176" t="s">
        <v>479</v>
      </c>
      <c r="H343" s="177">
        <v>32.386</v>
      </c>
      <c r="I343" s="178"/>
      <c r="L343" s="174"/>
      <c r="M343" s="179"/>
      <c r="N343" s="180"/>
      <c r="O343" s="180"/>
      <c r="P343" s="180"/>
      <c r="Q343" s="180"/>
      <c r="R343" s="180"/>
      <c r="S343" s="180"/>
      <c r="T343" s="181"/>
      <c r="AT343" s="175" t="s">
        <v>136</v>
      </c>
      <c r="AU343" s="175" t="s">
        <v>83</v>
      </c>
      <c r="AV343" s="14" t="s">
        <v>83</v>
      </c>
      <c r="AW343" s="14" t="s">
        <v>34</v>
      </c>
      <c r="AX343" s="14" t="s">
        <v>81</v>
      </c>
      <c r="AY343" s="175" t="s">
        <v>126</v>
      </c>
    </row>
    <row r="344" spans="1:65" s="2" customFormat="1" ht="16.5" customHeight="1">
      <c r="A344" s="33"/>
      <c r="B344" s="152"/>
      <c r="C344" s="190" t="s">
        <v>536</v>
      </c>
      <c r="D344" s="190" t="s">
        <v>285</v>
      </c>
      <c r="E344" s="191" t="s">
        <v>537</v>
      </c>
      <c r="F344" s="192" t="s">
        <v>538</v>
      </c>
      <c r="G344" s="193" t="s">
        <v>149</v>
      </c>
      <c r="H344" s="194">
        <v>18</v>
      </c>
      <c r="I344" s="195"/>
      <c r="J344" s="196">
        <f>ROUND(I344*H344,2)</f>
        <v>0</v>
      </c>
      <c r="K344" s="192" t="s">
        <v>133</v>
      </c>
      <c r="L344" s="197"/>
      <c r="M344" s="198" t="s">
        <v>3</v>
      </c>
      <c r="N344" s="199" t="s">
        <v>45</v>
      </c>
      <c r="O344" s="54"/>
      <c r="P344" s="162">
        <f>O344*H344</f>
        <v>0</v>
      </c>
      <c r="Q344" s="162">
        <v>0.0045</v>
      </c>
      <c r="R344" s="162">
        <f>Q344*H344</f>
        <v>0.08099999999999999</v>
      </c>
      <c r="S344" s="162">
        <v>0</v>
      </c>
      <c r="T344" s="163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4" t="s">
        <v>289</v>
      </c>
      <c r="AT344" s="164" t="s">
        <v>285</v>
      </c>
      <c r="AU344" s="164" t="s">
        <v>83</v>
      </c>
      <c r="AY344" s="18" t="s">
        <v>126</v>
      </c>
      <c r="BE344" s="165">
        <f>IF(N344="základní",J344,0)</f>
        <v>0</v>
      </c>
      <c r="BF344" s="165">
        <f>IF(N344="snížená",J344,0)</f>
        <v>0</v>
      </c>
      <c r="BG344" s="165">
        <f>IF(N344="zákl. přenesená",J344,0)</f>
        <v>0</v>
      </c>
      <c r="BH344" s="165">
        <f>IF(N344="sníž. přenesená",J344,0)</f>
        <v>0</v>
      </c>
      <c r="BI344" s="165">
        <f>IF(N344="nulová",J344,0)</f>
        <v>0</v>
      </c>
      <c r="BJ344" s="18" t="s">
        <v>83</v>
      </c>
      <c r="BK344" s="165">
        <f>ROUND(I344*H344,2)</f>
        <v>0</v>
      </c>
      <c r="BL344" s="18" t="s">
        <v>227</v>
      </c>
      <c r="BM344" s="164" t="s">
        <v>539</v>
      </c>
    </row>
    <row r="345" spans="1:65" s="2" customFormat="1" ht="16.5" customHeight="1">
      <c r="A345" s="33"/>
      <c r="B345" s="152"/>
      <c r="C345" s="190" t="s">
        <v>540</v>
      </c>
      <c r="D345" s="190" t="s">
        <v>285</v>
      </c>
      <c r="E345" s="191" t="s">
        <v>541</v>
      </c>
      <c r="F345" s="192" t="s">
        <v>542</v>
      </c>
      <c r="G345" s="193" t="s">
        <v>132</v>
      </c>
      <c r="H345" s="194">
        <v>34.005</v>
      </c>
      <c r="I345" s="195"/>
      <c r="J345" s="196">
        <f>ROUND(I345*H345,2)</f>
        <v>0</v>
      </c>
      <c r="K345" s="192" t="s">
        <v>133</v>
      </c>
      <c r="L345" s="197"/>
      <c r="M345" s="198" t="s">
        <v>3</v>
      </c>
      <c r="N345" s="199" t="s">
        <v>45</v>
      </c>
      <c r="O345" s="54"/>
      <c r="P345" s="162">
        <f>O345*H345</f>
        <v>0</v>
      </c>
      <c r="Q345" s="162">
        <v>0.0004</v>
      </c>
      <c r="R345" s="162">
        <f>Q345*H345</f>
        <v>0.013602000000000001</v>
      </c>
      <c r="S345" s="162">
        <v>0</v>
      </c>
      <c r="T345" s="163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4" t="s">
        <v>289</v>
      </c>
      <c r="AT345" s="164" t="s">
        <v>285</v>
      </c>
      <c r="AU345" s="164" t="s">
        <v>83</v>
      </c>
      <c r="AY345" s="18" t="s">
        <v>126</v>
      </c>
      <c r="BE345" s="165">
        <f>IF(N345="základní",J345,0)</f>
        <v>0</v>
      </c>
      <c r="BF345" s="165">
        <f>IF(N345="snížená",J345,0)</f>
        <v>0</v>
      </c>
      <c r="BG345" s="165">
        <f>IF(N345="zákl. přenesená",J345,0)</f>
        <v>0</v>
      </c>
      <c r="BH345" s="165">
        <f>IF(N345="sníž. přenesená",J345,0)</f>
        <v>0</v>
      </c>
      <c r="BI345" s="165">
        <f>IF(N345="nulová",J345,0)</f>
        <v>0</v>
      </c>
      <c r="BJ345" s="18" t="s">
        <v>83</v>
      </c>
      <c r="BK345" s="165">
        <f>ROUND(I345*H345,2)</f>
        <v>0</v>
      </c>
      <c r="BL345" s="18" t="s">
        <v>227</v>
      </c>
      <c r="BM345" s="164" t="s">
        <v>543</v>
      </c>
    </row>
    <row r="346" spans="2:51" s="14" customFormat="1" ht="12">
      <c r="B346" s="174"/>
      <c r="D346" s="167" t="s">
        <v>136</v>
      </c>
      <c r="E346" s="175" t="s">
        <v>3</v>
      </c>
      <c r="F346" s="176" t="s">
        <v>479</v>
      </c>
      <c r="H346" s="177">
        <v>32.386</v>
      </c>
      <c r="I346" s="178"/>
      <c r="L346" s="174"/>
      <c r="M346" s="179"/>
      <c r="N346" s="180"/>
      <c r="O346" s="180"/>
      <c r="P346" s="180"/>
      <c r="Q346" s="180"/>
      <c r="R346" s="180"/>
      <c r="S346" s="180"/>
      <c r="T346" s="181"/>
      <c r="AT346" s="175" t="s">
        <v>136</v>
      </c>
      <c r="AU346" s="175" t="s">
        <v>83</v>
      </c>
      <c r="AV346" s="14" t="s">
        <v>83</v>
      </c>
      <c r="AW346" s="14" t="s">
        <v>34</v>
      </c>
      <c r="AX346" s="14" t="s">
        <v>73</v>
      </c>
      <c r="AY346" s="175" t="s">
        <v>126</v>
      </c>
    </row>
    <row r="347" spans="2:51" s="14" customFormat="1" ht="12">
      <c r="B347" s="174"/>
      <c r="D347" s="167" t="s">
        <v>136</v>
      </c>
      <c r="E347" s="175" t="s">
        <v>3</v>
      </c>
      <c r="F347" s="176" t="s">
        <v>544</v>
      </c>
      <c r="H347" s="177">
        <v>34.005</v>
      </c>
      <c r="I347" s="178"/>
      <c r="L347" s="174"/>
      <c r="M347" s="179"/>
      <c r="N347" s="180"/>
      <c r="O347" s="180"/>
      <c r="P347" s="180"/>
      <c r="Q347" s="180"/>
      <c r="R347" s="180"/>
      <c r="S347" s="180"/>
      <c r="T347" s="181"/>
      <c r="AT347" s="175" t="s">
        <v>136</v>
      </c>
      <c r="AU347" s="175" t="s">
        <v>83</v>
      </c>
      <c r="AV347" s="14" t="s">
        <v>83</v>
      </c>
      <c r="AW347" s="14" t="s">
        <v>34</v>
      </c>
      <c r="AX347" s="14" t="s">
        <v>81</v>
      </c>
      <c r="AY347" s="175" t="s">
        <v>126</v>
      </c>
    </row>
    <row r="348" spans="1:65" s="2" customFormat="1" ht="16.5" customHeight="1">
      <c r="A348" s="33"/>
      <c r="B348" s="152"/>
      <c r="C348" s="190" t="s">
        <v>545</v>
      </c>
      <c r="D348" s="190" t="s">
        <v>285</v>
      </c>
      <c r="E348" s="191" t="s">
        <v>546</v>
      </c>
      <c r="F348" s="192" t="s">
        <v>547</v>
      </c>
      <c r="G348" s="193" t="s">
        <v>149</v>
      </c>
      <c r="H348" s="194">
        <v>132</v>
      </c>
      <c r="I348" s="195"/>
      <c r="J348" s="196">
        <f>ROUND(I348*H348,2)</f>
        <v>0</v>
      </c>
      <c r="K348" s="192" t="s">
        <v>133</v>
      </c>
      <c r="L348" s="197"/>
      <c r="M348" s="198" t="s">
        <v>3</v>
      </c>
      <c r="N348" s="199" t="s">
        <v>45</v>
      </c>
      <c r="O348" s="54"/>
      <c r="P348" s="162">
        <f>O348*H348</f>
        <v>0</v>
      </c>
      <c r="Q348" s="162">
        <v>0.00062</v>
      </c>
      <c r="R348" s="162">
        <f>Q348*H348</f>
        <v>0.08184</v>
      </c>
      <c r="S348" s="162">
        <v>0</v>
      </c>
      <c r="T348" s="163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64" t="s">
        <v>289</v>
      </c>
      <c r="AT348" s="164" t="s">
        <v>285</v>
      </c>
      <c r="AU348" s="164" t="s">
        <v>83</v>
      </c>
      <c r="AY348" s="18" t="s">
        <v>126</v>
      </c>
      <c r="BE348" s="165">
        <f>IF(N348="základní",J348,0)</f>
        <v>0</v>
      </c>
      <c r="BF348" s="165">
        <f>IF(N348="snížená",J348,0)</f>
        <v>0</v>
      </c>
      <c r="BG348" s="165">
        <f>IF(N348="zákl. přenesená",J348,0)</f>
        <v>0</v>
      </c>
      <c r="BH348" s="165">
        <f>IF(N348="sníž. přenesená",J348,0)</f>
        <v>0</v>
      </c>
      <c r="BI348" s="165">
        <f>IF(N348="nulová",J348,0)</f>
        <v>0</v>
      </c>
      <c r="BJ348" s="18" t="s">
        <v>83</v>
      </c>
      <c r="BK348" s="165">
        <f>ROUND(I348*H348,2)</f>
        <v>0</v>
      </c>
      <c r="BL348" s="18" t="s">
        <v>227</v>
      </c>
      <c r="BM348" s="164" t="s">
        <v>548</v>
      </c>
    </row>
    <row r="349" spans="1:65" s="2" customFormat="1" ht="16.5" customHeight="1">
      <c r="A349" s="33"/>
      <c r="B349" s="152"/>
      <c r="C349" s="190" t="s">
        <v>549</v>
      </c>
      <c r="D349" s="190" t="s">
        <v>285</v>
      </c>
      <c r="E349" s="191" t="s">
        <v>550</v>
      </c>
      <c r="F349" s="192" t="s">
        <v>551</v>
      </c>
      <c r="G349" s="193" t="s">
        <v>149</v>
      </c>
      <c r="H349" s="194">
        <v>132</v>
      </c>
      <c r="I349" s="195"/>
      <c r="J349" s="196">
        <f>ROUND(I349*H349,2)</f>
        <v>0</v>
      </c>
      <c r="K349" s="192" t="s">
        <v>133</v>
      </c>
      <c r="L349" s="197"/>
      <c r="M349" s="198" t="s">
        <v>3</v>
      </c>
      <c r="N349" s="199" t="s">
        <v>45</v>
      </c>
      <c r="O349" s="54"/>
      <c r="P349" s="162">
        <f>O349*H349</f>
        <v>0</v>
      </c>
      <c r="Q349" s="162">
        <v>1E-05</v>
      </c>
      <c r="R349" s="162">
        <f>Q349*H349</f>
        <v>0.0013200000000000002</v>
      </c>
      <c r="S349" s="162">
        <v>0</v>
      </c>
      <c r="T349" s="163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4" t="s">
        <v>289</v>
      </c>
      <c r="AT349" s="164" t="s">
        <v>285</v>
      </c>
      <c r="AU349" s="164" t="s">
        <v>83</v>
      </c>
      <c r="AY349" s="18" t="s">
        <v>126</v>
      </c>
      <c r="BE349" s="165">
        <f>IF(N349="základní",J349,0)</f>
        <v>0</v>
      </c>
      <c r="BF349" s="165">
        <f>IF(N349="snížená",J349,0)</f>
        <v>0</v>
      </c>
      <c r="BG349" s="165">
        <f>IF(N349="zákl. přenesená",J349,0)</f>
        <v>0</v>
      </c>
      <c r="BH349" s="165">
        <f>IF(N349="sníž. přenesená",J349,0)</f>
        <v>0</v>
      </c>
      <c r="BI349" s="165">
        <f>IF(N349="nulová",J349,0)</f>
        <v>0</v>
      </c>
      <c r="BJ349" s="18" t="s">
        <v>83</v>
      </c>
      <c r="BK349" s="165">
        <f>ROUND(I349*H349,2)</f>
        <v>0</v>
      </c>
      <c r="BL349" s="18" t="s">
        <v>227</v>
      </c>
      <c r="BM349" s="164" t="s">
        <v>552</v>
      </c>
    </row>
    <row r="350" spans="1:65" s="2" customFormat="1" ht="16.5" customHeight="1">
      <c r="A350" s="33"/>
      <c r="B350" s="152"/>
      <c r="C350" s="153" t="s">
        <v>553</v>
      </c>
      <c r="D350" s="153" t="s">
        <v>129</v>
      </c>
      <c r="E350" s="154" t="s">
        <v>554</v>
      </c>
      <c r="F350" s="155" t="s">
        <v>555</v>
      </c>
      <c r="G350" s="156" t="s">
        <v>132</v>
      </c>
      <c r="H350" s="157">
        <v>24</v>
      </c>
      <c r="I350" s="158"/>
      <c r="J350" s="159">
        <f>ROUND(I350*H350,2)</f>
        <v>0</v>
      </c>
      <c r="K350" s="155" t="s">
        <v>133</v>
      </c>
      <c r="L350" s="34"/>
      <c r="M350" s="160" t="s">
        <v>3</v>
      </c>
      <c r="N350" s="161" t="s">
        <v>45</v>
      </c>
      <c r="O350" s="54"/>
      <c r="P350" s="162">
        <f>O350*H350</f>
        <v>0</v>
      </c>
      <c r="Q350" s="162">
        <v>0.00116</v>
      </c>
      <c r="R350" s="162">
        <f>Q350*H350</f>
        <v>0.02784</v>
      </c>
      <c r="S350" s="162">
        <v>0</v>
      </c>
      <c r="T350" s="163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4" t="s">
        <v>227</v>
      </c>
      <c r="AT350" s="164" t="s">
        <v>129</v>
      </c>
      <c r="AU350" s="164" t="s">
        <v>83</v>
      </c>
      <c r="AY350" s="18" t="s">
        <v>126</v>
      </c>
      <c r="BE350" s="165">
        <f>IF(N350="základní",J350,0)</f>
        <v>0</v>
      </c>
      <c r="BF350" s="165">
        <f>IF(N350="snížená",J350,0)</f>
        <v>0</v>
      </c>
      <c r="BG350" s="165">
        <f>IF(N350="zákl. přenesená",J350,0)</f>
        <v>0</v>
      </c>
      <c r="BH350" s="165">
        <f>IF(N350="sníž. přenesená",J350,0)</f>
        <v>0</v>
      </c>
      <c r="BI350" s="165">
        <f>IF(N350="nulová",J350,0)</f>
        <v>0</v>
      </c>
      <c r="BJ350" s="18" t="s">
        <v>83</v>
      </c>
      <c r="BK350" s="165">
        <f>ROUND(I350*H350,2)</f>
        <v>0</v>
      </c>
      <c r="BL350" s="18" t="s">
        <v>227</v>
      </c>
      <c r="BM350" s="164" t="s">
        <v>556</v>
      </c>
    </row>
    <row r="351" spans="2:51" s="14" customFormat="1" ht="12">
      <c r="B351" s="174"/>
      <c r="D351" s="167" t="s">
        <v>136</v>
      </c>
      <c r="E351" s="175" t="s">
        <v>3</v>
      </c>
      <c r="F351" s="176" t="s">
        <v>557</v>
      </c>
      <c r="H351" s="177">
        <v>24</v>
      </c>
      <c r="I351" s="178"/>
      <c r="L351" s="174"/>
      <c r="M351" s="179"/>
      <c r="N351" s="180"/>
      <c r="O351" s="180"/>
      <c r="P351" s="180"/>
      <c r="Q351" s="180"/>
      <c r="R351" s="180"/>
      <c r="S351" s="180"/>
      <c r="T351" s="181"/>
      <c r="AT351" s="175" t="s">
        <v>136</v>
      </c>
      <c r="AU351" s="175" t="s">
        <v>83</v>
      </c>
      <c r="AV351" s="14" t="s">
        <v>83</v>
      </c>
      <c r="AW351" s="14" t="s">
        <v>34</v>
      </c>
      <c r="AX351" s="14" t="s">
        <v>81</v>
      </c>
      <c r="AY351" s="175" t="s">
        <v>126</v>
      </c>
    </row>
    <row r="352" spans="1:65" s="2" customFormat="1" ht="16.5" customHeight="1">
      <c r="A352" s="33"/>
      <c r="B352" s="152"/>
      <c r="C352" s="190" t="s">
        <v>558</v>
      </c>
      <c r="D352" s="190" t="s">
        <v>285</v>
      </c>
      <c r="E352" s="191" t="s">
        <v>541</v>
      </c>
      <c r="F352" s="192" t="s">
        <v>542</v>
      </c>
      <c r="G352" s="193" t="s">
        <v>132</v>
      </c>
      <c r="H352" s="194">
        <v>24</v>
      </c>
      <c r="I352" s="195"/>
      <c r="J352" s="196">
        <f>ROUND(I352*H352,2)</f>
        <v>0</v>
      </c>
      <c r="K352" s="192" t="s">
        <v>133</v>
      </c>
      <c r="L352" s="197"/>
      <c r="M352" s="198" t="s">
        <v>3</v>
      </c>
      <c r="N352" s="199" t="s">
        <v>45</v>
      </c>
      <c r="O352" s="54"/>
      <c r="P352" s="162">
        <f>O352*H352</f>
        <v>0</v>
      </c>
      <c r="Q352" s="162">
        <v>0.0004</v>
      </c>
      <c r="R352" s="162">
        <f>Q352*H352</f>
        <v>0.009600000000000001</v>
      </c>
      <c r="S352" s="162">
        <v>0</v>
      </c>
      <c r="T352" s="163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4" t="s">
        <v>289</v>
      </c>
      <c r="AT352" s="164" t="s">
        <v>285</v>
      </c>
      <c r="AU352" s="164" t="s">
        <v>83</v>
      </c>
      <c r="AY352" s="18" t="s">
        <v>126</v>
      </c>
      <c r="BE352" s="165">
        <f>IF(N352="základní",J352,0)</f>
        <v>0</v>
      </c>
      <c r="BF352" s="165">
        <f>IF(N352="snížená",J352,0)</f>
        <v>0</v>
      </c>
      <c r="BG352" s="165">
        <f>IF(N352="zákl. přenesená",J352,0)</f>
        <v>0</v>
      </c>
      <c r="BH352" s="165">
        <f>IF(N352="sníž. přenesená",J352,0)</f>
        <v>0</v>
      </c>
      <c r="BI352" s="165">
        <f>IF(N352="nulová",J352,0)</f>
        <v>0</v>
      </c>
      <c r="BJ352" s="18" t="s">
        <v>83</v>
      </c>
      <c r="BK352" s="165">
        <f>ROUND(I352*H352,2)</f>
        <v>0</v>
      </c>
      <c r="BL352" s="18" t="s">
        <v>227</v>
      </c>
      <c r="BM352" s="164" t="s">
        <v>559</v>
      </c>
    </row>
    <row r="353" spans="1:65" s="2" customFormat="1" ht="21.75" customHeight="1">
      <c r="A353" s="33"/>
      <c r="B353" s="152"/>
      <c r="C353" s="153" t="s">
        <v>560</v>
      </c>
      <c r="D353" s="153" t="s">
        <v>129</v>
      </c>
      <c r="E353" s="154" t="s">
        <v>561</v>
      </c>
      <c r="F353" s="155" t="s">
        <v>562</v>
      </c>
      <c r="G353" s="156" t="s">
        <v>149</v>
      </c>
      <c r="H353" s="157">
        <v>8</v>
      </c>
      <c r="I353" s="158"/>
      <c r="J353" s="159">
        <f>ROUND(I353*H353,2)</f>
        <v>0</v>
      </c>
      <c r="K353" s="155" t="s">
        <v>133</v>
      </c>
      <c r="L353" s="34"/>
      <c r="M353" s="160" t="s">
        <v>3</v>
      </c>
      <c r="N353" s="161" t="s">
        <v>45</v>
      </c>
      <c r="O353" s="54"/>
      <c r="P353" s="162">
        <f>O353*H353</f>
        <v>0</v>
      </c>
      <c r="Q353" s="162">
        <v>0</v>
      </c>
      <c r="R353" s="162">
        <f>Q353*H353</f>
        <v>0</v>
      </c>
      <c r="S353" s="162">
        <v>0</v>
      </c>
      <c r="T353" s="163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4" t="s">
        <v>227</v>
      </c>
      <c r="AT353" s="164" t="s">
        <v>129</v>
      </c>
      <c r="AU353" s="164" t="s">
        <v>83</v>
      </c>
      <c r="AY353" s="18" t="s">
        <v>126</v>
      </c>
      <c r="BE353" s="165">
        <f>IF(N353="základní",J353,0)</f>
        <v>0</v>
      </c>
      <c r="BF353" s="165">
        <f>IF(N353="snížená",J353,0)</f>
        <v>0</v>
      </c>
      <c r="BG353" s="165">
        <f>IF(N353="zákl. přenesená",J353,0)</f>
        <v>0</v>
      </c>
      <c r="BH353" s="165">
        <f>IF(N353="sníž. přenesená",J353,0)</f>
        <v>0</v>
      </c>
      <c r="BI353" s="165">
        <f>IF(N353="nulová",J353,0)</f>
        <v>0</v>
      </c>
      <c r="BJ353" s="18" t="s">
        <v>83</v>
      </c>
      <c r="BK353" s="165">
        <f>ROUND(I353*H353,2)</f>
        <v>0</v>
      </c>
      <c r="BL353" s="18" t="s">
        <v>227</v>
      </c>
      <c r="BM353" s="164" t="s">
        <v>563</v>
      </c>
    </row>
    <row r="354" spans="2:51" s="13" customFormat="1" ht="12">
      <c r="B354" s="166"/>
      <c r="D354" s="167" t="s">
        <v>136</v>
      </c>
      <c r="E354" s="168" t="s">
        <v>3</v>
      </c>
      <c r="F354" s="169" t="s">
        <v>564</v>
      </c>
      <c r="H354" s="168" t="s">
        <v>3</v>
      </c>
      <c r="I354" s="170"/>
      <c r="L354" s="166"/>
      <c r="M354" s="171"/>
      <c r="N354" s="172"/>
      <c r="O354" s="172"/>
      <c r="P354" s="172"/>
      <c r="Q354" s="172"/>
      <c r="R354" s="172"/>
      <c r="S354" s="172"/>
      <c r="T354" s="173"/>
      <c r="AT354" s="168" t="s">
        <v>136</v>
      </c>
      <c r="AU354" s="168" t="s">
        <v>83</v>
      </c>
      <c r="AV354" s="13" t="s">
        <v>81</v>
      </c>
      <c r="AW354" s="13" t="s">
        <v>34</v>
      </c>
      <c r="AX354" s="13" t="s">
        <v>73</v>
      </c>
      <c r="AY354" s="168" t="s">
        <v>126</v>
      </c>
    </row>
    <row r="355" spans="2:51" s="13" customFormat="1" ht="12">
      <c r="B355" s="166"/>
      <c r="D355" s="167" t="s">
        <v>136</v>
      </c>
      <c r="E355" s="168" t="s">
        <v>3</v>
      </c>
      <c r="F355" s="169" t="s">
        <v>565</v>
      </c>
      <c r="H355" s="168" t="s">
        <v>3</v>
      </c>
      <c r="I355" s="170"/>
      <c r="L355" s="166"/>
      <c r="M355" s="171"/>
      <c r="N355" s="172"/>
      <c r="O355" s="172"/>
      <c r="P355" s="172"/>
      <c r="Q355" s="172"/>
      <c r="R355" s="172"/>
      <c r="S355" s="172"/>
      <c r="T355" s="173"/>
      <c r="AT355" s="168" t="s">
        <v>136</v>
      </c>
      <c r="AU355" s="168" t="s">
        <v>83</v>
      </c>
      <c r="AV355" s="13" t="s">
        <v>81</v>
      </c>
      <c r="AW355" s="13" t="s">
        <v>34</v>
      </c>
      <c r="AX355" s="13" t="s">
        <v>73</v>
      </c>
      <c r="AY355" s="168" t="s">
        <v>126</v>
      </c>
    </row>
    <row r="356" spans="2:51" s="14" customFormat="1" ht="12">
      <c r="B356" s="174"/>
      <c r="D356" s="167" t="s">
        <v>136</v>
      </c>
      <c r="E356" s="175" t="s">
        <v>3</v>
      </c>
      <c r="F356" s="176" t="s">
        <v>566</v>
      </c>
      <c r="H356" s="177">
        <v>8</v>
      </c>
      <c r="I356" s="178"/>
      <c r="L356" s="174"/>
      <c r="M356" s="179"/>
      <c r="N356" s="180"/>
      <c r="O356" s="180"/>
      <c r="P356" s="180"/>
      <c r="Q356" s="180"/>
      <c r="R356" s="180"/>
      <c r="S356" s="180"/>
      <c r="T356" s="181"/>
      <c r="AT356" s="175" t="s">
        <v>136</v>
      </c>
      <c r="AU356" s="175" t="s">
        <v>83</v>
      </c>
      <c r="AV356" s="14" t="s">
        <v>83</v>
      </c>
      <c r="AW356" s="14" t="s">
        <v>34</v>
      </c>
      <c r="AX356" s="14" t="s">
        <v>81</v>
      </c>
      <c r="AY356" s="175" t="s">
        <v>126</v>
      </c>
    </row>
    <row r="357" spans="1:65" s="2" customFormat="1" ht="16.5" customHeight="1">
      <c r="A357" s="33"/>
      <c r="B357" s="152"/>
      <c r="C357" s="190" t="s">
        <v>567</v>
      </c>
      <c r="D357" s="190" t="s">
        <v>285</v>
      </c>
      <c r="E357" s="191" t="s">
        <v>568</v>
      </c>
      <c r="F357" s="192" t="s">
        <v>569</v>
      </c>
      <c r="G357" s="193" t="s">
        <v>149</v>
      </c>
      <c r="H357" s="194">
        <v>4</v>
      </c>
      <c r="I357" s="195"/>
      <c r="J357" s="196">
        <f>ROUND(I357*H357,2)</f>
        <v>0</v>
      </c>
      <c r="K357" s="192" t="s">
        <v>133</v>
      </c>
      <c r="L357" s="197"/>
      <c r="M357" s="198" t="s">
        <v>3</v>
      </c>
      <c r="N357" s="199" t="s">
        <v>45</v>
      </c>
      <c r="O357" s="54"/>
      <c r="P357" s="162">
        <f>O357*H357</f>
        <v>0</v>
      </c>
      <c r="Q357" s="162">
        <v>0.0083</v>
      </c>
      <c r="R357" s="162">
        <f>Q357*H357</f>
        <v>0.0332</v>
      </c>
      <c r="S357" s="162">
        <v>0</v>
      </c>
      <c r="T357" s="163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4" t="s">
        <v>289</v>
      </c>
      <c r="AT357" s="164" t="s">
        <v>285</v>
      </c>
      <c r="AU357" s="164" t="s">
        <v>83</v>
      </c>
      <c r="AY357" s="18" t="s">
        <v>126</v>
      </c>
      <c r="BE357" s="165">
        <f>IF(N357="základní",J357,0)</f>
        <v>0</v>
      </c>
      <c r="BF357" s="165">
        <f>IF(N357="snížená",J357,0)</f>
        <v>0</v>
      </c>
      <c r="BG357" s="165">
        <f>IF(N357="zákl. přenesená",J357,0)</f>
        <v>0</v>
      </c>
      <c r="BH357" s="165">
        <f>IF(N357="sníž. přenesená",J357,0)</f>
        <v>0</v>
      </c>
      <c r="BI357" s="165">
        <f>IF(N357="nulová",J357,0)</f>
        <v>0</v>
      </c>
      <c r="BJ357" s="18" t="s">
        <v>83</v>
      </c>
      <c r="BK357" s="165">
        <f>ROUND(I357*H357,2)</f>
        <v>0</v>
      </c>
      <c r="BL357" s="18" t="s">
        <v>227</v>
      </c>
      <c r="BM357" s="164" t="s">
        <v>570</v>
      </c>
    </row>
    <row r="358" spans="2:51" s="14" customFormat="1" ht="12">
      <c r="B358" s="174"/>
      <c r="D358" s="167" t="s">
        <v>136</v>
      </c>
      <c r="E358" s="175" t="s">
        <v>3</v>
      </c>
      <c r="F358" s="176" t="s">
        <v>403</v>
      </c>
      <c r="H358" s="177">
        <v>4</v>
      </c>
      <c r="I358" s="178"/>
      <c r="L358" s="174"/>
      <c r="M358" s="179"/>
      <c r="N358" s="180"/>
      <c r="O358" s="180"/>
      <c r="P358" s="180"/>
      <c r="Q358" s="180"/>
      <c r="R358" s="180"/>
      <c r="S358" s="180"/>
      <c r="T358" s="181"/>
      <c r="AT358" s="175" t="s">
        <v>136</v>
      </c>
      <c r="AU358" s="175" t="s">
        <v>83</v>
      </c>
      <c r="AV358" s="14" t="s">
        <v>83</v>
      </c>
      <c r="AW358" s="14" t="s">
        <v>34</v>
      </c>
      <c r="AX358" s="14" t="s">
        <v>81</v>
      </c>
      <c r="AY358" s="175" t="s">
        <v>126</v>
      </c>
    </row>
    <row r="359" spans="1:65" s="2" customFormat="1" ht="16.5" customHeight="1">
      <c r="A359" s="33"/>
      <c r="B359" s="152"/>
      <c r="C359" s="153" t="s">
        <v>571</v>
      </c>
      <c r="D359" s="153" t="s">
        <v>129</v>
      </c>
      <c r="E359" s="154" t="s">
        <v>572</v>
      </c>
      <c r="F359" s="155" t="s">
        <v>573</v>
      </c>
      <c r="G359" s="156" t="s">
        <v>149</v>
      </c>
      <c r="H359" s="157">
        <v>1</v>
      </c>
      <c r="I359" s="158"/>
      <c r="J359" s="159">
        <f aca="true" t="shared" si="0" ref="J359:J365">ROUND(I359*H359,2)</f>
        <v>0</v>
      </c>
      <c r="K359" s="155" t="s">
        <v>133</v>
      </c>
      <c r="L359" s="34"/>
      <c r="M359" s="160" t="s">
        <v>3</v>
      </c>
      <c r="N359" s="161" t="s">
        <v>45</v>
      </c>
      <c r="O359" s="54"/>
      <c r="P359" s="162">
        <f aca="true" t="shared" si="1" ref="P359:P365">O359*H359</f>
        <v>0</v>
      </c>
      <c r="Q359" s="162">
        <v>0</v>
      </c>
      <c r="R359" s="162">
        <f aca="true" t="shared" si="2" ref="R359:R365">Q359*H359</f>
        <v>0</v>
      </c>
      <c r="S359" s="162">
        <v>0</v>
      </c>
      <c r="T359" s="163">
        <f aca="true" t="shared" si="3" ref="T359:T365"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4" t="s">
        <v>227</v>
      </c>
      <c r="AT359" s="164" t="s">
        <v>129</v>
      </c>
      <c r="AU359" s="164" t="s">
        <v>83</v>
      </c>
      <c r="AY359" s="18" t="s">
        <v>126</v>
      </c>
      <c r="BE359" s="165">
        <f aca="true" t="shared" si="4" ref="BE359:BE365">IF(N359="základní",J359,0)</f>
        <v>0</v>
      </c>
      <c r="BF359" s="165">
        <f aca="true" t="shared" si="5" ref="BF359:BF365">IF(N359="snížená",J359,0)</f>
        <v>0</v>
      </c>
      <c r="BG359" s="165">
        <f aca="true" t="shared" si="6" ref="BG359:BG365">IF(N359="zákl. přenesená",J359,0)</f>
        <v>0</v>
      </c>
      <c r="BH359" s="165">
        <f aca="true" t="shared" si="7" ref="BH359:BH365">IF(N359="sníž. přenesená",J359,0)</f>
        <v>0</v>
      </c>
      <c r="BI359" s="165">
        <f aca="true" t="shared" si="8" ref="BI359:BI365">IF(N359="nulová",J359,0)</f>
        <v>0</v>
      </c>
      <c r="BJ359" s="18" t="s">
        <v>83</v>
      </c>
      <c r="BK359" s="165">
        <f aca="true" t="shared" si="9" ref="BK359:BK365">ROUND(I359*H359,2)</f>
        <v>0</v>
      </c>
      <c r="BL359" s="18" t="s">
        <v>227</v>
      </c>
      <c r="BM359" s="164" t="s">
        <v>574</v>
      </c>
    </row>
    <row r="360" spans="1:65" s="2" customFormat="1" ht="16.5" customHeight="1">
      <c r="A360" s="33"/>
      <c r="B360" s="152"/>
      <c r="C360" s="190" t="s">
        <v>575</v>
      </c>
      <c r="D360" s="190" t="s">
        <v>285</v>
      </c>
      <c r="E360" s="191" t="s">
        <v>576</v>
      </c>
      <c r="F360" s="192" t="s">
        <v>577</v>
      </c>
      <c r="G360" s="193" t="s">
        <v>149</v>
      </c>
      <c r="H360" s="194">
        <v>1</v>
      </c>
      <c r="I360" s="195"/>
      <c r="J360" s="196">
        <f t="shared" si="0"/>
        <v>0</v>
      </c>
      <c r="K360" s="192" t="s">
        <v>133</v>
      </c>
      <c r="L360" s="197"/>
      <c r="M360" s="198" t="s">
        <v>3</v>
      </c>
      <c r="N360" s="199" t="s">
        <v>45</v>
      </c>
      <c r="O360" s="54"/>
      <c r="P360" s="162">
        <f t="shared" si="1"/>
        <v>0</v>
      </c>
      <c r="Q360" s="162">
        <v>0.0012</v>
      </c>
      <c r="R360" s="162">
        <f t="shared" si="2"/>
        <v>0.0012</v>
      </c>
      <c r="S360" s="162">
        <v>0</v>
      </c>
      <c r="T360" s="163">
        <f t="shared" si="3"/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4" t="s">
        <v>289</v>
      </c>
      <c r="AT360" s="164" t="s">
        <v>285</v>
      </c>
      <c r="AU360" s="164" t="s">
        <v>83</v>
      </c>
      <c r="AY360" s="18" t="s">
        <v>126</v>
      </c>
      <c r="BE360" s="165">
        <f t="shared" si="4"/>
        <v>0</v>
      </c>
      <c r="BF360" s="165">
        <f t="shared" si="5"/>
        <v>0</v>
      </c>
      <c r="BG360" s="165">
        <f t="shared" si="6"/>
        <v>0</v>
      </c>
      <c r="BH360" s="165">
        <f t="shared" si="7"/>
        <v>0</v>
      </c>
      <c r="BI360" s="165">
        <f t="shared" si="8"/>
        <v>0</v>
      </c>
      <c r="BJ360" s="18" t="s">
        <v>83</v>
      </c>
      <c r="BK360" s="165">
        <f t="shared" si="9"/>
        <v>0</v>
      </c>
      <c r="BL360" s="18" t="s">
        <v>227</v>
      </c>
      <c r="BM360" s="164" t="s">
        <v>578</v>
      </c>
    </row>
    <row r="361" spans="1:65" s="2" customFormat="1" ht="16.5" customHeight="1">
      <c r="A361" s="33"/>
      <c r="B361" s="152"/>
      <c r="C361" s="153" t="s">
        <v>579</v>
      </c>
      <c r="D361" s="153" t="s">
        <v>129</v>
      </c>
      <c r="E361" s="154" t="s">
        <v>580</v>
      </c>
      <c r="F361" s="155" t="s">
        <v>581</v>
      </c>
      <c r="G361" s="156" t="s">
        <v>149</v>
      </c>
      <c r="H361" s="157">
        <v>5</v>
      </c>
      <c r="I361" s="158"/>
      <c r="J361" s="159">
        <f t="shared" si="0"/>
        <v>0</v>
      </c>
      <c r="K361" s="155" t="s">
        <v>133</v>
      </c>
      <c r="L361" s="34"/>
      <c r="M361" s="160" t="s">
        <v>3</v>
      </c>
      <c r="N361" s="161" t="s">
        <v>45</v>
      </c>
      <c r="O361" s="54"/>
      <c r="P361" s="162">
        <f t="shared" si="1"/>
        <v>0</v>
      </c>
      <c r="Q361" s="162">
        <v>0</v>
      </c>
      <c r="R361" s="162">
        <f t="shared" si="2"/>
        <v>0</v>
      </c>
      <c r="S361" s="162">
        <v>0</v>
      </c>
      <c r="T361" s="163">
        <f t="shared" si="3"/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4" t="s">
        <v>227</v>
      </c>
      <c r="AT361" s="164" t="s">
        <v>129</v>
      </c>
      <c r="AU361" s="164" t="s">
        <v>83</v>
      </c>
      <c r="AY361" s="18" t="s">
        <v>126</v>
      </c>
      <c r="BE361" s="165">
        <f t="shared" si="4"/>
        <v>0</v>
      </c>
      <c r="BF361" s="165">
        <f t="shared" si="5"/>
        <v>0</v>
      </c>
      <c r="BG361" s="165">
        <f t="shared" si="6"/>
        <v>0</v>
      </c>
      <c r="BH361" s="165">
        <f t="shared" si="7"/>
        <v>0</v>
      </c>
      <c r="BI361" s="165">
        <f t="shared" si="8"/>
        <v>0</v>
      </c>
      <c r="BJ361" s="18" t="s">
        <v>83</v>
      </c>
      <c r="BK361" s="165">
        <f t="shared" si="9"/>
        <v>0</v>
      </c>
      <c r="BL361" s="18" t="s">
        <v>227</v>
      </c>
      <c r="BM361" s="164" t="s">
        <v>582</v>
      </c>
    </row>
    <row r="362" spans="1:65" s="2" customFormat="1" ht="16.5" customHeight="1">
      <c r="A362" s="33"/>
      <c r="B362" s="152"/>
      <c r="C362" s="190" t="s">
        <v>583</v>
      </c>
      <c r="D362" s="190" t="s">
        <v>285</v>
      </c>
      <c r="E362" s="191" t="s">
        <v>584</v>
      </c>
      <c r="F362" s="192" t="s">
        <v>585</v>
      </c>
      <c r="G362" s="193" t="s">
        <v>149</v>
      </c>
      <c r="H362" s="194">
        <v>5</v>
      </c>
      <c r="I362" s="195"/>
      <c r="J362" s="196">
        <f t="shared" si="0"/>
        <v>0</v>
      </c>
      <c r="K362" s="192" t="s">
        <v>133</v>
      </c>
      <c r="L362" s="197"/>
      <c r="M362" s="198" t="s">
        <v>3</v>
      </c>
      <c r="N362" s="199" t="s">
        <v>45</v>
      </c>
      <c r="O362" s="54"/>
      <c r="P362" s="162">
        <f t="shared" si="1"/>
        <v>0</v>
      </c>
      <c r="Q362" s="162">
        <v>0.0082</v>
      </c>
      <c r="R362" s="162">
        <f t="shared" si="2"/>
        <v>0.041</v>
      </c>
      <c r="S362" s="162">
        <v>0</v>
      </c>
      <c r="T362" s="163">
        <f t="shared" si="3"/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64" t="s">
        <v>289</v>
      </c>
      <c r="AT362" s="164" t="s">
        <v>285</v>
      </c>
      <c r="AU362" s="164" t="s">
        <v>83</v>
      </c>
      <c r="AY362" s="18" t="s">
        <v>126</v>
      </c>
      <c r="BE362" s="165">
        <f t="shared" si="4"/>
        <v>0</v>
      </c>
      <c r="BF362" s="165">
        <f t="shared" si="5"/>
        <v>0</v>
      </c>
      <c r="BG362" s="165">
        <f t="shared" si="6"/>
        <v>0</v>
      </c>
      <c r="BH362" s="165">
        <f t="shared" si="7"/>
        <v>0</v>
      </c>
      <c r="BI362" s="165">
        <f t="shared" si="8"/>
        <v>0</v>
      </c>
      <c r="BJ362" s="18" t="s">
        <v>83</v>
      </c>
      <c r="BK362" s="165">
        <f t="shared" si="9"/>
        <v>0</v>
      </c>
      <c r="BL362" s="18" t="s">
        <v>227</v>
      </c>
      <c r="BM362" s="164" t="s">
        <v>586</v>
      </c>
    </row>
    <row r="363" spans="1:65" s="2" customFormat="1" ht="16.5" customHeight="1">
      <c r="A363" s="33"/>
      <c r="B363" s="152"/>
      <c r="C363" s="153" t="s">
        <v>587</v>
      </c>
      <c r="D363" s="153" t="s">
        <v>129</v>
      </c>
      <c r="E363" s="154" t="s">
        <v>588</v>
      </c>
      <c r="F363" s="155" t="s">
        <v>589</v>
      </c>
      <c r="G363" s="156" t="s">
        <v>149</v>
      </c>
      <c r="H363" s="157">
        <v>16</v>
      </c>
      <c r="I363" s="158"/>
      <c r="J363" s="159">
        <f t="shared" si="0"/>
        <v>0</v>
      </c>
      <c r="K363" s="155" t="s">
        <v>133</v>
      </c>
      <c r="L363" s="34"/>
      <c r="M363" s="160" t="s">
        <v>3</v>
      </c>
      <c r="N363" s="161" t="s">
        <v>45</v>
      </c>
      <c r="O363" s="54"/>
      <c r="P363" s="162">
        <f t="shared" si="1"/>
        <v>0</v>
      </c>
      <c r="Q363" s="162">
        <v>0</v>
      </c>
      <c r="R363" s="162">
        <f t="shared" si="2"/>
        <v>0</v>
      </c>
      <c r="S363" s="162">
        <v>0</v>
      </c>
      <c r="T363" s="163">
        <f t="shared" si="3"/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64" t="s">
        <v>227</v>
      </c>
      <c r="AT363" s="164" t="s">
        <v>129</v>
      </c>
      <c r="AU363" s="164" t="s">
        <v>83</v>
      </c>
      <c r="AY363" s="18" t="s">
        <v>126</v>
      </c>
      <c r="BE363" s="165">
        <f t="shared" si="4"/>
        <v>0</v>
      </c>
      <c r="BF363" s="165">
        <f t="shared" si="5"/>
        <v>0</v>
      </c>
      <c r="BG363" s="165">
        <f t="shared" si="6"/>
        <v>0</v>
      </c>
      <c r="BH363" s="165">
        <f t="shared" si="7"/>
        <v>0</v>
      </c>
      <c r="BI363" s="165">
        <f t="shared" si="8"/>
        <v>0</v>
      </c>
      <c r="BJ363" s="18" t="s">
        <v>83</v>
      </c>
      <c r="BK363" s="165">
        <f t="shared" si="9"/>
        <v>0</v>
      </c>
      <c r="BL363" s="18" t="s">
        <v>227</v>
      </c>
      <c r="BM363" s="164" t="s">
        <v>590</v>
      </c>
    </row>
    <row r="364" spans="1:65" s="2" customFormat="1" ht="16.5" customHeight="1">
      <c r="A364" s="33"/>
      <c r="B364" s="152"/>
      <c r="C364" s="190" t="s">
        <v>591</v>
      </c>
      <c r="D364" s="190" t="s">
        <v>285</v>
      </c>
      <c r="E364" s="191" t="s">
        <v>592</v>
      </c>
      <c r="F364" s="192" t="s">
        <v>593</v>
      </c>
      <c r="G364" s="193" t="s">
        <v>149</v>
      </c>
      <c r="H364" s="194">
        <v>16</v>
      </c>
      <c r="I364" s="195"/>
      <c r="J364" s="196">
        <f t="shared" si="0"/>
        <v>0</v>
      </c>
      <c r="K364" s="192" t="s">
        <v>133</v>
      </c>
      <c r="L364" s="197"/>
      <c r="M364" s="198" t="s">
        <v>3</v>
      </c>
      <c r="N364" s="199" t="s">
        <v>45</v>
      </c>
      <c r="O364" s="54"/>
      <c r="P364" s="162">
        <f t="shared" si="1"/>
        <v>0</v>
      </c>
      <c r="Q364" s="162">
        <v>0.0002</v>
      </c>
      <c r="R364" s="162">
        <f t="shared" si="2"/>
        <v>0.0032</v>
      </c>
      <c r="S364" s="162">
        <v>0</v>
      </c>
      <c r="T364" s="163">
        <f t="shared" si="3"/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4" t="s">
        <v>289</v>
      </c>
      <c r="AT364" s="164" t="s">
        <v>285</v>
      </c>
      <c r="AU364" s="164" t="s">
        <v>83</v>
      </c>
      <c r="AY364" s="18" t="s">
        <v>126</v>
      </c>
      <c r="BE364" s="165">
        <f t="shared" si="4"/>
        <v>0</v>
      </c>
      <c r="BF364" s="165">
        <f t="shared" si="5"/>
        <v>0</v>
      </c>
      <c r="BG364" s="165">
        <f t="shared" si="6"/>
        <v>0</v>
      </c>
      <c r="BH364" s="165">
        <f t="shared" si="7"/>
        <v>0</v>
      </c>
      <c r="BI364" s="165">
        <f t="shared" si="8"/>
        <v>0</v>
      </c>
      <c r="BJ364" s="18" t="s">
        <v>83</v>
      </c>
      <c r="BK364" s="165">
        <f t="shared" si="9"/>
        <v>0</v>
      </c>
      <c r="BL364" s="18" t="s">
        <v>227</v>
      </c>
      <c r="BM364" s="164" t="s">
        <v>594</v>
      </c>
    </row>
    <row r="365" spans="1:65" s="2" customFormat="1" ht="16.5" customHeight="1">
      <c r="A365" s="33"/>
      <c r="B365" s="152"/>
      <c r="C365" s="153" t="s">
        <v>595</v>
      </c>
      <c r="D365" s="153" t="s">
        <v>129</v>
      </c>
      <c r="E365" s="154" t="s">
        <v>596</v>
      </c>
      <c r="F365" s="155" t="s">
        <v>597</v>
      </c>
      <c r="G365" s="156" t="s">
        <v>149</v>
      </c>
      <c r="H365" s="157">
        <v>2</v>
      </c>
      <c r="I365" s="158"/>
      <c r="J365" s="159">
        <f t="shared" si="0"/>
        <v>0</v>
      </c>
      <c r="K365" s="155" t="s">
        <v>133</v>
      </c>
      <c r="L365" s="34"/>
      <c r="M365" s="160" t="s">
        <v>3</v>
      </c>
      <c r="N365" s="161" t="s">
        <v>45</v>
      </c>
      <c r="O365" s="54"/>
      <c r="P365" s="162">
        <f t="shared" si="1"/>
        <v>0</v>
      </c>
      <c r="Q365" s="162">
        <v>0</v>
      </c>
      <c r="R365" s="162">
        <f t="shared" si="2"/>
        <v>0</v>
      </c>
      <c r="S365" s="162">
        <v>0</v>
      </c>
      <c r="T365" s="163">
        <f t="shared" si="3"/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4" t="s">
        <v>227</v>
      </c>
      <c r="AT365" s="164" t="s">
        <v>129</v>
      </c>
      <c r="AU365" s="164" t="s">
        <v>83</v>
      </c>
      <c r="AY365" s="18" t="s">
        <v>126</v>
      </c>
      <c r="BE365" s="165">
        <f t="shared" si="4"/>
        <v>0</v>
      </c>
      <c r="BF365" s="165">
        <f t="shared" si="5"/>
        <v>0</v>
      </c>
      <c r="BG365" s="165">
        <f t="shared" si="6"/>
        <v>0</v>
      </c>
      <c r="BH365" s="165">
        <f t="shared" si="7"/>
        <v>0</v>
      </c>
      <c r="BI365" s="165">
        <f t="shared" si="8"/>
        <v>0</v>
      </c>
      <c r="BJ365" s="18" t="s">
        <v>83</v>
      </c>
      <c r="BK365" s="165">
        <f t="shared" si="9"/>
        <v>0</v>
      </c>
      <c r="BL365" s="18" t="s">
        <v>227</v>
      </c>
      <c r="BM365" s="164" t="s">
        <v>598</v>
      </c>
    </row>
    <row r="366" spans="2:51" s="13" customFormat="1" ht="12">
      <c r="B366" s="166"/>
      <c r="D366" s="167" t="s">
        <v>136</v>
      </c>
      <c r="E366" s="168" t="s">
        <v>3</v>
      </c>
      <c r="F366" s="169" t="s">
        <v>599</v>
      </c>
      <c r="H366" s="168" t="s">
        <v>3</v>
      </c>
      <c r="I366" s="170"/>
      <c r="L366" s="166"/>
      <c r="M366" s="171"/>
      <c r="N366" s="172"/>
      <c r="O366" s="172"/>
      <c r="P366" s="172"/>
      <c r="Q366" s="172"/>
      <c r="R366" s="172"/>
      <c r="S366" s="172"/>
      <c r="T366" s="173"/>
      <c r="AT366" s="168" t="s">
        <v>136</v>
      </c>
      <c r="AU366" s="168" t="s">
        <v>83</v>
      </c>
      <c r="AV366" s="13" t="s">
        <v>81</v>
      </c>
      <c r="AW366" s="13" t="s">
        <v>34</v>
      </c>
      <c r="AX366" s="13" t="s">
        <v>73</v>
      </c>
      <c r="AY366" s="168" t="s">
        <v>126</v>
      </c>
    </row>
    <row r="367" spans="2:51" s="13" customFormat="1" ht="12">
      <c r="B367" s="166"/>
      <c r="D367" s="167" t="s">
        <v>136</v>
      </c>
      <c r="E367" s="168" t="s">
        <v>3</v>
      </c>
      <c r="F367" s="169" t="s">
        <v>600</v>
      </c>
      <c r="H367" s="168" t="s">
        <v>3</v>
      </c>
      <c r="I367" s="170"/>
      <c r="L367" s="166"/>
      <c r="M367" s="171"/>
      <c r="N367" s="172"/>
      <c r="O367" s="172"/>
      <c r="P367" s="172"/>
      <c r="Q367" s="172"/>
      <c r="R367" s="172"/>
      <c r="S367" s="172"/>
      <c r="T367" s="173"/>
      <c r="AT367" s="168" t="s">
        <v>136</v>
      </c>
      <c r="AU367" s="168" t="s">
        <v>83</v>
      </c>
      <c r="AV367" s="13" t="s">
        <v>81</v>
      </c>
      <c r="AW367" s="13" t="s">
        <v>34</v>
      </c>
      <c r="AX367" s="13" t="s">
        <v>73</v>
      </c>
      <c r="AY367" s="168" t="s">
        <v>126</v>
      </c>
    </row>
    <row r="368" spans="2:51" s="13" customFormat="1" ht="12">
      <c r="B368" s="166"/>
      <c r="D368" s="167" t="s">
        <v>136</v>
      </c>
      <c r="E368" s="168" t="s">
        <v>3</v>
      </c>
      <c r="F368" s="169" t="s">
        <v>601</v>
      </c>
      <c r="H368" s="168" t="s">
        <v>3</v>
      </c>
      <c r="I368" s="170"/>
      <c r="L368" s="166"/>
      <c r="M368" s="171"/>
      <c r="N368" s="172"/>
      <c r="O368" s="172"/>
      <c r="P368" s="172"/>
      <c r="Q368" s="172"/>
      <c r="R368" s="172"/>
      <c r="S368" s="172"/>
      <c r="T368" s="173"/>
      <c r="AT368" s="168" t="s">
        <v>136</v>
      </c>
      <c r="AU368" s="168" t="s">
        <v>83</v>
      </c>
      <c r="AV368" s="13" t="s">
        <v>81</v>
      </c>
      <c r="AW368" s="13" t="s">
        <v>34</v>
      </c>
      <c r="AX368" s="13" t="s">
        <v>73</v>
      </c>
      <c r="AY368" s="168" t="s">
        <v>126</v>
      </c>
    </row>
    <row r="369" spans="2:51" s="14" customFormat="1" ht="12">
      <c r="B369" s="174"/>
      <c r="D369" s="167" t="s">
        <v>136</v>
      </c>
      <c r="E369" s="175" t="s">
        <v>3</v>
      </c>
      <c r="F369" s="176" t="s">
        <v>83</v>
      </c>
      <c r="H369" s="177">
        <v>2</v>
      </c>
      <c r="I369" s="178"/>
      <c r="L369" s="174"/>
      <c r="M369" s="179"/>
      <c r="N369" s="180"/>
      <c r="O369" s="180"/>
      <c r="P369" s="180"/>
      <c r="Q369" s="180"/>
      <c r="R369" s="180"/>
      <c r="S369" s="180"/>
      <c r="T369" s="181"/>
      <c r="AT369" s="175" t="s">
        <v>136</v>
      </c>
      <c r="AU369" s="175" t="s">
        <v>83</v>
      </c>
      <c r="AV369" s="14" t="s">
        <v>83</v>
      </c>
      <c r="AW369" s="14" t="s">
        <v>34</v>
      </c>
      <c r="AX369" s="14" t="s">
        <v>81</v>
      </c>
      <c r="AY369" s="175" t="s">
        <v>126</v>
      </c>
    </row>
    <row r="370" spans="1:65" s="2" customFormat="1" ht="21.75" customHeight="1">
      <c r="A370" s="33"/>
      <c r="B370" s="152"/>
      <c r="C370" s="190" t="s">
        <v>602</v>
      </c>
      <c r="D370" s="190" t="s">
        <v>285</v>
      </c>
      <c r="E370" s="191" t="s">
        <v>603</v>
      </c>
      <c r="F370" s="192" t="s">
        <v>604</v>
      </c>
      <c r="G370" s="193" t="s">
        <v>149</v>
      </c>
      <c r="H370" s="194">
        <v>2</v>
      </c>
      <c r="I370" s="195"/>
      <c r="J370" s="196">
        <f>ROUND(I370*H370,2)</f>
        <v>0</v>
      </c>
      <c r="K370" s="192" t="s">
        <v>3</v>
      </c>
      <c r="L370" s="197"/>
      <c r="M370" s="198" t="s">
        <v>3</v>
      </c>
      <c r="N370" s="199" t="s">
        <v>45</v>
      </c>
      <c r="O370" s="54"/>
      <c r="P370" s="162">
        <f>O370*H370</f>
        <v>0</v>
      </c>
      <c r="Q370" s="162">
        <v>0.018</v>
      </c>
      <c r="R370" s="162">
        <f>Q370*H370</f>
        <v>0.036</v>
      </c>
      <c r="S370" s="162">
        <v>0</v>
      </c>
      <c r="T370" s="163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4" t="s">
        <v>289</v>
      </c>
      <c r="AT370" s="164" t="s">
        <v>285</v>
      </c>
      <c r="AU370" s="164" t="s">
        <v>83</v>
      </c>
      <c r="AY370" s="18" t="s">
        <v>126</v>
      </c>
      <c r="BE370" s="165">
        <f>IF(N370="základní",J370,0)</f>
        <v>0</v>
      </c>
      <c r="BF370" s="165">
        <f>IF(N370="snížená",J370,0)</f>
        <v>0</v>
      </c>
      <c r="BG370" s="165">
        <f>IF(N370="zákl. přenesená",J370,0)</f>
        <v>0</v>
      </c>
      <c r="BH370" s="165">
        <f>IF(N370="sníž. přenesená",J370,0)</f>
        <v>0</v>
      </c>
      <c r="BI370" s="165">
        <f>IF(N370="nulová",J370,0)</f>
        <v>0</v>
      </c>
      <c r="BJ370" s="18" t="s">
        <v>83</v>
      </c>
      <c r="BK370" s="165">
        <f>ROUND(I370*H370,2)</f>
        <v>0</v>
      </c>
      <c r="BL370" s="18" t="s">
        <v>227</v>
      </c>
      <c r="BM370" s="164" t="s">
        <v>605</v>
      </c>
    </row>
    <row r="371" spans="1:65" s="2" customFormat="1" ht="21.75" customHeight="1">
      <c r="A371" s="33"/>
      <c r="B371" s="152"/>
      <c r="C371" s="153" t="s">
        <v>606</v>
      </c>
      <c r="D371" s="153" t="s">
        <v>129</v>
      </c>
      <c r="E371" s="154" t="s">
        <v>607</v>
      </c>
      <c r="F371" s="155" t="s">
        <v>608</v>
      </c>
      <c r="G371" s="156" t="s">
        <v>240</v>
      </c>
      <c r="H371" s="157">
        <v>3.317</v>
      </c>
      <c r="I371" s="158"/>
      <c r="J371" s="159">
        <f>ROUND(I371*H371,2)</f>
        <v>0</v>
      </c>
      <c r="K371" s="155" t="s">
        <v>133</v>
      </c>
      <c r="L371" s="34"/>
      <c r="M371" s="160" t="s">
        <v>3</v>
      </c>
      <c r="N371" s="161" t="s">
        <v>45</v>
      </c>
      <c r="O371" s="54"/>
      <c r="P371" s="162">
        <f>O371*H371</f>
        <v>0</v>
      </c>
      <c r="Q371" s="162">
        <v>0</v>
      </c>
      <c r="R371" s="162">
        <f>Q371*H371</f>
        <v>0</v>
      </c>
      <c r="S371" s="162">
        <v>0</v>
      </c>
      <c r="T371" s="163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4" t="s">
        <v>227</v>
      </c>
      <c r="AT371" s="164" t="s">
        <v>129</v>
      </c>
      <c r="AU371" s="164" t="s">
        <v>83</v>
      </c>
      <c r="AY371" s="18" t="s">
        <v>126</v>
      </c>
      <c r="BE371" s="165">
        <f>IF(N371="základní",J371,0)</f>
        <v>0</v>
      </c>
      <c r="BF371" s="165">
        <f>IF(N371="snížená",J371,0)</f>
        <v>0</v>
      </c>
      <c r="BG371" s="165">
        <f>IF(N371="zákl. přenesená",J371,0)</f>
        <v>0</v>
      </c>
      <c r="BH371" s="165">
        <f>IF(N371="sníž. přenesená",J371,0)</f>
        <v>0</v>
      </c>
      <c r="BI371" s="165">
        <f>IF(N371="nulová",J371,0)</f>
        <v>0</v>
      </c>
      <c r="BJ371" s="18" t="s">
        <v>83</v>
      </c>
      <c r="BK371" s="165">
        <f>ROUND(I371*H371,2)</f>
        <v>0</v>
      </c>
      <c r="BL371" s="18" t="s">
        <v>227</v>
      </c>
      <c r="BM371" s="164" t="s">
        <v>609</v>
      </c>
    </row>
    <row r="372" spans="1:65" s="2" customFormat="1" ht="21.75" customHeight="1">
      <c r="A372" s="33"/>
      <c r="B372" s="152"/>
      <c r="C372" s="153" t="s">
        <v>610</v>
      </c>
      <c r="D372" s="153" t="s">
        <v>129</v>
      </c>
      <c r="E372" s="154" t="s">
        <v>611</v>
      </c>
      <c r="F372" s="155" t="s">
        <v>612</v>
      </c>
      <c r="G372" s="156" t="s">
        <v>240</v>
      </c>
      <c r="H372" s="157">
        <v>3.317</v>
      </c>
      <c r="I372" s="158"/>
      <c r="J372" s="159">
        <f>ROUND(I372*H372,2)</f>
        <v>0</v>
      </c>
      <c r="K372" s="155" t="s">
        <v>133</v>
      </c>
      <c r="L372" s="34"/>
      <c r="M372" s="160" t="s">
        <v>3</v>
      </c>
      <c r="N372" s="161" t="s">
        <v>45</v>
      </c>
      <c r="O372" s="54"/>
      <c r="P372" s="162">
        <f>O372*H372</f>
        <v>0</v>
      </c>
      <c r="Q372" s="162">
        <v>0</v>
      </c>
      <c r="R372" s="162">
        <f>Q372*H372</f>
        <v>0</v>
      </c>
      <c r="S372" s="162">
        <v>0</v>
      </c>
      <c r="T372" s="163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4" t="s">
        <v>227</v>
      </c>
      <c r="AT372" s="164" t="s">
        <v>129</v>
      </c>
      <c r="AU372" s="164" t="s">
        <v>83</v>
      </c>
      <c r="AY372" s="18" t="s">
        <v>126</v>
      </c>
      <c r="BE372" s="165">
        <f>IF(N372="základní",J372,0)</f>
        <v>0</v>
      </c>
      <c r="BF372" s="165">
        <f>IF(N372="snížená",J372,0)</f>
        <v>0</v>
      </c>
      <c r="BG372" s="165">
        <f>IF(N372="zákl. přenesená",J372,0)</f>
        <v>0</v>
      </c>
      <c r="BH372" s="165">
        <f>IF(N372="sníž. přenesená",J372,0)</f>
        <v>0</v>
      </c>
      <c r="BI372" s="165">
        <f>IF(N372="nulová",J372,0)</f>
        <v>0</v>
      </c>
      <c r="BJ372" s="18" t="s">
        <v>83</v>
      </c>
      <c r="BK372" s="165">
        <f>ROUND(I372*H372,2)</f>
        <v>0</v>
      </c>
      <c r="BL372" s="18" t="s">
        <v>227</v>
      </c>
      <c r="BM372" s="164" t="s">
        <v>613</v>
      </c>
    </row>
    <row r="373" spans="2:63" s="12" customFormat="1" ht="22.9" customHeight="1">
      <c r="B373" s="139"/>
      <c r="D373" s="140" t="s">
        <v>72</v>
      </c>
      <c r="E373" s="150" t="s">
        <v>614</v>
      </c>
      <c r="F373" s="150" t="s">
        <v>615</v>
      </c>
      <c r="I373" s="142"/>
      <c r="J373" s="151">
        <f>BK373</f>
        <v>0</v>
      </c>
      <c r="L373" s="139"/>
      <c r="M373" s="144"/>
      <c r="N373" s="145"/>
      <c r="O373" s="145"/>
      <c r="P373" s="146">
        <f>SUM(P374:P405)</f>
        <v>0</v>
      </c>
      <c r="Q373" s="145"/>
      <c r="R373" s="146">
        <f>SUM(R374:R405)</f>
        <v>1.4855200000000002</v>
      </c>
      <c r="S373" s="145"/>
      <c r="T373" s="147">
        <f>SUM(T374:T405)</f>
        <v>1.4178</v>
      </c>
      <c r="AR373" s="140" t="s">
        <v>83</v>
      </c>
      <c r="AT373" s="148" t="s">
        <v>72</v>
      </c>
      <c r="AU373" s="148" t="s">
        <v>81</v>
      </c>
      <c r="AY373" s="140" t="s">
        <v>126</v>
      </c>
      <c r="BK373" s="149">
        <f>SUM(BK374:BK405)</f>
        <v>0</v>
      </c>
    </row>
    <row r="374" spans="1:65" s="2" customFormat="1" ht="16.5" customHeight="1">
      <c r="A374" s="33"/>
      <c r="B374" s="152"/>
      <c r="C374" s="153" t="s">
        <v>616</v>
      </c>
      <c r="D374" s="153" t="s">
        <v>129</v>
      </c>
      <c r="E374" s="154" t="s">
        <v>617</v>
      </c>
      <c r="F374" s="155" t="s">
        <v>618</v>
      </c>
      <c r="G374" s="156" t="s">
        <v>149</v>
      </c>
      <c r="H374" s="157">
        <v>34</v>
      </c>
      <c r="I374" s="158"/>
      <c r="J374" s="159">
        <f>ROUND(I374*H374,2)</f>
        <v>0</v>
      </c>
      <c r="K374" s="155" t="s">
        <v>133</v>
      </c>
      <c r="L374" s="34"/>
      <c r="M374" s="160" t="s">
        <v>3</v>
      </c>
      <c r="N374" s="161" t="s">
        <v>45</v>
      </c>
      <c r="O374" s="54"/>
      <c r="P374" s="162">
        <f>O374*H374</f>
        <v>0</v>
      </c>
      <c r="Q374" s="162">
        <v>0</v>
      </c>
      <c r="R374" s="162">
        <f>Q374*H374</f>
        <v>0</v>
      </c>
      <c r="S374" s="162">
        <v>0.0417</v>
      </c>
      <c r="T374" s="163">
        <f>S374*H374</f>
        <v>1.4178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4" t="s">
        <v>227</v>
      </c>
      <c r="AT374" s="164" t="s">
        <v>129</v>
      </c>
      <c r="AU374" s="164" t="s">
        <v>83</v>
      </c>
      <c r="AY374" s="18" t="s">
        <v>126</v>
      </c>
      <c r="BE374" s="165">
        <f>IF(N374="základní",J374,0)</f>
        <v>0</v>
      </c>
      <c r="BF374" s="165">
        <f>IF(N374="snížená",J374,0)</f>
        <v>0</v>
      </c>
      <c r="BG374" s="165">
        <f>IF(N374="zákl. přenesená",J374,0)</f>
        <v>0</v>
      </c>
      <c r="BH374" s="165">
        <f>IF(N374="sníž. přenesená",J374,0)</f>
        <v>0</v>
      </c>
      <c r="BI374" s="165">
        <f>IF(N374="nulová",J374,0)</f>
        <v>0</v>
      </c>
      <c r="BJ374" s="18" t="s">
        <v>83</v>
      </c>
      <c r="BK374" s="165">
        <f>ROUND(I374*H374,2)</f>
        <v>0</v>
      </c>
      <c r="BL374" s="18" t="s">
        <v>227</v>
      </c>
      <c r="BM374" s="164" t="s">
        <v>619</v>
      </c>
    </row>
    <row r="375" spans="2:51" s="13" customFormat="1" ht="12">
      <c r="B375" s="166"/>
      <c r="D375" s="167" t="s">
        <v>136</v>
      </c>
      <c r="E375" s="168" t="s">
        <v>3</v>
      </c>
      <c r="F375" s="169" t="s">
        <v>620</v>
      </c>
      <c r="H375" s="168" t="s">
        <v>3</v>
      </c>
      <c r="I375" s="170"/>
      <c r="L375" s="166"/>
      <c r="M375" s="171"/>
      <c r="N375" s="172"/>
      <c r="O375" s="172"/>
      <c r="P375" s="172"/>
      <c r="Q375" s="172"/>
      <c r="R375" s="172"/>
      <c r="S375" s="172"/>
      <c r="T375" s="173"/>
      <c r="AT375" s="168" t="s">
        <v>136</v>
      </c>
      <c r="AU375" s="168" t="s">
        <v>83</v>
      </c>
      <c r="AV375" s="13" t="s">
        <v>81</v>
      </c>
      <c r="AW375" s="13" t="s">
        <v>34</v>
      </c>
      <c r="AX375" s="13" t="s">
        <v>73</v>
      </c>
      <c r="AY375" s="168" t="s">
        <v>126</v>
      </c>
    </row>
    <row r="376" spans="2:51" s="13" customFormat="1" ht="12">
      <c r="B376" s="166"/>
      <c r="D376" s="167" t="s">
        <v>136</v>
      </c>
      <c r="E376" s="168" t="s">
        <v>3</v>
      </c>
      <c r="F376" s="169" t="s">
        <v>621</v>
      </c>
      <c r="H376" s="168" t="s">
        <v>3</v>
      </c>
      <c r="I376" s="170"/>
      <c r="L376" s="166"/>
      <c r="M376" s="171"/>
      <c r="N376" s="172"/>
      <c r="O376" s="172"/>
      <c r="P376" s="172"/>
      <c r="Q376" s="172"/>
      <c r="R376" s="172"/>
      <c r="S376" s="172"/>
      <c r="T376" s="173"/>
      <c r="AT376" s="168" t="s">
        <v>136</v>
      </c>
      <c r="AU376" s="168" t="s">
        <v>83</v>
      </c>
      <c r="AV376" s="13" t="s">
        <v>81</v>
      </c>
      <c r="AW376" s="13" t="s">
        <v>34</v>
      </c>
      <c r="AX376" s="13" t="s">
        <v>73</v>
      </c>
      <c r="AY376" s="168" t="s">
        <v>126</v>
      </c>
    </row>
    <row r="377" spans="2:51" s="14" customFormat="1" ht="12">
      <c r="B377" s="174"/>
      <c r="D377" s="167" t="s">
        <v>136</v>
      </c>
      <c r="E377" s="175" t="s">
        <v>3</v>
      </c>
      <c r="F377" s="176" t="s">
        <v>622</v>
      </c>
      <c r="H377" s="177">
        <v>34</v>
      </c>
      <c r="I377" s="178"/>
      <c r="L377" s="174"/>
      <c r="M377" s="179"/>
      <c r="N377" s="180"/>
      <c r="O377" s="180"/>
      <c r="P377" s="180"/>
      <c r="Q377" s="180"/>
      <c r="R377" s="180"/>
      <c r="S377" s="180"/>
      <c r="T377" s="181"/>
      <c r="AT377" s="175" t="s">
        <v>136</v>
      </c>
      <c r="AU377" s="175" t="s">
        <v>83</v>
      </c>
      <c r="AV377" s="14" t="s">
        <v>83</v>
      </c>
      <c r="AW377" s="14" t="s">
        <v>34</v>
      </c>
      <c r="AX377" s="14" t="s">
        <v>81</v>
      </c>
      <c r="AY377" s="175" t="s">
        <v>126</v>
      </c>
    </row>
    <row r="378" spans="1:65" s="2" customFormat="1" ht="21.75" customHeight="1">
      <c r="A378" s="33"/>
      <c r="B378" s="152"/>
      <c r="C378" s="153" t="s">
        <v>623</v>
      </c>
      <c r="D378" s="153" t="s">
        <v>129</v>
      </c>
      <c r="E378" s="154" t="s">
        <v>258</v>
      </c>
      <c r="F378" s="155" t="s">
        <v>259</v>
      </c>
      <c r="G378" s="156" t="s">
        <v>240</v>
      </c>
      <c r="H378" s="157">
        <v>1.451</v>
      </c>
      <c r="I378" s="158"/>
      <c r="J378" s="159">
        <f>ROUND(I378*H378,2)</f>
        <v>0</v>
      </c>
      <c r="K378" s="155" t="s">
        <v>133</v>
      </c>
      <c r="L378" s="34"/>
      <c r="M378" s="160" t="s">
        <v>3</v>
      </c>
      <c r="N378" s="161" t="s">
        <v>45</v>
      </c>
      <c r="O378" s="54"/>
      <c r="P378" s="162">
        <f>O378*H378</f>
        <v>0</v>
      </c>
      <c r="Q378" s="162">
        <v>0</v>
      </c>
      <c r="R378" s="162">
        <f>Q378*H378</f>
        <v>0</v>
      </c>
      <c r="S378" s="162">
        <v>0</v>
      </c>
      <c r="T378" s="163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4" t="s">
        <v>227</v>
      </c>
      <c r="AT378" s="164" t="s">
        <v>129</v>
      </c>
      <c r="AU378" s="164" t="s">
        <v>83</v>
      </c>
      <c r="AY378" s="18" t="s">
        <v>126</v>
      </c>
      <c r="BE378" s="165">
        <f>IF(N378="základní",J378,0)</f>
        <v>0</v>
      </c>
      <c r="BF378" s="165">
        <f>IF(N378="snížená",J378,0)</f>
        <v>0</v>
      </c>
      <c r="BG378" s="165">
        <f>IF(N378="zákl. přenesená",J378,0)</f>
        <v>0</v>
      </c>
      <c r="BH378" s="165">
        <f>IF(N378="sníž. přenesená",J378,0)</f>
        <v>0</v>
      </c>
      <c r="BI378" s="165">
        <f>IF(N378="nulová",J378,0)</f>
        <v>0</v>
      </c>
      <c r="BJ378" s="18" t="s">
        <v>83</v>
      </c>
      <c r="BK378" s="165">
        <f>ROUND(I378*H378,2)</f>
        <v>0</v>
      </c>
      <c r="BL378" s="18" t="s">
        <v>227</v>
      </c>
      <c r="BM378" s="164" t="s">
        <v>624</v>
      </c>
    </row>
    <row r="379" spans="2:51" s="13" customFormat="1" ht="12">
      <c r="B379" s="166"/>
      <c r="D379" s="167" t="s">
        <v>136</v>
      </c>
      <c r="E379" s="168" t="s">
        <v>3</v>
      </c>
      <c r="F379" s="169" t="s">
        <v>261</v>
      </c>
      <c r="H379" s="168" t="s">
        <v>3</v>
      </c>
      <c r="I379" s="170"/>
      <c r="L379" s="166"/>
      <c r="M379" s="171"/>
      <c r="N379" s="172"/>
      <c r="O379" s="172"/>
      <c r="P379" s="172"/>
      <c r="Q379" s="172"/>
      <c r="R379" s="172"/>
      <c r="S379" s="172"/>
      <c r="T379" s="173"/>
      <c r="AT379" s="168" t="s">
        <v>136</v>
      </c>
      <c r="AU379" s="168" t="s">
        <v>83</v>
      </c>
      <c r="AV379" s="13" t="s">
        <v>81</v>
      </c>
      <c r="AW379" s="13" t="s">
        <v>34</v>
      </c>
      <c r="AX379" s="13" t="s">
        <v>73</v>
      </c>
      <c r="AY379" s="168" t="s">
        <v>126</v>
      </c>
    </row>
    <row r="380" spans="2:51" s="13" customFormat="1" ht="12">
      <c r="B380" s="166"/>
      <c r="D380" s="167" t="s">
        <v>136</v>
      </c>
      <c r="E380" s="168" t="s">
        <v>3</v>
      </c>
      <c r="F380" s="169" t="s">
        <v>262</v>
      </c>
      <c r="H380" s="168" t="s">
        <v>3</v>
      </c>
      <c r="I380" s="170"/>
      <c r="L380" s="166"/>
      <c r="M380" s="171"/>
      <c r="N380" s="172"/>
      <c r="O380" s="172"/>
      <c r="P380" s="172"/>
      <c r="Q380" s="172"/>
      <c r="R380" s="172"/>
      <c r="S380" s="172"/>
      <c r="T380" s="173"/>
      <c r="AT380" s="168" t="s">
        <v>136</v>
      </c>
      <c r="AU380" s="168" t="s">
        <v>83</v>
      </c>
      <c r="AV380" s="13" t="s">
        <v>81</v>
      </c>
      <c r="AW380" s="13" t="s">
        <v>34</v>
      </c>
      <c r="AX380" s="13" t="s">
        <v>73</v>
      </c>
      <c r="AY380" s="168" t="s">
        <v>126</v>
      </c>
    </row>
    <row r="381" spans="2:51" s="14" customFormat="1" ht="12">
      <c r="B381" s="174"/>
      <c r="D381" s="167" t="s">
        <v>136</v>
      </c>
      <c r="E381" s="175" t="s">
        <v>3</v>
      </c>
      <c r="F381" s="176" t="s">
        <v>625</v>
      </c>
      <c r="H381" s="177">
        <v>1.451</v>
      </c>
      <c r="I381" s="178"/>
      <c r="L381" s="174"/>
      <c r="M381" s="179"/>
      <c r="N381" s="180"/>
      <c r="O381" s="180"/>
      <c r="P381" s="180"/>
      <c r="Q381" s="180"/>
      <c r="R381" s="180"/>
      <c r="S381" s="180"/>
      <c r="T381" s="181"/>
      <c r="AT381" s="175" t="s">
        <v>136</v>
      </c>
      <c r="AU381" s="175" t="s">
        <v>83</v>
      </c>
      <c r="AV381" s="14" t="s">
        <v>83</v>
      </c>
      <c r="AW381" s="14" t="s">
        <v>34</v>
      </c>
      <c r="AX381" s="14" t="s">
        <v>81</v>
      </c>
      <c r="AY381" s="175" t="s">
        <v>126</v>
      </c>
    </row>
    <row r="382" spans="1:65" s="2" customFormat="1" ht="16.5" customHeight="1">
      <c r="A382" s="33"/>
      <c r="B382" s="152"/>
      <c r="C382" s="153" t="s">
        <v>181</v>
      </c>
      <c r="D382" s="153" t="s">
        <v>129</v>
      </c>
      <c r="E382" s="154" t="s">
        <v>265</v>
      </c>
      <c r="F382" s="155" t="s">
        <v>266</v>
      </c>
      <c r="G382" s="156" t="s">
        <v>240</v>
      </c>
      <c r="H382" s="157">
        <v>1.451</v>
      </c>
      <c r="I382" s="158"/>
      <c r="J382" s="159">
        <f>ROUND(I382*H382,2)</f>
        <v>0</v>
      </c>
      <c r="K382" s="155" t="s">
        <v>133</v>
      </c>
      <c r="L382" s="34"/>
      <c r="M382" s="160" t="s">
        <v>3</v>
      </c>
      <c r="N382" s="161" t="s">
        <v>45</v>
      </c>
      <c r="O382" s="54"/>
      <c r="P382" s="162">
        <f>O382*H382</f>
        <v>0</v>
      </c>
      <c r="Q382" s="162">
        <v>0</v>
      </c>
      <c r="R382" s="162">
        <f>Q382*H382</f>
        <v>0</v>
      </c>
      <c r="S382" s="162">
        <v>0</v>
      </c>
      <c r="T382" s="163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4" t="s">
        <v>227</v>
      </c>
      <c r="AT382" s="164" t="s">
        <v>129</v>
      </c>
      <c r="AU382" s="164" t="s">
        <v>83</v>
      </c>
      <c r="AY382" s="18" t="s">
        <v>126</v>
      </c>
      <c r="BE382" s="165">
        <f>IF(N382="základní",J382,0)</f>
        <v>0</v>
      </c>
      <c r="BF382" s="165">
        <f>IF(N382="snížená",J382,0)</f>
        <v>0</v>
      </c>
      <c r="BG382" s="165">
        <f>IF(N382="zákl. přenesená",J382,0)</f>
        <v>0</v>
      </c>
      <c r="BH382" s="165">
        <f>IF(N382="sníž. přenesená",J382,0)</f>
        <v>0</v>
      </c>
      <c r="BI382" s="165">
        <f>IF(N382="nulová",J382,0)</f>
        <v>0</v>
      </c>
      <c r="BJ382" s="18" t="s">
        <v>83</v>
      </c>
      <c r="BK382" s="165">
        <f>ROUND(I382*H382,2)</f>
        <v>0</v>
      </c>
      <c r="BL382" s="18" t="s">
        <v>227</v>
      </c>
      <c r="BM382" s="164" t="s">
        <v>626</v>
      </c>
    </row>
    <row r="383" spans="2:51" s="14" customFormat="1" ht="12">
      <c r="B383" s="174"/>
      <c r="D383" s="167" t="s">
        <v>136</v>
      </c>
      <c r="E383" s="175" t="s">
        <v>3</v>
      </c>
      <c r="F383" s="176" t="s">
        <v>625</v>
      </c>
      <c r="H383" s="177">
        <v>1.451</v>
      </c>
      <c r="I383" s="178"/>
      <c r="L383" s="174"/>
      <c r="M383" s="179"/>
      <c r="N383" s="180"/>
      <c r="O383" s="180"/>
      <c r="P383" s="180"/>
      <c r="Q383" s="180"/>
      <c r="R383" s="180"/>
      <c r="S383" s="180"/>
      <c r="T383" s="181"/>
      <c r="AT383" s="175" t="s">
        <v>136</v>
      </c>
      <c r="AU383" s="175" t="s">
        <v>83</v>
      </c>
      <c r="AV383" s="14" t="s">
        <v>83</v>
      </c>
      <c r="AW383" s="14" t="s">
        <v>34</v>
      </c>
      <c r="AX383" s="14" t="s">
        <v>81</v>
      </c>
      <c r="AY383" s="175" t="s">
        <v>126</v>
      </c>
    </row>
    <row r="384" spans="1:65" s="2" customFormat="1" ht="21.75" customHeight="1">
      <c r="A384" s="33"/>
      <c r="B384" s="152"/>
      <c r="C384" s="153" t="s">
        <v>627</v>
      </c>
      <c r="D384" s="153" t="s">
        <v>129</v>
      </c>
      <c r="E384" s="154" t="s">
        <v>270</v>
      </c>
      <c r="F384" s="155" t="s">
        <v>271</v>
      </c>
      <c r="G384" s="156" t="s">
        <v>240</v>
      </c>
      <c r="H384" s="157">
        <v>27.569</v>
      </c>
      <c r="I384" s="158"/>
      <c r="J384" s="159">
        <f>ROUND(I384*H384,2)</f>
        <v>0</v>
      </c>
      <c r="K384" s="155" t="s">
        <v>133</v>
      </c>
      <c r="L384" s="34"/>
      <c r="M384" s="160" t="s">
        <v>3</v>
      </c>
      <c r="N384" s="161" t="s">
        <v>45</v>
      </c>
      <c r="O384" s="54"/>
      <c r="P384" s="162">
        <f>O384*H384</f>
        <v>0</v>
      </c>
      <c r="Q384" s="162">
        <v>0</v>
      </c>
      <c r="R384" s="162">
        <f>Q384*H384</f>
        <v>0</v>
      </c>
      <c r="S384" s="162">
        <v>0</v>
      </c>
      <c r="T384" s="163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4" t="s">
        <v>227</v>
      </c>
      <c r="AT384" s="164" t="s">
        <v>129</v>
      </c>
      <c r="AU384" s="164" t="s">
        <v>83</v>
      </c>
      <c r="AY384" s="18" t="s">
        <v>126</v>
      </c>
      <c r="BE384" s="165">
        <f>IF(N384="základní",J384,0)</f>
        <v>0</v>
      </c>
      <c r="BF384" s="165">
        <f>IF(N384="snížená",J384,0)</f>
        <v>0</v>
      </c>
      <c r="BG384" s="165">
        <f>IF(N384="zákl. přenesená",J384,0)</f>
        <v>0</v>
      </c>
      <c r="BH384" s="165">
        <f>IF(N384="sníž. přenesená",J384,0)</f>
        <v>0</v>
      </c>
      <c r="BI384" s="165">
        <f>IF(N384="nulová",J384,0)</f>
        <v>0</v>
      </c>
      <c r="BJ384" s="18" t="s">
        <v>83</v>
      </c>
      <c r="BK384" s="165">
        <f>ROUND(I384*H384,2)</f>
        <v>0</v>
      </c>
      <c r="BL384" s="18" t="s">
        <v>227</v>
      </c>
      <c r="BM384" s="164" t="s">
        <v>628</v>
      </c>
    </row>
    <row r="385" spans="2:51" s="14" customFormat="1" ht="12">
      <c r="B385" s="174"/>
      <c r="D385" s="167" t="s">
        <v>136</v>
      </c>
      <c r="E385" s="175" t="s">
        <v>3</v>
      </c>
      <c r="F385" s="176" t="s">
        <v>629</v>
      </c>
      <c r="H385" s="177">
        <v>27.569</v>
      </c>
      <c r="I385" s="178"/>
      <c r="L385" s="174"/>
      <c r="M385" s="179"/>
      <c r="N385" s="180"/>
      <c r="O385" s="180"/>
      <c r="P385" s="180"/>
      <c r="Q385" s="180"/>
      <c r="R385" s="180"/>
      <c r="S385" s="180"/>
      <c r="T385" s="181"/>
      <c r="AT385" s="175" t="s">
        <v>136</v>
      </c>
      <c r="AU385" s="175" t="s">
        <v>83</v>
      </c>
      <c r="AV385" s="14" t="s">
        <v>83</v>
      </c>
      <c r="AW385" s="14" t="s">
        <v>34</v>
      </c>
      <c r="AX385" s="14" t="s">
        <v>81</v>
      </c>
      <c r="AY385" s="175" t="s">
        <v>126</v>
      </c>
    </row>
    <row r="386" spans="1:65" s="2" customFormat="1" ht="21.75" customHeight="1">
      <c r="A386" s="33"/>
      <c r="B386" s="152"/>
      <c r="C386" s="153" t="s">
        <v>630</v>
      </c>
      <c r="D386" s="153" t="s">
        <v>129</v>
      </c>
      <c r="E386" s="154" t="s">
        <v>501</v>
      </c>
      <c r="F386" s="155" t="s">
        <v>502</v>
      </c>
      <c r="G386" s="156" t="s">
        <v>240</v>
      </c>
      <c r="H386" s="157">
        <v>0.726</v>
      </c>
      <c r="I386" s="158"/>
      <c r="J386" s="159">
        <f>ROUND(I386*H386,2)</f>
        <v>0</v>
      </c>
      <c r="K386" s="155" t="s">
        <v>133</v>
      </c>
      <c r="L386" s="34"/>
      <c r="M386" s="160" t="s">
        <v>3</v>
      </c>
      <c r="N386" s="161" t="s">
        <v>45</v>
      </c>
      <c r="O386" s="54"/>
      <c r="P386" s="162">
        <f>O386*H386</f>
        <v>0</v>
      </c>
      <c r="Q386" s="162">
        <v>0</v>
      </c>
      <c r="R386" s="162">
        <f>Q386*H386</f>
        <v>0</v>
      </c>
      <c r="S386" s="162">
        <v>0</v>
      </c>
      <c r="T386" s="163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4" t="s">
        <v>227</v>
      </c>
      <c r="AT386" s="164" t="s">
        <v>129</v>
      </c>
      <c r="AU386" s="164" t="s">
        <v>83</v>
      </c>
      <c r="AY386" s="18" t="s">
        <v>126</v>
      </c>
      <c r="BE386" s="165">
        <f>IF(N386="základní",J386,0)</f>
        <v>0</v>
      </c>
      <c r="BF386" s="165">
        <f>IF(N386="snížená",J386,0)</f>
        <v>0</v>
      </c>
      <c r="BG386" s="165">
        <f>IF(N386="zákl. přenesená",J386,0)</f>
        <v>0</v>
      </c>
      <c r="BH386" s="165">
        <f>IF(N386="sníž. přenesená",J386,0)</f>
        <v>0</v>
      </c>
      <c r="BI386" s="165">
        <f>IF(N386="nulová",J386,0)</f>
        <v>0</v>
      </c>
      <c r="BJ386" s="18" t="s">
        <v>83</v>
      </c>
      <c r="BK386" s="165">
        <f>ROUND(I386*H386,2)</f>
        <v>0</v>
      </c>
      <c r="BL386" s="18" t="s">
        <v>227</v>
      </c>
      <c r="BM386" s="164" t="s">
        <v>631</v>
      </c>
    </row>
    <row r="387" spans="2:51" s="14" customFormat="1" ht="12">
      <c r="B387" s="174"/>
      <c r="D387" s="167" t="s">
        <v>136</v>
      </c>
      <c r="E387" s="175" t="s">
        <v>3</v>
      </c>
      <c r="F387" s="176" t="s">
        <v>632</v>
      </c>
      <c r="H387" s="177">
        <v>0.726</v>
      </c>
      <c r="I387" s="178"/>
      <c r="L387" s="174"/>
      <c r="M387" s="179"/>
      <c r="N387" s="180"/>
      <c r="O387" s="180"/>
      <c r="P387" s="180"/>
      <c r="Q387" s="180"/>
      <c r="R387" s="180"/>
      <c r="S387" s="180"/>
      <c r="T387" s="181"/>
      <c r="AT387" s="175" t="s">
        <v>136</v>
      </c>
      <c r="AU387" s="175" t="s">
        <v>83</v>
      </c>
      <c r="AV387" s="14" t="s">
        <v>83</v>
      </c>
      <c r="AW387" s="14" t="s">
        <v>34</v>
      </c>
      <c r="AX387" s="14" t="s">
        <v>81</v>
      </c>
      <c r="AY387" s="175" t="s">
        <v>126</v>
      </c>
    </row>
    <row r="388" spans="1:65" s="2" customFormat="1" ht="21.75" customHeight="1">
      <c r="A388" s="33"/>
      <c r="B388" s="152"/>
      <c r="C388" s="153" t="s">
        <v>633</v>
      </c>
      <c r="D388" s="153" t="s">
        <v>129</v>
      </c>
      <c r="E388" s="154" t="s">
        <v>275</v>
      </c>
      <c r="F388" s="155" t="s">
        <v>276</v>
      </c>
      <c r="G388" s="156" t="s">
        <v>240</v>
      </c>
      <c r="H388" s="157">
        <v>0.726</v>
      </c>
      <c r="I388" s="158"/>
      <c r="J388" s="159">
        <f>ROUND(I388*H388,2)</f>
        <v>0</v>
      </c>
      <c r="K388" s="155" t="s">
        <v>133</v>
      </c>
      <c r="L388" s="34"/>
      <c r="M388" s="160" t="s">
        <v>3</v>
      </c>
      <c r="N388" s="161" t="s">
        <v>45</v>
      </c>
      <c r="O388" s="54"/>
      <c r="P388" s="162">
        <f>O388*H388</f>
        <v>0</v>
      </c>
      <c r="Q388" s="162">
        <v>0</v>
      </c>
      <c r="R388" s="162">
        <f>Q388*H388</f>
        <v>0</v>
      </c>
      <c r="S388" s="162">
        <v>0</v>
      </c>
      <c r="T388" s="163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4" t="s">
        <v>227</v>
      </c>
      <c r="AT388" s="164" t="s">
        <v>129</v>
      </c>
      <c r="AU388" s="164" t="s">
        <v>83</v>
      </c>
      <c r="AY388" s="18" t="s">
        <v>126</v>
      </c>
      <c r="BE388" s="165">
        <f>IF(N388="základní",J388,0)</f>
        <v>0</v>
      </c>
      <c r="BF388" s="165">
        <f>IF(N388="snížená",J388,0)</f>
        <v>0</v>
      </c>
      <c r="BG388" s="165">
        <f>IF(N388="zákl. přenesená",J388,0)</f>
        <v>0</v>
      </c>
      <c r="BH388" s="165">
        <f>IF(N388="sníž. přenesená",J388,0)</f>
        <v>0</v>
      </c>
      <c r="BI388" s="165">
        <f>IF(N388="nulová",J388,0)</f>
        <v>0</v>
      </c>
      <c r="BJ388" s="18" t="s">
        <v>83</v>
      </c>
      <c r="BK388" s="165">
        <f>ROUND(I388*H388,2)</f>
        <v>0</v>
      </c>
      <c r="BL388" s="18" t="s">
        <v>227</v>
      </c>
      <c r="BM388" s="164" t="s">
        <v>634</v>
      </c>
    </row>
    <row r="389" spans="2:51" s="14" customFormat="1" ht="12">
      <c r="B389" s="174"/>
      <c r="D389" s="167" t="s">
        <v>136</v>
      </c>
      <c r="E389" s="175" t="s">
        <v>3</v>
      </c>
      <c r="F389" s="176" t="s">
        <v>632</v>
      </c>
      <c r="H389" s="177">
        <v>0.726</v>
      </c>
      <c r="I389" s="178"/>
      <c r="L389" s="174"/>
      <c r="M389" s="179"/>
      <c r="N389" s="180"/>
      <c r="O389" s="180"/>
      <c r="P389" s="180"/>
      <c r="Q389" s="180"/>
      <c r="R389" s="180"/>
      <c r="S389" s="180"/>
      <c r="T389" s="181"/>
      <c r="AT389" s="175" t="s">
        <v>136</v>
      </c>
      <c r="AU389" s="175" t="s">
        <v>83</v>
      </c>
      <c r="AV389" s="14" t="s">
        <v>83</v>
      </c>
      <c r="AW389" s="14" t="s">
        <v>34</v>
      </c>
      <c r="AX389" s="14" t="s">
        <v>81</v>
      </c>
      <c r="AY389" s="175" t="s">
        <v>126</v>
      </c>
    </row>
    <row r="390" spans="1:65" s="2" customFormat="1" ht="21.75" customHeight="1">
      <c r="A390" s="33"/>
      <c r="B390" s="152"/>
      <c r="C390" s="153" t="s">
        <v>635</v>
      </c>
      <c r="D390" s="153" t="s">
        <v>129</v>
      </c>
      <c r="E390" s="154" t="s">
        <v>636</v>
      </c>
      <c r="F390" s="155" t="s">
        <v>637</v>
      </c>
      <c r="G390" s="156" t="s">
        <v>149</v>
      </c>
      <c r="H390" s="157">
        <v>12</v>
      </c>
      <c r="I390" s="158"/>
      <c r="J390" s="159">
        <f>ROUND(I390*H390,2)</f>
        <v>0</v>
      </c>
      <c r="K390" s="155" t="s">
        <v>133</v>
      </c>
      <c r="L390" s="34"/>
      <c r="M390" s="160" t="s">
        <v>3</v>
      </c>
      <c r="N390" s="161" t="s">
        <v>45</v>
      </c>
      <c r="O390" s="54"/>
      <c r="P390" s="162">
        <f>O390*H390</f>
        <v>0</v>
      </c>
      <c r="Q390" s="162">
        <v>0.00026</v>
      </c>
      <c r="R390" s="162">
        <f>Q390*H390</f>
        <v>0.0031199999999999995</v>
      </c>
      <c r="S390" s="162">
        <v>0</v>
      </c>
      <c r="T390" s="163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4" t="s">
        <v>227</v>
      </c>
      <c r="AT390" s="164" t="s">
        <v>129</v>
      </c>
      <c r="AU390" s="164" t="s">
        <v>83</v>
      </c>
      <c r="AY390" s="18" t="s">
        <v>126</v>
      </c>
      <c r="BE390" s="165">
        <f>IF(N390="základní",J390,0)</f>
        <v>0</v>
      </c>
      <c r="BF390" s="165">
        <f>IF(N390="snížená",J390,0)</f>
        <v>0</v>
      </c>
      <c r="BG390" s="165">
        <f>IF(N390="zákl. přenesená",J390,0)</f>
        <v>0</v>
      </c>
      <c r="BH390" s="165">
        <f>IF(N390="sníž. přenesená",J390,0)</f>
        <v>0</v>
      </c>
      <c r="BI390" s="165">
        <f>IF(N390="nulová",J390,0)</f>
        <v>0</v>
      </c>
      <c r="BJ390" s="18" t="s">
        <v>83</v>
      </c>
      <c r="BK390" s="165">
        <f>ROUND(I390*H390,2)</f>
        <v>0</v>
      </c>
      <c r="BL390" s="18" t="s">
        <v>227</v>
      </c>
      <c r="BM390" s="164" t="s">
        <v>638</v>
      </c>
    </row>
    <row r="391" spans="2:51" s="13" customFormat="1" ht="12">
      <c r="B391" s="166"/>
      <c r="D391" s="167" t="s">
        <v>136</v>
      </c>
      <c r="E391" s="168" t="s">
        <v>3</v>
      </c>
      <c r="F391" s="169" t="s">
        <v>639</v>
      </c>
      <c r="H391" s="168" t="s">
        <v>3</v>
      </c>
      <c r="I391" s="170"/>
      <c r="L391" s="166"/>
      <c r="M391" s="171"/>
      <c r="N391" s="172"/>
      <c r="O391" s="172"/>
      <c r="P391" s="172"/>
      <c r="Q391" s="172"/>
      <c r="R391" s="172"/>
      <c r="S391" s="172"/>
      <c r="T391" s="173"/>
      <c r="AT391" s="168" t="s">
        <v>136</v>
      </c>
      <c r="AU391" s="168" t="s">
        <v>83</v>
      </c>
      <c r="AV391" s="13" t="s">
        <v>81</v>
      </c>
      <c r="AW391" s="13" t="s">
        <v>34</v>
      </c>
      <c r="AX391" s="13" t="s">
        <v>73</v>
      </c>
      <c r="AY391" s="168" t="s">
        <v>126</v>
      </c>
    </row>
    <row r="392" spans="2:51" s="13" customFormat="1" ht="12">
      <c r="B392" s="166"/>
      <c r="D392" s="167" t="s">
        <v>136</v>
      </c>
      <c r="E392" s="168" t="s">
        <v>3</v>
      </c>
      <c r="F392" s="169" t="s">
        <v>621</v>
      </c>
      <c r="H392" s="168" t="s">
        <v>3</v>
      </c>
      <c r="I392" s="170"/>
      <c r="L392" s="166"/>
      <c r="M392" s="171"/>
      <c r="N392" s="172"/>
      <c r="O392" s="172"/>
      <c r="P392" s="172"/>
      <c r="Q392" s="172"/>
      <c r="R392" s="172"/>
      <c r="S392" s="172"/>
      <c r="T392" s="173"/>
      <c r="AT392" s="168" t="s">
        <v>136</v>
      </c>
      <c r="AU392" s="168" t="s">
        <v>83</v>
      </c>
      <c r="AV392" s="13" t="s">
        <v>81</v>
      </c>
      <c r="AW392" s="13" t="s">
        <v>34</v>
      </c>
      <c r="AX392" s="13" t="s">
        <v>73</v>
      </c>
      <c r="AY392" s="168" t="s">
        <v>126</v>
      </c>
    </row>
    <row r="393" spans="2:51" s="13" customFormat="1" ht="12">
      <c r="B393" s="166"/>
      <c r="D393" s="167" t="s">
        <v>136</v>
      </c>
      <c r="E393" s="168" t="s">
        <v>3</v>
      </c>
      <c r="F393" s="169" t="s">
        <v>640</v>
      </c>
      <c r="H393" s="168" t="s">
        <v>3</v>
      </c>
      <c r="I393" s="170"/>
      <c r="L393" s="166"/>
      <c r="M393" s="171"/>
      <c r="N393" s="172"/>
      <c r="O393" s="172"/>
      <c r="P393" s="172"/>
      <c r="Q393" s="172"/>
      <c r="R393" s="172"/>
      <c r="S393" s="172"/>
      <c r="T393" s="173"/>
      <c r="AT393" s="168" t="s">
        <v>136</v>
      </c>
      <c r="AU393" s="168" t="s">
        <v>83</v>
      </c>
      <c r="AV393" s="13" t="s">
        <v>81</v>
      </c>
      <c r="AW393" s="13" t="s">
        <v>34</v>
      </c>
      <c r="AX393" s="13" t="s">
        <v>73</v>
      </c>
      <c r="AY393" s="168" t="s">
        <v>126</v>
      </c>
    </row>
    <row r="394" spans="2:51" s="14" customFormat="1" ht="12">
      <c r="B394" s="174"/>
      <c r="D394" s="167" t="s">
        <v>136</v>
      </c>
      <c r="E394" s="175" t="s">
        <v>3</v>
      </c>
      <c r="F394" s="176" t="s">
        <v>208</v>
      </c>
      <c r="H394" s="177">
        <v>12</v>
      </c>
      <c r="I394" s="178"/>
      <c r="L394" s="174"/>
      <c r="M394" s="179"/>
      <c r="N394" s="180"/>
      <c r="O394" s="180"/>
      <c r="P394" s="180"/>
      <c r="Q394" s="180"/>
      <c r="R394" s="180"/>
      <c r="S394" s="180"/>
      <c r="T394" s="181"/>
      <c r="AT394" s="175" t="s">
        <v>136</v>
      </c>
      <c r="AU394" s="175" t="s">
        <v>83</v>
      </c>
      <c r="AV394" s="14" t="s">
        <v>83</v>
      </c>
      <c r="AW394" s="14" t="s">
        <v>34</v>
      </c>
      <c r="AX394" s="14" t="s">
        <v>81</v>
      </c>
      <c r="AY394" s="175" t="s">
        <v>126</v>
      </c>
    </row>
    <row r="395" spans="1:65" s="2" customFormat="1" ht="16.5" customHeight="1">
      <c r="A395" s="33"/>
      <c r="B395" s="152"/>
      <c r="C395" s="190" t="s">
        <v>641</v>
      </c>
      <c r="D395" s="190" t="s">
        <v>285</v>
      </c>
      <c r="E395" s="191" t="s">
        <v>642</v>
      </c>
      <c r="F395" s="192" t="s">
        <v>643</v>
      </c>
      <c r="G395" s="193" t="s">
        <v>149</v>
      </c>
      <c r="H395" s="194">
        <v>12</v>
      </c>
      <c r="I395" s="195"/>
      <c r="J395" s="196">
        <f>ROUND(I395*H395,2)</f>
        <v>0</v>
      </c>
      <c r="K395" s="192" t="s">
        <v>3</v>
      </c>
      <c r="L395" s="197"/>
      <c r="M395" s="198" t="s">
        <v>3</v>
      </c>
      <c r="N395" s="199" t="s">
        <v>45</v>
      </c>
      <c r="O395" s="54"/>
      <c r="P395" s="162">
        <f>O395*H395</f>
        <v>0</v>
      </c>
      <c r="Q395" s="162">
        <v>0.027</v>
      </c>
      <c r="R395" s="162">
        <f>Q395*H395</f>
        <v>0.324</v>
      </c>
      <c r="S395" s="162">
        <v>0</v>
      </c>
      <c r="T395" s="163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4" t="s">
        <v>289</v>
      </c>
      <c r="AT395" s="164" t="s">
        <v>285</v>
      </c>
      <c r="AU395" s="164" t="s">
        <v>83</v>
      </c>
      <c r="AY395" s="18" t="s">
        <v>126</v>
      </c>
      <c r="BE395" s="165">
        <f>IF(N395="základní",J395,0)</f>
        <v>0</v>
      </c>
      <c r="BF395" s="165">
        <f>IF(N395="snížená",J395,0)</f>
        <v>0</v>
      </c>
      <c r="BG395" s="165">
        <f>IF(N395="zákl. přenesená",J395,0)</f>
        <v>0</v>
      </c>
      <c r="BH395" s="165">
        <f>IF(N395="sníž. přenesená",J395,0)</f>
        <v>0</v>
      </c>
      <c r="BI395" s="165">
        <f>IF(N395="nulová",J395,0)</f>
        <v>0</v>
      </c>
      <c r="BJ395" s="18" t="s">
        <v>83</v>
      </c>
      <c r="BK395" s="165">
        <f>ROUND(I395*H395,2)</f>
        <v>0</v>
      </c>
      <c r="BL395" s="18" t="s">
        <v>227</v>
      </c>
      <c r="BM395" s="164" t="s">
        <v>644</v>
      </c>
    </row>
    <row r="396" spans="1:65" s="2" customFormat="1" ht="16.5" customHeight="1">
      <c r="A396" s="33"/>
      <c r="B396" s="152"/>
      <c r="C396" s="190" t="s">
        <v>645</v>
      </c>
      <c r="D396" s="190" t="s">
        <v>285</v>
      </c>
      <c r="E396" s="191" t="s">
        <v>646</v>
      </c>
      <c r="F396" s="192" t="s">
        <v>647</v>
      </c>
      <c r="G396" s="193" t="s">
        <v>149</v>
      </c>
      <c r="H396" s="194">
        <v>12</v>
      </c>
      <c r="I396" s="195"/>
      <c r="J396" s="196">
        <f>ROUND(I396*H396,2)</f>
        <v>0</v>
      </c>
      <c r="K396" s="192" t="s">
        <v>3</v>
      </c>
      <c r="L396" s="197"/>
      <c r="M396" s="198" t="s">
        <v>3</v>
      </c>
      <c r="N396" s="199" t="s">
        <v>45</v>
      </c>
      <c r="O396" s="54"/>
      <c r="P396" s="162">
        <f>O396*H396</f>
        <v>0</v>
      </c>
      <c r="Q396" s="162">
        <v>0.0035</v>
      </c>
      <c r="R396" s="162">
        <f>Q396*H396</f>
        <v>0.042</v>
      </c>
      <c r="S396" s="162">
        <v>0</v>
      </c>
      <c r="T396" s="163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4" t="s">
        <v>289</v>
      </c>
      <c r="AT396" s="164" t="s">
        <v>285</v>
      </c>
      <c r="AU396" s="164" t="s">
        <v>83</v>
      </c>
      <c r="AY396" s="18" t="s">
        <v>126</v>
      </c>
      <c r="BE396" s="165">
        <f>IF(N396="základní",J396,0)</f>
        <v>0</v>
      </c>
      <c r="BF396" s="165">
        <f>IF(N396="snížená",J396,0)</f>
        <v>0</v>
      </c>
      <c r="BG396" s="165">
        <f>IF(N396="zákl. přenesená",J396,0)</f>
        <v>0</v>
      </c>
      <c r="BH396" s="165">
        <f>IF(N396="sníž. přenesená",J396,0)</f>
        <v>0</v>
      </c>
      <c r="BI396" s="165">
        <f>IF(N396="nulová",J396,0)</f>
        <v>0</v>
      </c>
      <c r="BJ396" s="18" t="s">
        <v>83</v>
      </c>
      <c r="BK396" s="165">
        <f>ROUND(I396*H396,2)</f>
        <v>0</v>
      </c>
      <c r="BL396" s="18" t="s">
        <v>227</v>
      </c>
      <c r="BM396" s="164" t="s">
        <v>648</v>
      </c>
    </row>
    <row r="397" spans="1:65" s="2" customFormat="1" ht="16.5" customHeight="1">
      <c r="A397" s="33"/>
      <c r="B397" s="152"/>
      <c r="C397" s="190" t="s">
        <v>649</v>
      </c>
      <c r="D397" s="190" t="s">
        <v>285</v>
      </c>
      <c r="E397" s="191" t="s">
        <v>650</v>
      </c>
      <c r="F397" s="192" t="s">
        <v>651</v>
      </c>
      <c r="G397" s="193" t="s">
        <v>149</v>
      </c>
      <c r="H397" s="194">
        <v>12</v>
      </c>
      <c r="I397" s="195"/>
      <c r="J397" s="196">
        <f>ROUND(I397*H397,2)</f>
        <v>0</v>
      </c>
      <c r="K397" s="192" t="s">
        <v>133</v>
      </c>
      <c r="L397" s="197"/>
      <c r="M397" s="198" t="s">
        <v>3</v>
      </c>
      <c r="N397" s="199" t="s">
        <v>45</v>
      </c>
      <c r="O397" s="54"/>
      <c r="P397" s="162">
        <f>O397*H397</f>
        <v>0</v>
      </c>
      <c r="Q397" s="162">
        <v>0.00078</v>
      </c>
      <c r="R397" s="162">
        <f>Q397*H397</f>
        <v>0.00936</v>
      </c>
      <c r="S397" s="162">
        <v>0</v>
      </c>
      <c r="T397" s="163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64" t="s">
        <v>289</v>
      </c>
      <c r="AT397" s="164" t="s">
        <v>285</v>
      </c>
      <c r="AU397" s="164" t="s">
        <v>83</v>
      </c>
      <c r="AY397" s="18" t="s">
        <v>126</v>
      </c>
      <c r="BE397" s="165">
        <f>IF(N397="základní",J397,0)</f>
        <v>0</v>
      </c>
      <c r="BF397" s="165">
        <f>IF(N397="snížená",J397,0)</f>
        <v>0</v>
      </c>
      <c r="BG397" s="165">
        <f>IF(N397="zákl. přenesená",J397,0)</f>
        <v>0</v>
      </c>
      <c r="BH397" s="165">
        <f>IF(N397="sníž. přenesená",J397,0)</f>
        <v>0</v>
      </c>
      <c r="BI397" s="165">
        <f>IF(N397="nulová",J397,0)</f>
        <v>0</v>
      </c>
      <c r="BJ397" s="18" t="s">
        <v>83</v>
      </c>
      <c r="BK397" s="165">
        <f>ROUND(I397*H397,2)</f>
        <v>0</v>
      </c>
      <c r="BL397" s="18" t="s">
        <v>227</v>
      </c>
      <c r="BM397" s="164" t="s">
        <v>652</v>
      </c>
    </row>
    <row r="398" spans="1:65" s="2" customFormat="1" ht="21.75" customHeight="1">
      <c r="A398" s="33"/>
      <c r="B398" s="152"/>
      <c r="C398" s="153" t="s">
        <v>653</v>
      </c>
      <c r="D398" s="153" t="s">
        <v>129</v>
      </c>
      <c r="E398" s="154" t="s">
        <v>654</v>
      </c>
      <c r="F398" s="155" t="s">
        <v>655</v>
      </c>
      <c r="G398" s="156" t="s">
        <v>149</v>
      </c>
      <c r="H398" s="157">
        <v>22</v>
      </c>
      <c r="I398" s="158"/>
      <c r="J398" s="159">
        <f>ROUND(I398*H398,2)</f>
        <v>0</v>
      </c>
      <c r="K398" s="155" t="s">
        <v>133</v>
      </c>
      <c r="L398" s="34"/>
      <c r="M398" s="160" t="s">
        <v>3</v>
      </c>
      <c r="N398" s="161" t="s">
        <v>45</v>
      </c>
      <c r="O398" s="54"/>
      <c r="P398" s="162">
        <f>O398*H398</f>
        <v>0</v>
      </c>
      <c r="Q398" s="162">
        <v>0.00026</v>
      </c>
      <c r="R398" s="162">
        <f>Q398*H398</f>
        <v>0.005719999999999999</v>
      </c>
      <c r="S398" s="162">
        <v>0</v>
      </c>
      <c r="T398" s="163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64" t="s">
        <v>227</v>
      </c>
      <c r="AT398" s="164" t="s">
        <v>129</v>
      </c>
      <c r="AU398" s="164" t="s">
        <v>83</v>
      </c>
      <c r="AY398" s="18" t="s">
        <v>126</v>
      </c>
      <c r="BE398" s="165">
        <f>IF(N398="základní",J398,0)</f>
        <v>0</v>
      </c>
      <c r="BF398" s="165">
        <f>IF(N398="snížená",J398,0)</f>
        <v>0</v>
      </c>
      <c r="BG398" s="165">
        <f>IF(N398="zákl. přenesená",J398,0)</f>
        <v>0</v>
      </c>
      <c r="BH398" s="165">
        <f>IF(N398="sníž. přenesená",J398,0)</f>
        <v>0</v>
      </c>
      <c r="BI398" s="165">
        <f>IF(N398="nulová",J398,0)</f>
        <v>0</v>
      </c>
      <c r="BJ398" s="18" t="s">
        <v>83</v>
      </c>
      <c r="BK398" s="165">
        <f>ROUND(I398*H398,2)</f>
        <v>0</v>
      </c>
      <c r="BL398" s="18" t="s">
        <v>227</v>
      </c>
      <c r="BM398" s="164" t="s">
        <v>656</v>
      </c>
    </row>
    <row r="399" spans="2:51" s="13" customFormat="1" ht="12">
      <c r="B399" s="166"/>
      <c r="D399" s="167" t="s">
        <v>136</v>
      </c>
      <c r="E399" s="168" t="s">
        <v>3</v>
      </c>
      <c r="F399" s="169" t="s">
        <v>657</v>
      </c>
      <c r="H399" s="168" t="s">
        <v>3</v>
      </c>
      <c r="I399" s="170"/>
      <c r="L399" s="166"/>
      <c r="M399" s="171"/>
      <c r="N399" s="172"/>
      <c r="O399" s="172"/>
      <c r="P399" s="172"/>
      <c r="Q399" s="172"/>
      <c r="R399" s="172"/>
      <c r="S399" s="172"/>
      <c r="T399" s="173"/>
      <c r="AT399" s="168" t="s">
        <v>136</v>
      </c>
      <c r="AU399" s="168" t="s">
        <v>83</v>
      </c>
      <c r="AV399" s="13" t="s">
        <v>81</v>
      </c>
      <c r="AW399" s="13" t="s">
        <v>34</v>
      </c>
      <c r="AX399" s="13" t="s">
        <v>73</v>
      </c>
      <c r="AY399" s="168" t="s">
        <v>126</v>
      </c>
    </row>
    <row r="400" spans="2:51" s="14" customFormat="1" ht="12">
      <c r="B400" s="174"/>
      <c r="D400" s="167" t="s">
        <v>136</v>
      </c>
      <c r="E400" s="175" t="s">
        <v>3</v>
      </c>
      <c r="F400" s="176" t="s">
        <v>264</v>
      </c>
      <c r="H400" s="177">
        <v>22</v>
      </c>
      <c r="I400" s="178"/>
      <c r="L400" s="174"/>
      <c r="M400" s="179"/>
      <c r="N400" s="180"/>
      <c r="O400" s="180"/>
      <c r="P400" s="180"/>
      <c r="Q400" s="180"/>
      <c r="R400" s="180"/>
      <c r="S400" s="180"/>
      <c r="T400" s="181"/>
      <c r="AT400" s="175" t="s">
        <v>136</v>
      </c>
      <c r="AU400" s="175" t="s">
        <v>83</v>
      </c>
      <c r="AV400" s="14" t="s">
        <v>83</v>
      </c>
      <c r="AW400" s="14" t="s">
        <v>34</v>
      </c>
      <c r="AX400" s="14" t="s">
        <v>81</v>
      </c>
      <c r="AY400" s="175" t="s">
        <v>126</v>
      </c>
    </row>
    <row r="401" spans="1:65" s="2" customFormat="1" ht="16.5" customHeight="1">
      <c r="A401" s="33"/>
      <c r="B401" s="152"/>
      <c r="C401" s="190" t="s">
        <v>658</v>
      </c>
      <c r="D401" s="190" t="s">
        <v>285</v>
      </c>
      <c r="E401" s="191" t="s">
        <v>659</v>
      </c>
      <c r="F401" s="192" t="s">
        <v>660</v>
      </c>
      <c r="G401" s="193" t="s">
        <v>149</v>
      </c>
      <c r="H401" s="194">
        <v>22</v>
      </c>
      <c r="I401" s="195"/>
      <c r="J401" s="196">
        <f>ROUND(I401*H401,2)</f>
        <v>0</v>
      </c>
      <c r="K401" s="192" t="s">
        <v>133</v>
      </c>
      <c r="L401" s="197"/>
      <c r="M401" s="198" t="s">
        <v>3</v>
      </c>
      <c r="N401" s="199" t="s">
        <v>45</v>
      </c>
      <c r="O401" s="54"/>
      <c r="P401" s="162">
        <f>O401*H401</f>
        <v>0</v>
      </c>
      <c r="Q401" s="162">
        <v>0.045</v>
      </c>
      <c r="R401" s="162">
        <f>Q401*H401</f>
        <v>0.99</v>
      </c>
      <c r="S401" s="162">
        <v>0</v>
      </c>
      <c r="T401" s="163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4" t="s">
        <v>289</v>
      </c>
      <c r="AT401" s="164" t="s">
        <v>285</v>
      </c>
      <c r="AU401" s="164" t="s">
        <v>83</v>
      </c>
      <c r="AY401" s="18" t="s">
        <v>126</v>
      </c>
      <c r="BE401" s="165">
        <f>IF(N401="základní",J401,0)</f>
        <v>0</v>
      </c>
      <c r="BF401" s="165">
        <f>IF(N401="snížená",J401,0)</f>
        <v>0</v>
      </c>
      <c r="BG401" s="165">
        <f>IF(N401="zákl. přenesená",J401,0)</f>
        <v>0</v>
      </c>
      <c r="BH401" s="165">
        <f>IF(N401="sníž. přenesená",J401,0)</f>
        <v>0</v>
      </c>
      <c r="BI401" s="165">
        <f>IF(N401="nulová",J401,0)</f>
        <v>0</v>
      </c>
      <c r="BJ401" s="18" t="s">
        <v>83</v>
      </c>
      <c r="BK401" s="165">
        <f>ROUND(I401*H401,2)</f>
        <v>0</v>
      </c>
      <c r="BL401" s="18" t="s">
        <v>227</v>
      </c>
      <c r="BM401" s="164" t="s">
        <v>661</v>
      </c>
    </row>
    <row r="402" spans="1:65" s="2" customFormat="1" ht="16.5" customHeight="1">
      <c r="A402" s="33"/>
      <c r="B402" s="152"/>
      <c r="C402" s="190" t="s">
        <v>662</v>
      </c>
      <c r="D402" s="190" t="s">
        <v>285</v>
      </c>
      <c r="E402" s="191" t="s">
        <v>663</v>
      </c>
      <c r="F402" s="192" t="s">
        <v>664</v>
      </c>
      <c r="G402" s="193" t="s">
        <v>149</v>
      </c>
      <c r="H402" s="194">
        <v>22</v>
      </c>
      <c r="I402" s="195"/>
      <c r="J402" s="196">
        <f>ROUND(I402*H402,2)</f>
        <v>0</v>
      </c>
      <c r="K402" s="192" t="s">
        <v>133</v>
      </c>
      <c r="L402" s="197"/>
      <c r="M402" s="198" t="s">
        <v>3</v>
      </c>
      <c r="N402" s="199" t="s">
        <v>45</v>
      </c>
      <c r="O402" s="54"/>
      <c r="P402" s="162">
        <f>O402*H402</f>
        <v>0</v>
      </c>
      <c r="Q402" s="162">
        <v>0.0042</v>
      </c>
      <c r="R402" s="162">
        <f>Q402*H402</f>
        <v>0.0924</v>
      </c>
      <c r="S402" s="162">
        <v>0</v>
      </c>
      <c r="T402" s="163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4" t="s">
        <v>289</v>
      </c>
      <c r="AT402" s="164" t="s">
        <v>285</v>
      </c>
      <c r="AU402" s="164" t="s">
        <v>83</v>
      </c>
      <c r="AY402" s="18" t="s">
        <v>126</v>
      </c>
      <c r="BE402" s="165">
        <f>IF(N402="základní",J402,0)</f>
        <v>0</v>
      </c>
      <c r="BF402" s="165">
        <f>IF(N402="snížená",J402,0)</f>
        <v>0</v>
      </c>
      <c r="BG402" s="165">
        <f>IF(N402="zákl. přenesená",J402,0)</f>
        <v>0</v>
      </c>
      <c r="BH402" s="165">
        <f>IF(N402="sníž. přenesená",J402,0)</f>
        <v>0</v>
      </c>
      <c r="BI402" s="165">
        <f>IF(N402="nulová",J402,0)</f>
        <v>0</v>
      </c>
      <c r="BJ402" s="18" t="s">
        <v>83</v>
      </c>
      <c r="BK402" s="165">
        <f>ROUND(I402*H402,2)</f>
        <v>0</v>
      </c>
      <c r="BL402" s="18" t="s">
        <v>227</v>
      </c>
      <c r="BM402" s="164" t="s">
        <v>665</v>
      </c>
    </row>
    <row r="403" spans="1:65" s="2" customFormat="1" ht="16.5" customHeight="1">
      <c r="A403" s="33"/>
      <c r="B403" s="152"/>
      <c r="C403" s="190" t="s">
        <v>666</v>
      </c>
      <c r="D403" s="190" t="s">
        <v>285</v>
      </c>
      <c r="E403" s="191" t="s">
        <v>667</v>
      </c>
      <c r="F403" s="192" t="s">
        <v>668</v>
      </c>
      <c r="G403" s="193" t="s">
        <v>149</v>
      </c>
      <c r="H403" s="194">
        <v>22</v>
      </c>
      <c r="I403" s="195"/>
      <c r="J403" s="196">
        <f>ROUND(I403*H403,2)</f>
        <v>0</v>
      </c>
      <c r="K403" s="192" t="s">
        <v>133</v>
      </c>
      <c r="L403" s="197"/>
      <c r="M403" s="198" t="s">
        <v>3</v>
      </c>
      <c r="N403" s="199" t="s">
        <v>45</v>
      </c>
      <c r="O403" s="54"/>
      <c r="P403" s="162">
        <f>O403*H403</f>
        <v>0</v>
      </c>
      <c r="Q403" s="162">
        <v>0.00086</v>
      </c>
      <c r="R403" s="162">
        <f>Q403*H403</f>
        <v>0.01892</v>
      </c>
      <c r="S403" s="162">
        <v>0</v>
      </c>
      <c r="T403" s="163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4" t="s">
        <v>289</v>
      </c>
      <c r="AT403" s="164" t="s">
        <v>285</v>
      </c>
      <c r="AU403" s="164" t="s">
        <v>83</v>
      </c>
      <c r="AY403" s="18" t="s">
        <v>126</v>
      </c>
      <c r="BE403" s="165">
        <f>IF(N403="základní",J403,0)</f>
        <v>0</v>
      </c>
      <c r="BF403" s="165">
        <f>IF(N403="snížená",J403,0)</f>
        <v>0</v>
      </c>
      <c r="BG403" s="165">
        <f>IF(N403="zákl. přenesená",J403,0)</f>
        <v>0</v>
      </c>
      <c r="BH403" s="165">
        <f>IF(N403="sníž. přenesená",J403,0)</f>
        <v>0</v>
      </c>
      <c r="BI403" s="165">
        <f>IF(N403="nulová",J403,0)</f>
        <v>0</v>
      </c>
      <c r="BJ403" s="18" t="s">
        <v>83</v>
      </c>
      <c r="BK403" s="165">
        <f>ROUND(I403*H403,2)</f>
        <v>0</v>
      </c>
      <c r="BL403" s="18" t="s">
        <v>227</v>
      </c>
      <c r="BM403" s="164" t="s">
        <v>669</v>
      </c>
    </row>
    <row r="404" spans="1:65" s="2" customFormat="1" ht="21.75" customHeight="1">
      <c r="A404" s="33"/>
      <c r="B404" s="152"/>
      <c r="C404" s="153" t="s">
        <v>670</v>
      </c>
      <c r="D404" s="153" t="s">
        <v>129</v>
      </c>
      <c r="E404" s="154" t="s">
        <v>671</v>
      </c>
      <c r="F404" s="155" t="s">
        <v>672</v>
      </c>
      <c r="G404" s="156" t="s">
        <v>240</v>
      </c>
      <c r="H404" s="157">
        <v>1.486</v>
      </c>
      <c r="I404" s="158"/>
      <c r="J404" s="159">
        <f>ROUND(I404*H404,2)</f>
        <v>0</v>
      </c>
      <c r="K404" s="155" t="s">
        <v>133</v>
      </c>
      <c r="L404" s="34"/>
      <c r="M404" s="160" t="s">
        <v>3</v>
      </c>
      <c r="N404" s="161" t="s">
        <v>45</v>
      </c>
      <c r="O404" s="54"/>
      <c r="P404" s="162">
        <f>O404*H404</f>
        <v>0</v>
      </c>
      <c r="Q404" s="162">
        <v>0</v>
      </c>
      <c r="R404" s="162">
        <f>Q404*H404</f>
        <v>0</v>
      </c>
      <c r="S404" s="162">
        <v>0</v>
      </c>
      <c r="T404" s="163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4" t="s">
        <v>227</v>
      </c>
      <c r="AT404" s="164" t="s">
        <v>129</v>
      </c>
      <c r="AU404" s="164" t="s">
        <v>83</v>
      </c>
      <c r="AY404" s="18" t="s">
        <v>126</v>
      </c>
      <c r="BE404" s="165">
        <f>IF(N404="základní",J404,0)</f>
        <v>0</v>
      </c>
      <c r="BF404" s="165">
        <f>IF(N404="snížená",J404,0)</f>
        <v>0</v>
      </c>
      <c r="BG404" s="165">
        <f>IF(N404="zákl. přenesená",J404,0)</f>
        <v>0</v>
      </c>
      <c r="BH404" s="165">
        <f>IF(N404="sníž. přenesená",J404,0)</f>
        <v>0</v>
      </c>
      <c r="BI404" s="165">
        <f>IF(N404="nulová",J404,0)</f>
        <v>0</v>
      </c>
      <c r="BJ404" s="18" t="s">
        <v>83</v>
      </c>
      <c r="BK404" s="165">
        <f>ROUND(I404*H404,2)</f>
        <v>0</v>
      </c>
      <c r="BL404" s="18" t="s">
        <v>227</v>
      </c>
      <c r="BM404" s="164" t="s">
        <v>673</v>
      </c>
    </row>
    <row r="405" spans="1:65" s="2" customFormat="1" ht="21.75" customHeight="1">
      <c r="A405" s="33"/>
      <c r="B405" s="152"/>
      <c r="C405" s="153" t="s">
        <v>674</v>
      </c>
      <c r="D405" s="153" t="s">
        <v>129</v>
      </c>
      <c r="E405" s="154" t="s">
        <v>675</v>
      </c>
      <c r="F405" s="155" t="s">
        <v>676</v>
      </c>
      <c r="G405" s="156" t="s">
        <v>240</v>
      </c>
      <c r="H405" s="157">
        <v>1.486</v>
      </c>
      <c r="I405" s="158"/>
      <c r="J405" s="159">
        <f>ROUND(I405*H405,2)</f>
        <v>0</v>
      </c>
      <c r="K405" s="155" t="s">
        <v>133</v>
      </c>
      <c r="L405" s="34"/>
      <c r="M405" s="160" t="s">
        <v>3</v>
      </c>
      <c r="N405" s="161" t="s">
        <v>45</v>
      </c>
      <c r="O405" s="54"/>
      <c r="P405" s="162">
        <f>O405*H405</f>
        <v>0</v>
      </c>
      <c r="Q405" s="162">
        <v>0</v>
      </c>
      <c r="R405" s="162">
        <f>Q405*H405</f>
        <v>0</v>
      </c>
      <c r="S405" s="162">
        <v>0</v>
      </c>
      <c r="T405" s="163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4" t="s">
        <v>227</v>
      </c>
      <c r="AT405" s="164" t="s">
        <v>129</v>
      </c>
      <c r="AU405" s="164" t="s">
        <v>83</v>
      </c>
      <c r="AY405" s="18" t="s">
        <v>126</v>
      </c>
      <c r="BE405" s="165">
        <f>IF(N405="základní",J405,0)</f>
        <v>0</v>
      </c>
      <c r="BF405" s="165">
        <f>IF(N405="snížená",J405,0)</f>
        <v>0</v>
      </c>
      <c r="BG405" s="165">
        <f>IF(N405="zákl. přenesená",J405,0)</f>
        <v>0</v>
      </c>
      <c r="BH405" s="165">
        <f>IF(N405="sníž. přenesená",J405,0)</f>
        <v>0</v>
      </c>
      <c r="BI405" s="165">
        <f>IF(N405="nulová",J405,0)</f>
        <v>0</v>
      </c>
      <c r="BJ405" s="18" t="s">
        <v>83</v>
      </c>
      <c r="BK405" s="165">
        <f>ROUND(I405*H405,2)</f>
        <v>0</v>
      </c>
      <c r="BL405" s="18" t="s">
        <v>227</v>
      </c>
      <c r="BM405" s="164" t="s">
        <v>677</v>
      </c>
    </row>
    <row r="406" spans="2:63" s="12" customFormat="1" ht="22.9" customHeight="1">
      <c r="B406" s="139"/>
      <c r="D406" s="140" t="s">
        <v>72</v>
      </c>
      <c r="E406" s="150" t="s">
        <v>678</v>
      </c>
      <c r="F406" s="150" t="s">
        <v>679</v>
      </c>
      <c r="I406" s="142"/>
      <c r="J406" s="151">
        <f>BK406</f>
        <v>0</v>
      </c>
      <c r="L406" s="139"/>
      <c r="M406" s="144"/>
      <c r="N406" s="145"/>
      <c r="O406" s="145"/>
      <c r="P406" s="146">
        <f>SUM(P407:P428)</f>
        <v>0</v>
      </c>
      <c r="Q406" s="145"/>
      <c r="R406" s="146">
        <f>SUM(R407:R428)</f>
        <v>0.014799999999999999</v>
      </c>
      <c r="S406" s="145"/>
      <c r="T406" s="147">
        <f>SUM(T407:T428)</f>
        <v>0.07</v>
      </c>
      <c r="AR406" s="140" t="s">
        <v>83</v>
      </c>
      <c r="AT406" s="148" t="s">
        <v>72</v>
      </c>
      <c r="AU406" s="148" t="s">
        <v>81</v>
      </c>
      <c r="AY406" s="140" t="s">
        <v>126</v>
      </c>
      <c r="BK406" s="149">
        <f>SUM(BK407:BK428)</f>
        <v>0</v>
      </c>
    </row>
    <row r="407" spans="1:65" s="2" customFormat="1" ht="16.5" customHeight="1">
      <c r="A407" s="33"/>
      <c r="B407" s="152"/>
      <c r="C407" s="153" t="s">
        <v>680</v>
      </c>
      <c r="D407" s="153" t="s">
        <v>129</v>
      </c>
      <c r="E407" s="154" t="s">
        <v>681</v>
      </c>
      <c r="F407" s="155" t="s">
        <v>682</v>
      </c>
      <c r="G407" s="156" t="s">
        <v>132</v>
      </c>
      <c r="H407" s="157">
        <v>2</v>
      </c>
      <c r="I407" s="158"/>
      <c r="J407" s="159">
        <f>ROUND(I407*H407,2)</f>
        <v>0</v>
      </c>
      <c r="K407" s="155" t="s">
        <v>133</v>
      </c>
      <c r="L407" s="34"/>
      <c r="M407" s="160" t="s">
        <v>3</v>
      </c>
      <c r="N407" s="161" t="s">
        <v>45</v>
      </c>
      <c r="O407" s="54"/>
      <c r="P407" s="162">
        <f>O407*H407</f>
        <v>0</v>
      </c>
      <c r="Q407" s="162">
        <v>0</v>
      </c>
      <c r="R407" s="162">
        <f>Q407*H407</f>
        <v>0</v>
      </c>
      <c r="S407" s="162">
        <v>0.035</v>
      </c>
      <c r="T407" s="163">
        <f>S407*H407</f>
        <v>0.07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64" t="s">
        <v>227</v>
      </c>
      <c r="AT407" s="164" t="s">
        <v>129</v>
      </c>
      <c r="AU407" s="164" t="s">
        <v>83</v>
      </c>
      <c r="AY407" s="18" t="s">
        <v>126</v>
      </c>
      <c r="BE407" s="165">
        <f>IF(N407="základní",J407,0)</f>
        <v>0</v>
      </c>
      <c r="BF407" s="165">
        <f>IF(N407="snížená",J407,0)</f>
        <v>0</v>
      </c>
      <c r="BG407" s="165">
        <f>IF(N407="zákl. přenesená",J407,0)</f>
        <v>0</v>
      </c>
      <c r="BH407" s="165">
        <f>IF(N407="sníž. přenesená",J407,0)</f>
        <v>0</v>
      </c>
      <c r="BI407" s="165">
        <f>IF(N407="nulová",J407,0)</f>
        <v>0</v>
      </c>
      <c r="BJ407" s="18" t="s">
        <v>83</v>
      </c>
      <c r="BK407" s="165">
        <f>ROUND(I407*H407,2)</f>
        <v>0</v>
      </c>
      <c r="BL407" s="18" t="s">
        <v>227</v>
      </c>
      <c r="BM407" s="164" t="s">
        <v>683</v>
      </c>
    </row>
    <row r="408" spans="2:51" s="13" customFormat="1" ht="12">
      <c r="B408" s="166"/>
      <c r="D408" s="167" t="s">
        <v>136</v>
      </c>
      <c r="E408" s="168" t="s">
        <v>3</v>
      </c>
      <c r="F408" s="169" t="s">
        <v>684</v>
      </c>
      <c r="H408" s="168" t="s">
        <v>3</v>
      </c>
      <c r="I408" s="170"/>
      <c r="L408" s="166"/>
      <c r="M408" s="171"/>
      <c r="N408" s="172"/>
      <c r="O408" s="172"/>
      <c r="P408" s="172"/>
      <c r="Q408" s="172"/>
      <c r="R408" s="172"/>
      <c r="S408" s="172"/>
      <c r="T408" s="173"/>
      <c r="AT408" s="168" t="s">
        <v>136</v>
      </c>
      <c r="AU408" s="168" t="s">
        <v>83</v>
      </c>
      <c r="AV408" s="13" t="s">
        <v>81</v>
      </c>
      <c r="AW408" s="13" t="s">
        <v>34</v>
      </c>
      <c r="AX408" s="13" t="s">
        <v>73</v>
      </c>
      <c r="AY408" s="168" t="s">
        <v>126</v>
      </c>
    </row>
    <row r="409" spans="2:51" s="13" customFormat="1" ht="12">
      <c r="B409" s="166"/>
      <c r="D409" s="167" t="s">
        <v>136</v>
      </c>
      <c r="E409" s="168" t="s">
        <v>3</v>
      </c>
      <c r="F409" s="169" t="s">
        <v>685</v>
      </c>
      <c r="H409" s="168" t="s">
        <v>3</v>
      </c>
      <c r="I409" s="170"/>
      <c r="L409" s="166"/>
      <c r="M409" s="171"/>
      <c r="N409" s="172"/>
      <c r="O409" s="172"/>
      <c r="P409" s="172"/>
      <c r="Q409" s="172"/>
      <c r="R409" s="172"/>
      <c r="S409" s="172"/>
      <c r="T409" s="173"/>
      <c r="AT409" s="168" t="s">
        <v>136</v>
      </c>
      <c r="AU409" s="168" t="s">
        <v>83</v>
      </c>
      <c r="AV409" s="13" t="s">
        <v>81</v>
      </c>
      <c r="AW409" s="13" t="s">
        <v>34</v>
      </c>
      <c r="AX409" s="13" t="s">
        <v>73</v>
      </c>
      <c r="AY409" s="168" t="s">
        <v>126</v>
      </c>
    </row>
    <row r="410" spans="2:51" s="13" customFormat="1" ht="12">
      <c r="B410" s="166"/>
      <c r="D410" s="167" t="s">
        <v>136</v>
      </c>
      <c r="E410" s="168" t="s">
        <v>3</v>
      </c>
      <c r="F410" s="169" t="s">
        <v>686</v>
      </c>
      <c r="H410" s="168" t="s">
        <v>3</v>
      </c>
      <c r="I410" s="170"/>
      <c r="L410" s="166"/>
      <c r="M410" s="171"/>
      <c r="N410" s="172"/>
      <c r="O410" s="172"/>
      <c r="P410" s="172"/>
      <c r="Q410" s="172"/>
      <c r="R410" s="172"/>
      <c r="S410" s="172"/>
      <c r="T410" s="173"/>
      <c r="AT410" s="168" t="s">
        <v>136</v>
      </c>
      <c r="AU410" s="168" t="s">
        <v>83</v>
      </c>
      <c r="AV410" s="13" t="s">
        <v>81</v>
      </c>
      <c r="AW410" s="13" t="s">
        <v>34</v>
      </c>
      <c r="AX410" s="13" t="s">
        <v>73</v>
      </c>
      <c r="AY410" s="168" t="s">
        <v>126</v>
      </c>
    </row>
    <row r="411" spans="2:51" s="13" customFormat="1" ht="12">
      <c r="B411" s="166"/>
      <c r="D411" s="167" t="s">
        <v>136</v>
      </c>
      <c r="E411" s="168" t="s">
        <v>3</v>
      </c>
      <c r="F411" s="169" t="s">
        <v>447</v>
      </c>
      <c r="H411" s="168" t="s">
        <v>3</v>
      </c>
      <c r="I411" s="170"/>
      <c r="L411" s="166"/>
      <c r="M411" s="171"/>
      <c r="N411" s="172"/>
      <c r="O411" s="172"/>
      <c r="P411" s="172"/>
      <c r="Q411" s="172"/>
      <c r="R411" s="172"/>
      <c r="S411" s="172"/>
      <c r="T411" s="173"/>
      <c r="AT411" s="168" t="s">
        <v>136</v>
      </c>
      <c r="AU411" s="168" t="s">
        <v>83</v>
      </c>
      <c r="AV411" s="13" t="s">
        <v>81</v>
      </c>
      <c r="AW411" s="13" t="s">
        <v>34</v>
      </c>
      <c r="AX411" s="13" t="s">
        <v>73</v>
      </c>
      <c r="AY411" s="168" t="s">
        <v>126</v>
      </c>
    </row>
    <row r="412" spans="2:51" s="14" customFormat="1" ht="12">
      <c r="B412" s="174"/>
      <c r="D412" s="167" t="s">
        <v>136</v>
      </c>
      <c r="E412" s="175" t="s">
        <v>3</v>
      </c>
      <c r="F412" s="176" t="s">
        <v>83</v>
      </c>
      <c r="H412" s="177">
        <v>2</v>
      </c>
      <c r="I412" s="178"/>
      <c r="L412" s="174"/>
      <c r="M412" s="179"/>
      <c r="N412" s="180"/>
      <c r="O412" s="180"/>
      <c r="P412" s="180"/>
      <c r="Q412" s="180"/>
      <c r="R412" s="180"/>
      <c r="S412" s="180"/>
      <c r="T412" s="181"/>
      <c r="AT412" s="175" t="s">
        <v>136</v>
      </c>
      <c r="AU412" s="175" t="s">
        <v>83</v>
      </c>
      <c r="AV412" s="14" t="s">
        <v>83</v>
      </c>
      <c r="AW412" s="14" t="s">
        <v>34</v>
      </c>
      <c r="AX412" s="14" t="s">
        <v>81</v>
      </c>
      <c r="AY412" s="175" t="s">
        <v>126</v>
      </c>
    </row>
    <row r="413" spans="1:65" s="2" customFormat="1" ht="21.75" customHeight="1">
      <c r="A413" s="33"/>
      <c r="B413" s="152"/>
      <c r="C413" s="153" t="s">
        <v>687</v>
      </c>
      <c r="D413" s="153" t="s">
        <v>129</v>
      </c>
      <c r="E413" s="154" t="s">
        <v>258</v>
      </c>
      <c r="F413" s="155" t="s">
        <v>259</v>
      </c>
      <c r="G413" s="156" t="s">
        <v>240</v>
      </c>
      <c r="H413" s="157">
        <v>0.07</v>
      </c>
      <c r="I413" s="158"/>
      <c r="J413" s="159">
        <f>ROUND(I413*H413,2)</f>
        <v>0</v>
      </c>
      <c r="K413" s="155" t="s">
        <v>133</v>
      </c>
      <c r="L413" s="34"/>
      <c r="M413" s="160" t="s">
        <v>3</v>
      </c>
      <c r="N413" s="161" t="s">
        <v>45</v>
      </c>
      <c r="O413" s="54"/>
      <c r="P413" s="162">
        <f>O413*H413</f>
        <v>0</v>
      </c>
      <c r="Q413" s="162">
        <v>0</v>
      </c>
      <c r="R413" s="162">
        <f>Q413*H413</f>
        <v>0</v>
      </c>
      <c r="S413" s="162">
        <v>0</v>
      </c>
      <c r="T413" s="163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4" t="s">
        <v>227</v>
      </c>
      <c r="AT413" s="164" t="s">
        <v>129</v>
      </c>
      <c r="AU413" s="164" t="s">
        <v>83</v>
      </c>
      <c r="AY413" s="18" t="s">
        <v>126</v>
      </c>
      <c r="BE413" s="165">
        <f>IF(N413="základní",J413,0)</f>
        <v>0</v>
      </c>
      <c r="BF413" s="165">
        <f>IF(N413="snížená",J413,0)</f>
        <v>0</v>
      </c>
      <c r="BG413" s="165">
        <f>IF(N413="zákl. přenesená",J413,0)</f>
        <v>0</v>
      </c>
      <c r="BH413" s="165">
        <f>IF(N413="sníž. přenesená",J413,0)</f>
        <v>0</v>
      </c>
      <c r="BI413" s="165">
        <f>IF(N413="nulová",J413,0)</f>
        <v>0</v>
      </c>
      <c r="BJ413" s="18" t="s">
        <v>83</v>
      </c>
      <c r="BK413" s="165">
        <f>ROUND(I413*H413,2)</f>
        <v>0</v>
      </c>
      <c r="BL413" s="18" t="s">
        <v>227</v>
      </c>
      <c r="BM413" s="164" t="s">
        <v>688</v>
      </c>
    </row>
    <row r="414" spans="2:51" s="13" customFormat="1" ht="12">
      <c r="B414" s="166"/>
      <c r="D414" s="167" t="s">
        <v>136</v>
      </c>
      <c r="E414" s="168" t="s">
        <v>3</v>
      </c>
      <c r="F414" s="169" t="s">
        <v>689</v>
      </c>
      <c r="H414" s="168" t="s">
        <v>3</v>
      </c>
      <c r="I414" s="170"/>
      <c r="L414" s="166"/>
      <c r="M414" s="171"/>
      <c r="N414" s="172"/>
      <c r="O414" s="172"/>
      <c r="P414" s="172"/>
      <c r="Q414" s="172"/>
      <c r="R414" s="172"/>
      <c r="S414" s="172"/>
      <c r="T414" s="173"/>
      <c r="AT414" s="168" t="s">
        <v>136</v>
      </c>
      <c r="AU414" s="168" t="s">
        <v>83</v>
      </c>
      <c r="AV414" s="13" t="s">
        <v>81</v>
      </c>
      <c r="AW414" s="13" t="s">
        <v>34</v>
      </c>
      <c r="AX414" s="13" t="s">
        <v>73</v>
      </c>
      <c r="AY414" s="168" t="s">
        <v>126</v>
      </c>
    </row>
    <row r="415" spans="2:51" s="13" customFormat="1" ht="12">
      <c r="B415" s="166"/>
      <c r="D415" s="167" t="s">
        <v>136</v>
      </c>
      <c r="E415" s="168" t="s">
        <v>3</v>
      </c>
      <c r="F415" s="169" t="s">
        <v>262</v>
      </c>
      <c r="H415" s="168" t="s">
        <v>3</v>
      </c>
      <c r="I415" s="170"/>
      <c r="L415" s="166"/>
      <c r="M415" s="171"/>
      <c r="N415" s="172"/>
      <c r="O415" s="172"/>
      <c r="P415" s="172"/>
      <c r="Q415" s="172"/>
      <c r="R415" s="172"/>
      <c r="S415" s="172"/>
      <c r="T415" s="173"/>
      <c r="AT415" s="168" t="s">
        <v>136</v>
      </c>
      <c r="AU415" s="168" t="s">
        <v>83</v>
      </c>
      <c r="AV415" s="13" t="s">
        <v>81</v>
      </c>
      <c r="AW415" s="13" t="s">
        <v>34</v>
      </c>
      <c r="AX415" s="13" t="s">
        <v>73</v>
      </c>
      <c r="AY415" s="168" t="s">
        <v>126</v>
      </c>
    </row>
    <row r="416" spans="2:51" s="14" customFormat="1" ht="12">
      <c r="B416" s="174"/>
      <c r="D416" s="167" t="s">
        <v>136</v>
      </c>
      <c r="E416" s="175" t="s">
        <v>3</v>
      </c>
      <c r="F416" s="176" t="s">
        <v>690</v>
      </c>
      <c r="H416" s="177">
        <v>0.07</v>
      </c>
      <c r="I416" s="178"/>
      <c r="L416" s="174"/>
      <c r="M416" s="179"/>
      <c r="N416" s="180"/>
      <c r="O416" s="180"/>
      <c r="P416" s="180"/>
      <c r="Q416" s="180"/>
      <c r="R416" s="180"/>
      <c r="S416" s="180"/>
      <c r="T416" s="181"/>
      <c r="AT416" s="175" t="s">
        <v>136</v>
      </c>
      <c r="AU416" s="175" t="s">
        <v>83</v>
      </c>
      <c r="AV416" s="14" t="s">
        <v>83</v>
      </c>
      <c r="AW416" s="14" t="s">
        <v>34</v>
      </c>
      <c r="AX416" s="14" t="s">
        <v>81</v>
      </c>
      <c r="AY416" s="175" t="s">
        <v>126</v>
      </c>
    </row>
    <row r="417" spans="1:65" s="2" customFormat="1" ht="16.5" customHeight="1">
      <c r="A417" s="33"/>
      <c r="B417" s="152"/>
      <c r="C417" s="153" t="s">
        <v>691</v>
      </c>
      <c r="D417" s="153" t="s">
        <v>129</v>
      </c>
      <c r="E417" s="154" t="s">
        <v>692</v>
      </c>
      <c r="F417" s="155" t="s">
        <v>693</v>
      </c>
      <c r="G417" s="156" t="s">
        <v>132</v>
      </c>
      <c r="H417" s="157">
        <v>1.6</v>
      </c>
      <c r="I417" s="158"/>
      <c r="J417" s="159">
        <f>ROUND(I417*H417,2)</f>
        <v>0</v>
      </c>
      <c r="K417" s="155" t="s">
        <v>133</v>
      </c>
      <c r="L417" s="34"/>
      <c r="M417" s="160" t="s">
        <v>3</v>
      </c>
      <c r="N417" s="161" t="s">
        <v>45</v>
      </c>
      <c r="O417" s="54"/>
      <c r="P417" s="162">
        <f>O417*H417</f>
        <v>0</v>
      </c>
      <c r="Q417" s="162">
        <v>0</v>
      </c>
      <c r="R417" s="162">
        <f>Q417*H417</f>
        <v>0</v>
      </c>
      <c r="S417" s="162">
        <v>0</v>
      </c>
      <c r="T417" s="163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64" t="s">
        <v>227</v>
      </c>
      <c r="AT417" s="164" t="s">
        <v>129</v>
      </c>
      <c r="AU417" s="164" t="s">
        <v>83</v>
      </c>
      <c r="AY417" s="18" t="s">
        <v>126</v>
      </c>
      <c r="BE417" s="165">
        <f>IF(N417="základní",J417,0)</f>
        <v>0</v>
      </c>
      <c r="BF417" s="165">
        <f>IF(N417="snížená",J417,0)</f>
        <v>0</v>
      </c>
      <c r="BG417" s="165">
        <f>IF(N417="zákl. přenesená",J417,0)</f>
        <v>0</v>
      </c>
      <c r="BH417" s="165">
        <f>IF(N417="sníž. přenesená",J417,0)</f>
        <v>0</v>
      </c>
      <c r="BI417" s="165">
        <f>IF(N417="nulová",J417,0)</f>
        <v>0</v>
      </c>
      <c r="BJ417" s="18" t="s">
        <v>83</v>
      </c>
      <c r="BK417" s="165">
        <f>ROUND(I417*H417,2)</f>
        <v>0</v>
      </c>
      <c r="BL417" s="18" t="s">
        <v>227</v>
      </c>
      <c r="BM417" s="164" t="s">
        <v>694</v>
      </c>
    </row>
    <row r="418" spans="2:51" s="13" customFormat="1" ht="12">
      <c r="B418" s="166"/>
      <c r="D418" s="167" t="s">
        <v>136</v>
      </c>
      <c r="E418" s="168" t="s">
        <v>3</v>
      </c>
      <c r="F418" s="169" t="s">
        <v>695</v>
      </c>
      <c r="H418" s="168" t="s">
        <v>3</v>
      </c>
      <c r="I418" s="170"/>
      <c r="L418" s="166"/>
      <c r="M418" s="171"/>
      <c r="N418" s="172"/>
      <c r="O418" s="172"/>
      <c r="P418" s="172"/>
      <c r="Q418" s="172"/>
      <c r="R418" s="172"/>
      <c r="S418" s="172"/>
      <c r="T418" s="173"/>
      <c r="AT418" s="168" t="s">
        <v>136</v>
      </c>
      <c r="AU418" s="168" t="s">
        <v>83</v>
      </c>
      <c r="AV418" s="13" t="s">
        <v>81</v>
      </c>
      <c r="AW418" s="13" t="s">
        <v>34</v>
      </c>
      <c r="AX418" s="13" t="s">
        <v>73</v>
      </c>
      <c r="AY418" s="168" t="s">
        <v>126</v>
      </c>
    </row>
    <row r="419" spans="2:51" s="13" customFormat="1" ht="12">
      <c r="B419" s="166"/>
      <c r="D419" s="167" t="s">
        <v>136</v>
      </c>
      <c r="E419" s="168" t="s">
        <v>3</v>
      </c>
      <c r="F419" s="169" t="s">
        <v>447</v>
      </c>
      <c r="H419" s="168" t="s">
        <v>3</v>
      </c>
      <c r="I419" s="170"/>
      <c r="L419" s="166"/>
      <c r="M419" s="171"/>
      <c r="N419" s="172"/>
      <c r="O419" s="172"/>
      <c r="P419" s="172"/>
      <c r="Q419" s="172"/>
      <c r="R419" s="172"/>
      <c r="S419" s="172"/>
      <c r="T419" s="173"/>
      <c r="AT419" s="168" t="s">
        <v>136</v>
      </c>
      <c r="AU419" s="168" t="s">
        <v>83</v>
      </c>
      <c r="AV419" s="13" t="s">
        <v>81</v>
      </c>
      <c r="AW419" s="13" t="s">
        <v>34</v>
      </c>
      <c r="AX419" s="13" t="s">
        <v>73</v>
      </c>
      <c r="AY419" s="168" t="s">
        <v>126</v>
      </c>
    </row>
    <row r="420" spans="2:51" s="14" customFormat="1" ht="12">
      <c r="B420" s="174"/>
      <c r="D420" s="167" t="s">
        <v>136</v>
      </c>
      <c r="E420" s="175" t="s">
        <v>3</v>
      </c>
      <c r="F420" s="176" t="s">
        <v>696</v>
      </c>
      <c r="H420" s="177">
        <v>1.6</v>
      </c>
      <c r="I420" s="178"/>
      <c r="L420" s="174"/>
      <c r="M420" s="179"/>
      <c r="N420" s="180"/>
      <c r="O420" s="180"/>
      <c r="P420" s="180"/>
      <c r="Q420" s="180"/>
      <c r="R420" s="180"/>
      <c r="S420" s="180"/>
      <c r="T420" s="181"/>
      <c r="AT420" s="175" t="s">
        <v>136</v>
      </c>
      <c r="AU420" s="175" t="s">
        <v>83</v>
      </c>
      <c r="AV420" s="14" t="s">
        <v>83</v>
      </c>
      <c r="AW420" s="14" t="s">
        <v>34</v>
      </c>
      <c r="AX420" s="14" t="s">
        <v>81</v>
      </c>
      <c r="AY420" s="175" t="s">
        <v>126</v>
      </c>
    </row>
    <row r="421" spans="1:65" s="2" customFormat="1" ht="16.5" customHeight="1">
      <c r="A421" s="33"/>
      <c r="B421" s="152"/>
      <c r="C421" s="190" t="s">
        <v>697</v>
      </c>
      <c r="D421" s="190" t="s">
        <v>285</v>
      </c>
      <c r="E421" s="191" t="s">
        <v>698</v>
      </c>
      <c r="F421" s="192" t="s">
        <v>699</v>
      </c>
      <c r="G421" s="193" t="s">
        <v>149</v>
      </c>
      <c r="H421" s="194">
        <v>2</v>
      </c>
      <c r="I421" s="195"/>
      <c r="J421" s="196">
        <f>ROUND(I421*H421,2)</f>
        <v>0</v>
      </c>
      <c r="K421" s="192" t="s">
        <v>3</v>
      </c>
      <c r="L421" s="197"/>
      <c r="M421" s="198" t="s">
        <v>3</v>
      </c>
      <c r="N421" s="199" t="s">
        <v>45</v>
      </c>
      <c r="O421" s="54"/>
      <c r="P421" s="162">
        <f>O421*H421</f>
        <v>0</v>
      </c>
      <c r="Q421" s="162">
        <v>0.0062</v>
      </c>
      <c r="R421" s="162">
        <f>Q421*H421</f>
        <v>0.0124</v>
      </c>
      <c r="S421" s="162">
        <v>0</v>
      </c>
      <c r="T421" s="163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64" t="s">
        <v>289</v>
      </c>
      <c r="AT421" s="164" t="s">
        <v>285</v>
      </c>
      <c r="AU421" s="164" t="s">
        <v>83</v>
      </c>
      <c r="AY421" s="18" t="s">
        <v>126</v>
      </c>
      <c r="BE421" s="165">
        <f>IF(N421="základní",J421,0)</f>
        <v>0</v>
      </c>
      <c r="BF421" s="165">
        <f>IF(N421="snížená",J421,0)</f>
        <v>0</v>
      </c>
      <c r="BG421" s="165">
        <f>IF(N421="zákl. přenesená",J421,0)</f>
        <v>0</v>
      </c>
      <c r="BH421" s="165">
        <f>IF(N421="sníž. přenesená",J421,0)</f>
        <v>0</v>
      </c>
      <c r="BI421" s="165">
        <f>IF(N421="nulová",J421,0)</f>
        <v>0</v>
      </c>
      <c r="BJ421" s="18" t="s">
        <v>83</v>
      </c>
      <c r="BK421" s="165">
        <f>ROUND(I421*H421,2)</f>
        <v>0</v>
      </c>
      <c r="BL421" s="18" t="s">
        <v>227</v>
      </c>
      <c r="BM421" s="164" t="s">
        <v>700</v>
      </c>
    </row>
    <row r="422" spans="2:51" s="13" customFormat="1" ht="12">
      <c r="B422" s="166"/>
      <c r="D422" s="167" t="s">
        <v>136</v>
      </c>
      <c r="E422" s="168" t="s">
        <v>3</v>
      </c>
      <c r="F422" s="169" t="s">
        <v>701</v>
      </c>
      <c r="H422" s="168" t="s">
        <v>3</v>
      </c>
      <c r="I422" s="170"/>
      <c r="L422" s="166"/>
      <c r="M422" s="171"/>
      <c r="N422" s="172"/>
      <c r="O422" s="172"/>
      <c r="P422" s="172"/>
      <c r="Q422" s="172"/>
      <c r="R422" s="172"/>
      <c r="S422" s="172"/>
      <c r="T422" s="173"/>
      <c r="AT422" s="168" t="s">
        <v>136</v>
      </c>
      <c r="AU422" s="168" t="s">
        <v>83</v>
      </c>
      <c r="AV422" s="13" t="s">
        <v>81</v>
      </c>
      <c r="AW422" s="13" t="s">
        <v>34</v>
      </c>
      <c r="AX422" s="13" t="s">
        <v>73</v>
      </c>
      <c r="AY422" s="168" t="s">
        <v>126</v>
      </c>
    </row>
    <row r="423" spans="2:51" s="14" customFormat="1" ht="12">
      <c r="B423" s="174"/>
      <c r="D423" s="167" t="s">
        <v>136</v>
      </c>
      <c r="E423" s="175" t="s">
        <v>3</v>
      </c>
      <c r="F423" s="176" t="s">
        <v>83</v>
      </c>
      <c r="H423" s="177">
        <v>2</v>
      </c>
      <c r="I423" s="178"/>
      <c r="L423" s="174"/>
      <c r="M423" s="179"/>
      <c r="N423" s="180"/>
      <c r="O423" s="180"/>
      <c r="P423" s="180"/>
      <c r="Q423" s="180"/>
      <c r="R423" s="180"/>
      <c r="S423" s="180"/>
      <c r="T423" s="181"/>
      <c r="AT423" s="175" t="s">
        <v>136</v>
      </c>
      <c r="AU423" s="175" t="s">
        <v>83</v>
      </c>
      <c r="AV423" s="14" t="s">
        <v>83</v>
      </c>
      <c r="AW423" s="14" t="s">
        <v>34</v>
      </c>
      <c r="AX423" s="14" t="s">
        <v>81</v>
      </c>
      <c r="AY423" s="175" t="s">
        <v>126</v>
      </c>
    </row>
    <row r="424" spans="2:51" s="13" customFormat="1" ht="12">
      <c r="B424" s="166"/>
      <c r="D424" s="167" t="s">
        <v>136</v>
      </c>
      <c r="E424" s="168" t="s">
        <v>3</v>
      </c>
      <c r="F424" s="169" t="s">
        <v>515</v>
      </c>
      <c r="H424" s="168" t="s">
        <v>3</v>
      </c>
      <c r="I424" s="170"/>
      <c r="L424" s="166"/>
      <c r="M424" s="171"/>
      <c r="N424" s="172"/>
      <c r="O424" s="172"/>
      <c r="P424" s="172"/>
      <c r="Q424" s="172"/>
      <c r="R424" s="172"/>
      <c r="S424" s="172"/>
      <c r="T424" s="173"/>
      <c r="AT424" s="168" t="s">
        <v>136</v>
      </c>
      <c r="AU424" s="168" t="s">
        <v>83</v>
      </c>
      <c r="AV424" s="13" t="s">
        <v>81</v>
      </c>
      <c r="AW424" s="13" t="s">
        <v>34</v>
      </c>
      <c r="AX424" s="13" t="s">
        <v>73</v>
      </c>
      <c r="AY424" s="168" t="s">
        <v>126</v>
      </c>
    </row>
    <row r="425" spans="1:65" s="2" customFormat="1" ht="16.5" customHeight="1">
      <c r="A425" s="33"/>
      <c r="B425" s="152"/>
      <c r="C425" s="190" t="s">
        <v>702</v>
      </c>
      <c r="D425" s="190" t="s">
        <v>285</v>
      </c>
      <c r="E425" s="191" t="s">
        <v>703</v>
      </c>
      <c r="F425" s="192" t="s">
        <v>704</v>
      </c>
      <c r="G425" s="193" t="s">
        <v>149</v>
      </c>
      <c r="H425" s="194">
        <v>8</v>
      </c>
      <c r="I425" s="195"/>
      <c r="J425" s="196">
        <f>ROUND(I425*H425,2)</f>
        <v>0</v>
      </c>
      <c r="K425" s="192" t="s">
        <v>133</v>
      </c>
      <c r="L425" s="197"/>
      <c r="M425" s="198" t="s">
        <v>3</v>
      </c>
      <c r="N425" s="199" t="s">
        <v>45</v>
      </c>
      <c r="O425" s="54"/>
      <c r="P425" s="162">
        <f>O425*H425</f>
        <v>0</v>
      </c>
      <c r="Q425" s="162">
        <v>0.0003</v>
      </c>
      <c r="R425" s="162">
        <f>Q425*H425</f>
        <v>0.0024</v>
      </c>
      <c r="S425" s="162">
        <v>0</v>
      </c>
      <c r="T425" s="163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64" t="s">
        <v>289</v>
      </c>
      <c r="AT425" s="164" t="s">
        <v>285</v>
      </c>
      <c r="AU425" s="164" t="s">
        <v>83</v>
      </c>
      <c r="AY425" s="18" t="s">
        <v>126</v>
      </c>
      <c r="BE425" s="165">
        <f>IF(N425="základní",J425,0)</f>
        <v>0</v>
      </c>
      <c r="BF425" s="165">
        <f>IF(N425="snížená",J425,0)</f>
        <v>0</v>
      </c>
      <c r="BG425" s="165">
        <f>IF(N425="zákl. přenesená",J425,0)</f>
        <v>0</v>
      </c>
      <c r="BH425" s="165">
        <f>IF(N425="sníž. přenesená",J425,0)</f>
        <v>0</v>
      </c>
      <c r="BI425" s="165">
        <f>IF(N425="nulová",J425,0)</f>
        <v>0</v>
      </c>
      <c r="BJ425" s="18" t="s">
        <v>83</v>
      </c>
      <c r="BK425" s="165">
        <f>ROUND(I425*H425,2)</f>
        <v>0</v>
      </c>
      <c r="BL425" s="18" t="s">
        <v>227</v>
      </c>
      <c r="BM425" s="164" t="s">
        <v>705</v>
      </c>
    </row>
    <row r="426" spans="2:51" s="14" customFormat="1" ht="12">
      <c r="B426" s="174"/>
      <c r="D426" s="167" t="s">
        <v>136</v>
      </c>
      <c r="E426" s="175" t="s">
        <v>3</v>
      </c>
      <c r="F426" s="176" t="s">
        <v>566</v>
      </c>
      <c r="H426" s="177">
        <v>8</v>
      </c>
      <c r="I426" s="178"/>
      <c r="L426" s="174"/>
      <c r="M426" s="179"/>
      <c r="N426" s="180"/>
      <c r="O426" s="180"/>
      <c r="P426" s="180"/>
      <c r="Q426" s="180"/>
      <c r="R426" s="180"/>
      <c r="S426" s="180"/>
      <c r="T426" s="181"/>
      <c r="AT426" s="175" t="s">
        <v>136</v>
      </c>
      <c r="AU426" s="175" t="s">
        <v>83</v>
      </c>
      <c r="AV426" s="14" t="s">
        <v>83</v>
      </c>
      <c r="AW426" s="14" t="s">
        <v>34</v>
      </c>
      <c r="AX426" s="14" t="s">
        <v>81</v>
      </c>
      <c r="AY426" s="175" t="s">
        <v>126</v>
      </c>
    </row>
    <row r="427" spans="1:65" s="2" customFormat="1" ht="21.75" customHeight="1">
      <c r="A427" s="33"/>
      <c r="B427" s="152"/>
      <c r="C427" s="153" t="s">
        <v>706</v>
      </c>
      <c r="D427" s="153" t="s">
        <v>129</v>
      </c>
      <c r="E427" s="154" t="s">
        <v>707</v>
      </c>
      <c r="F427" s="155" t="s">
        <v>708</v>
      </c>
      <c r="G427" s="156" t="s">
        <v>240</v>
      </c>
      <c r="H427" s="157">
        <v>0.015</v>
      </c>
      <c r="I427" s="158"/>
      <c r="J427" s="159">
        <f>ROUND(I427*H427,2)</f>
        <v>0</v>
      </c>
      <c r="K427" s="155" t="s">
        <v>133</v>
      </c>
      <c r="L427" s="34"/>
      <c r="M427" s="160" t="s">
        <v>3</v>
      </c>
      <c r="N427" s="161" t="s">
        <v>45</v>
      </c>
      <c r="O427" s="54"/>
      <c r="P427" s="162">
        <f>O427*H427</f>
        <v>0</v>
      </c>
      <c r="Q427" s="162">
        <v>0</v>
      </c>
      <c r="R427" s="162">
        <f>Q427*H427</f>
        <v>0</v>
      </c>
      <c r="S427" s="162">
        <v>0</v>
      </c>
      <c r="T427" s="163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4" t="s">
        <v>227</v>
      </c>
      <c r="AT427" s="164" t="s">
        <v>129</v>
      </c>
      <c r="AU427" s="164" t="s">
        <v>83</v>
      </c>
      <c r="AY427" s="18" t="s">
        <v>126</v>
      </c>
      <c r="BE427" s="165">
        <f>IF(N427="základní",J427,0)</f>
        <v>0</v>
      </c>
      <c r="BF427" s="165">
        <f>IF(N427="snížená",J427,0)</f>
        <v>0</v>
      </c>
      <c r="BG427" s="165">
        <f>IF(N427="zákl. přenesená",J427,0)</f>
        <v>0</v>
      </c>
      <c r="BH427" s="165">
        <f>IF(N427="sníž. přenesená",J427,0)</f>
        <v>0</v>
      </c>
      <c r="BI427" s="165">
        <f>IF(N427="nulová",J427,0)</f>
        <v>0</v>
      </c>
      <c r="BJ427" s="18" t="s">
        <v>83</v>
      </c>
      <c r="BK427" s="165">
        <f>ROUND(I427*H427,2)</f>
        <v>0</v>
      </c>
      <c r="BL427" s="18" t="s">
        <v>227</v>
      </c>
      <c r="BM427" s="164" t="s">
        <v>709</v>
      </c>
    </row>
    <row r="428" spans="1:65" s="2" customFormat="1" ht="21.75" customHeight="1">
      <c r="A428" s="33"/>
      <c r="B428" s="152"/>
      <c r="C428" s="153" t="s">
        <v>710</v>
      </c>
      <c r="D428" s="153" t="s">
        <v>129</v>
      </c>
      <c r="E428" s="154" t="s">
        <v>711</v>
      </c>
      <c r="F428" s="155" t="s">
        <v>712</v>
      </c>
      <c r="G428" s="156" t="s">
        <v>240</v>
      </c>
      <c r="H428" s="157">
        <v>0.015</v>
      </c>
      <c r="I428" s="158"/>
      <c r="J428" s="159">
        <f>ROUND(I428*H428,2)</f>
        <v>0</v>
      </c>
      <c r="K428" s="155" t="s">
        <v>133</v>
      </c>
      <c r="L428" s="34"/>
      <c r="M428" s="160" t="s">
        <v>3</v>
      </c>
      <c r="N428" s="161" t="s">
        <v>45</v>
      </c>
      <c r="O428" s="54"/>
      <c r="P428" s="162">
        <f>O428*H428</f>
        <v>0</v>
      </c>
      <c r="Q428" s="162">
        <v>0</v>
      </c>
      <c r="R428" s="162">
        <f>Q428*H428</f>
        <v>0</v>
      </c>
      <c r="S428" s="162">
        <v>0</v>
      </c>
      <c r="T428" s="163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4" t="s">
        <v>227</v>
      </c>
      <c r="AT428" s="164" t="s">
        <v>129</v>
      </c>
      <c r="AU428" s="164" t="s">
        <v>83</v>
      </c>
      <c r="AY428" s="18" t="s">
        <v>126</v>
      </c>
      <c r="BE428" s="165">
        <f>IF(N428="základní",J428,0)</f>
        <v>0</v>
      </c>
      <c r="BF428" s="165">
        <f>IF(N428="snížená",J428,0)</f>
        <v>0</v>
      </c>
      <c r="BG428" s="165">
        <f>IF(N428="zákl. přenesená",J428,0)</f>
        <v>0</v>
      </c>
      <c r="BH428" s="165">
        <f>IF(N428="sníž. přenesená",J428,0)</f>
        <v>0</v>
      </c>
      <c r="BI428" s="165">
        <f>IF(N428="nulová",J428,0)</f>
        <v>0</v>
      </c>
      <c r="BJ428" s="18" t="s">
        <v>83</v>
      </c>
      <c r="BK428" s="165">
        <f>ROUND(I428*H428,2)</f>
        <v>0</v>
      </c>
      <c r="BL428" s="18" t="s">
        <v>227</v>
      </c>
      <c r="BM428" s="164" t="s">
        <v>713</v>
      </c>
    </row>
    <row r="429" spans="2:63" s="12" customFormat="1" ht="22.9" customHeight="1">
      <c r="B429" s="139"/>
      <c r="D429" s="140" t="s">
        <v>72</v>
      </c>
      <c r="E429" s="150" t="s">
        <v>714</v>
      </c>
      <c r="F429" s="150" t="s">
        <v>715</v>
      </c>
      <c r="I429" s="142"/>
      <c r="J429" s="151">
        <f>BK429</f>
        <v>0</v>
      </c>
      <c r="L429" s="139"/>
      <c r="M429" s="144"/>
      <c r="N429" s="145"/>
      <c r="O429" s="145"/>
      <c r="P429" s="146">
        <f>SUM(P430:P444)</f>
        <v>0</v>
      </c>
      <c r="Q429" s="145"/>
      <c r="R429" s="146">
        <f>SUM(R430:R444)</f>
        <v>0.0251478</v>
      </c>
      <c r="S429" s="145"/>
      <c r="T429" s="147">
        <f>SUM(T430:T444)</f>
        <v>0</v>
      </c>
      <c r="AR429" s="140" t="s">
        <v>83</v>
      </c>
      <c r="AT429" s="148" t="s">
        <v>72</v>
      </c>
      <c r="AU429" s="148" t="s">
        <v>81</v>
      </c>
      <c r="AY429" s="140" t="s">
        <v>126</v>
      </c>
      <c r="BK429" s="149">
        <f>SUM(BK430:BK444)</f>
        <v>0</v>
      </c>
    </row>
    <row r="430" spans="1:65" s="2" customFormat="1" ht="21.75" customHeight="1">
      <c r="A430" s="33"/>
      <c r="B430" s="152"/>
      <c r="C430" s="153" t="s">
        <v>716</v>
      </c>
      <c r="D430" s="153" t="s">
        <v>129</v>
      </c>
      <c r="E430" s="154" t="s">
        <v>717</v>
      </c>
      <c r="F430" s="155" t="s">
        <v>718</v>
      </c>
      <c r="G430" s="156" t="s">
        <v>142</v>
      </c>
      <c r="H430" s="157">
        <v>93.14</v>
      </c>
      <c r="I430" s="158"/>
      <c r="J430" s="159">
        <f>ROUND(I430*H430,2)</f>
        <v>0</v>
      </c>
      <c r="K430" s="155" t="s">
        <v>133</v>
      </c>
      <c r="L430" s="34"/>
      <c r="M430" s="160" t="s">
        <v>3</v>
      </c>
      <c r="N430" s="161" t="s">
        <v>45</v>
      </c>
      <c r="O430" s="54"/>
      <c r="P430" s="162">
        <f>O430*H430</f>
        <v>0</v>
      </c>
      <c r="Q430" s="162">
        <v>0.00027</v>
      </c>
      <c r="R430" s="162">
        <f>Q430*H430</f>
        <v>0.0251478</v>
      </c>
      <c r="S430" s="162">
        <v>0</v>
      </c>
      <c r="T430" s="163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64" t="s">
        <v>227</v>
      </c>
      <c r="AT430" s="164" t="s">
        <v>129</v>
      </c>
      <c r="AU430" s="164" t="s">
        <v>83</v>
      </c>
      <c r="AY430" s="18" t="s">
        <v>126</v>
      </c>
      <c r="BE430" s="165">
        <f>IF(N430="základní",J430,0)</f>
        <v>0</v>
      </c>
      <c r="BF430" s="165">
        <f>IF(N430="snížená",J430,0)</f>
        <v>0</v>
      </c>
      <c r="BG430" s="165">
        <f>IF(N430="zákl. přenesená",J430,0)</f>
        <v>0</v>
      </c>
      <c r="BH430" s="165">
        <f>IF(N430="sníž. přenesená",J430,0)</f>
        <v>0</v>
      </c>
      <c r="BI430" s="165">
        <f>IF(N430="nulová",J430,0)</f>
        <v>0</v>
      </c>
      <c r="BJ430" s="18" t="s">
        <v>83</v>
      </c>
      <c r="BK430" s="165">
        <f>ROUND(I430*H430,2)</f>
        <v>0</v>
      </c>
      <c r="BL430" s="18" t="s">
        <v>227</v>
      </c>
      <c r="BM430" s="164" t="s">
        <v>719</v>
      </c>
    </row>
    <row r="431" spans="2:51" s="13" customFormat="1" ht="12">
      <c r="B431" s="166"/>
      <c r="D431" s="167" t="s">
        <v>136</v>
      </c>
      <c r="E431" s="168" t="s">
        <v>3</v>
      </c>
      <c r="F431" s="169" t="s">
        <v>331</v>
      </c>
      <c r="H431" s="168" t="s">
        <v>3</v>
      </c>
      <c r="I431" s="170"/>
      <c r="L431" s="166"/>
      <c r="M431" s="171"/>
      <c r="N431" s="172"/>
      <c r="O431" s="172"/>
      <c r="P431" s="172"/>
      <c r="Q431" s="172"/>
      <c r="R431" s="172"/>
      <c r="S431" s="172"/>
      <c r="T431" s="173"/>
      <c r="AT431" s="168" t="s">
        <v>136</v>
      </c>
      <c r="AU431" s="168" t="s">
        <v>83</v>
      </c>
      <c r="AV431" s="13" t="s">
        <v>81</v>
      </c>
      <c r="AW431" s="13" t="s">
        <v>34</v>
      </c>
      <c r="AX431" s="13" t="s">
        <v>73</v>
      </c>
      <c r="AY431" s="168" t="s">
        <v>126</v>
      </c>
    </row>
    <row r="432" spans="2:51" s="13" customFormat="1" ht="12">
      <c r="B432" s="166"/>
      <c r="D432" s="167" t="s">
        <v>136</v>
      </c>
      <c r="E432" s="168" t="s">
        <v>3</v>
      </c>
      <c r="F432" s="169" t="s">
        <v>332</v>
      </c>
      <c r="H432" s="168" t="s">
        <v>3</v>
      </c>
      <c r="I432" s="170"/>
      <c r="L432" s="166"/>
      <c r="M432" s="171"/>
      <c r="N432" s="172"/>
      <c r="O432" s="172"/>
      <c r="P432" s="172"/>
      <c r="Q432" s="172"/>
      <c r="R432" s="172"/>
      <c r="S432" s="172"/>
      <c r="T432" s="173"/>
      <c r="AT432" s="168" t="s">
        <v>136</v>
      </c>
      <c r="AU432" s="168" t="s">
        <v>83</v>
      </c>
      <c r="AV432" s="13" t="s">
        <v>81</v>
      </c>
      <c r="AW432" s="13" t="s">
        <v>34</v>
      </c>
      <c r="AX432" s="13" t="s">
        <v>73</v>
      </c>
      <c r="AY432" s="168" t="s">
        <v>126</v>
      </c>
    </row>
    <row r="433" spans="2:51" s="14" customFormat="1" ht="12">
      <c r="B433" s="174"/>
      <c r="D433" s="167" t="s">
        <v>136</v>
      </c>
      <c r="E433" s="175" t="s">
        <v>3</v>
      </c>
      <c r="F433" s="176" t="s">
        <v>720</v>
      </c>
      <c r="H433" s="177">
        <v>19.2</v>
      </c>
      <c r="I433" s="178"/>
      <c r="L433" s="174"/>
      <c r="M433" s="179"/>
      <c r="N433" s="180"/>
      <c r="O433" s="180"/>
      <c r="P433" s="180"/>
      <c r="Q433" s="180"/>
      <c r="R433" s="180"/>
      <c r="S433" s="180"/>
      <c r="T433" s="181"/>
      <c r="AT433" s="175" t="s">
        <v>136</v>
      </c>
      <c r="AU433" s="175" t="s">
        <v>83</v>
      </c>
      <c r="AV433" s="14" t="s">
        <v>83</v>
      </c>
      <c r="AW433" s="14" t="s">
        <v>34</v>
      </c>
      <c r="AX433" s="14" t="s">
        <v>73</v>
      </c>
      <c r="AY433" s="175" t="s">
        <v>126</v>
      </c>
    </row>
    <row r="434" spans="2:51" s="14" customFormat="1" ht="12">
      <c r="B434" s="174"/>
      <c r="D434" s="167" t="s">
        <v>136</v>
      </c>
      <c r="E434" s="175" t="s">
        <v>3</v>
      </c>
      <c r="F434" s="176" t="s">
        <v>721</v>
      </c>
      <c r="H434" s="177">
        <v>51.48</v>
      </c>
      <c r="I434" s="178"/>
      <c r="L434" s="174"/>
      <c r="M434" s="179"/>
      <c r="N434" s="180"/>
      <c r="O434" s="180"/>
      <c r="P434" s="180"/>
      <c r="Q434" s="180"/>
      <c r="R434" s="180"/>
      <c r="S434" s="180"/>
      <c r="T434" s="181"/>
      <c r="AT434" s="175" t="s">
        <v>136</v>
      </c>
      <c r="AU434" s="175" t="s">
        <v>83</v>
      </c>
      <c r="AV434" s="14" t="s">
        <v>83</v>
      </c>
      <c r="AW434" s="14" t="s">
        <v>34</v>
      </c>
      <c r="AX434" s="14" t="s">
        <v>73</v>
      </c>
      <c r="AY434" s="175" t="s">
        <v>126</v>
      </c>
    </row>
    <row r="435" spans="2:51" s="14" customFormat="1" ht="12">
      <c r="B435" s="174"/>
      <c r="D435" s="167" t="s">
        <v>136</v>
      </c>
      <c r="E435" s="175" t="s">
        <v>3</v>
      </c>
      <c r="F435" s="176" t="s">
        <v>722</v>
      </c>
      <c r="H435" s="177">
        <v>2.46</v>
      </c>
      <c r="I435" s="178"/>
      <c r="L435" s="174"/>
      <c r="M435" s="179"/>
      <c r="N435" s="180"/>
      <c r="O435" s="180"/>
      <c r="P435" s="180"/>
      <c r="Q435" s="180"/>
      <c r="R435" s="180"/>
      <c r="S435" s="180"/>
      <c r="T435" s="181"/>
      <c r="AT435" s="175" t="s">
        <v>136</v>
      </c>
      <c r="AU435" s="175" t="s">
        <v>83</v>
      </c>
      <c r="AV435" s="14" t="s">
        <v>83</v>
      </c>
      <c r="AW435" s="14" t="s">
        <v>34</v>
      </c>
      <c r="AX435" s="14" t="s">
        <v>73</v>
      </c>
      <c r="AY435" s="175" t="s">
        <v>126</v>
      </c>
    </row>
    <row r="436" spans="2:51" s="13" customFormat="1" ht="12">
      <c r="B436" s="166"/>
      <c r="D436" s="167" t="s">
        <v>136</v>
      </c>
      <c r="E436" s="168" t="s">
        <v>3</v>
      </c>
      <c r="F436" s="169" t="s">
        <v>723</v>
      </c>
      <c r="H436" s="168" t="s">
        <v>3</v>
      </c>
      <c r="I436" s="170"/>
      <c r="L436" s="166"/>
      <c r="M436" s="171"/>
      <c r="N436" s="172"/>
      <c r="O436" s="172"/>
      <c r="P436" s="172"/>
      <c r="Q436" s="172"/>
      <c r="R436" s="172"/>
      <c r="S436" s="172"/>
      <c r="T436" s="173"/>
      <c r="AT436" s="168" t="s">
        <v>136</v>
      </c>
      <c r="AU436" s="168" t="s">
        <v>83</v>
      </c>
      <c r="AV436" s="13" t="s">
        <v>81</v>
      </c>
      <c r="AW436" s="13" t="s">
        <v>34</v>
      </c>
      <c r="AX436" s="13" t="s">
        <v>73</v>
      </c>
      <c r="AY436" s="168" t="s">
        <v>126</v>
      </c>
    </row>
    <row r="437" spans="2:51" s="13" customFormat="1" ht="12">
      <c r="B437" s="166"/>
      <c r="D437" s="167" t="s">
        <v>136</v>
      </c>
      <c r="E437" s="168" t="s">
        <v>3</v>
      </c>
      <c r="F437" s="169" t="s">
        <v>724</v>
      </c>
      <c r="H437" s="168" t="s">
        <v>3</v>
      </c>
      <c r="I437" s="170"/>
      <c r="L437" s="166"/>
      <c r="M437" s="171"/>
      <c r="N437" s="172"/>
      <c r="O437" s="172"/>
      <c r="P437" s="172"/>
      <c r="Q437" s="172"/>
      <c r="R437" s="172"/>
      <c r="S437" s="172"/>
      <c r="T437" s="173"/>
      <c r="AT437" s="168" t="s">
        <v>136</v>
      </c>
      <c r="AU437" s="168" t="s">
        <v>83</v>
      </c>
      <c r="AV437" s="13" t="s">
        <v>81</v>
      </c>
      <c r="AW437" s="13" t="s">
        <v>34</v>
      </c>
      <c r="AX437" s="13" t="s">
        <v>73</v>
      </c>
      <c r="AY437" s="168" t="s">
        <v>126</v>
      </c>
    </row>
    <row r="438" spans="2:51" s="14" customFormat="1" ht="12">
      <c r="B438" s="174"/>
      <c r="D438" s="167" t="s">
        <v>136</v>
      </c>
      <c r="E438" s="175" t="s">
        <v>3</v>
      </c>
      <c r="F438" s="176" t="s">
        <v>725</v>
      </c>
      <c r="H438" s="177">
        <v>20</v>
      </c>
      <c r="I438" s="178"/>
      <c r="L438" s="174"/>
      <c r="M438" s="179"/>
      <c r="N438" s="180"/>
      <c r="O438" s="180"/>
      <c r="P438" s="180"/>
      <c r="Q438" s="180"/>
      <c r="R438" s="180"/>
      <c r="S438" s="180"/>
      <c r="T438" s="181"/>
      <c r="AT438" s="175" t="s">
        <v>136</v>
      </c>
      <c r="AU438" s="175" t="s">
        <v>83</v>
      </c>
      <c r="AV438" s="14" t="s">
        <v>83</v>
      </c>
      <c r="AW438" s="14" t="s">
        <v>34</v>
      </c>
      <c r="AX438" s="14" t="s">
        <v>73</v>
      </c>
      <c r="AY438" s="175" t="s">
        <v>126</v>
      </c>
    </row>
    <row r="439" spans="2:51" s="15" customFormat="1" ht="12">
      <c r="B439" s="182"/>
      <c r="D439" s="167" t="s">
        <v>136</v>
      </c>
      <c r="E439" s="183" t="s">
        <v>3</v>
      </c>
      <c r="F439" s="184" t="s">
        <v>173</v>
      </c>
      <c r="H439" s="185">
        <v>93.14</v>
      </c>
      <c r="I439" s="186"/>
      <c r="L439" s="182"/>
      <c r="M439" s="187"/>
      <c r="N439" s="188"/>
      <c r="O439" s="188"/>
      <c r="P439" s="188"/>
      <c r="Q439" s="188"/>
      <c r="R439" s="188"/>
      <c r="S439" s="188"/>
      <c r="T439" s="189"/>
      <c r="AT439" s="183" t="s">
        <v>136</v>
      </c>
      <c r="AU439" s="183" t="s">
        <v>83</v>
      </c>
      <c r="AV439" s="15" t="s">
        <v>134</v>
      </c>
      <c r="AW439" s="15" t="s">
        <v>34</v>
      </c>
      <c r="AX439" s="15" t="s">
        <v>81</v>
      </c>
      <c r="AY439" s="183" t="s">
        <v>126</v>
      </c>
    </row>
    <row r="440" spans="1:65" s="2" customFormat="1" ht="16.5" customHeight="1">
      <c r="A440" s="33"/>
      <c r="B440" s="152"/>
      <c r="C440" s="153" t="s">
        <v>726</v>
      </c>
      <c r="D440" s="153" t="s">
        <v>129</v>
      </c>
      <c r="E440" s="154" t="s">
        <v>727</v>
      </c>
      <c r="F440" s="155" t="s">
        <v>728</v>
      </c>
      <c r="G440" s="156" t="s">
        <v>142</v>
      </c>
      <c r="H440" s="157">
        <v>108</v>
      </c>
      <c r="I440" s="158"/>
      <c r="J440" s="159">
        <f>ROUND(I440*H440,2)</f>
        <v>0</v>
      </c>
      <c r="K440" s="155" t="s">
        <v>133</v>
      </c>
      <c r="L440" s="34"/>
      <c r="M440" s="160" t="s">
        <v>3</v>
      </c>
      <c r="N440" s="161" t="s">
        <v>45</v>
      </c>
      <c r="O440" s="54"/>
      <c r="P440" s="162">
        <f>O440*H440</f>
        <v>0</v>
      </c>
      <c r="Q440" s="162">
        <v>0</v>
      </c>
      <c r="R440" s="162">
        <f>Q440*H440</f>
        <v>0</v>
      </c>
      <c r="S440" s="162">
        <v>0</v>
      </c>
      <c r="T440" s="163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4" t="s">
        <v>227</v>
      </c>
      <c r="AT440" s="164" t="s">
        <v>129</v>
      </c>
      <c r="AU440" s="164" t="s">
        <v>83</v>
      </c>
      <c r="AY440" s="18" t="s">
        <v>126</v>
      </c>
      <c r="BE440" s="165">
        <f>IF(N440="základní",J440,0)</f>
        <v>0</v>
      </c>
      <c r="BF440" s="165">
        <f>IF(N440="snížená",J440,0)</f>
        <v>0</v>
      </c>
      <c r="BG440" s="165">
        <f>IF(N440="zákl. přenesená",J440,0)</f>
        <v>0</v>
      </c>
      <c r="BH440" s="165">
        <f>IF(N440="sníž. přenesená",J440,0)</f>
        <v>0</v>
      </c>
      <c r="BI440" s="165">
        <f>IF(N440="nulová",J440,0)</f>
        <v>0</v>
      </c>
      <c r="BJ440" s="18" t="s">
        <v>83</v>
      </c>
      <c r="BK440" s="165">
        <f>ROUND(I440*H440,2)</f>
        <v>0</v>
      </c>
      <c r="BL440" s="18" t="s">
        <v>227</v>
      </c>
      <c r="BM440" s="164" t="s">
        <v>729</v>
      </c>
    </row>
    <row r="441" spans="2:51" s="14" customFormat="1" ht="12">
      <c r="B441" s="174"/>
      <c r="D441" s="167" t="s">
        <v>136</v>
      </c>
      <c r="E441" s="175" t="s">
        <v>3</v>
      </c>
      <c r="F441" s="176" t="s">
        <v>180</v>
      </c>
      <c r="H441" s="177">
        <v>108</v>
      </c>
      <c r="I441" s="178"/>
      <c r="L441" s="174"/>
      <c r="M441" s="179"/>
      <c r="N441" s="180"/>
      <c r="O441" s="180"/>
      <c r="P441" s="180"/>
      <c r="Q441" s="180"/>
      <c r="R441" s="180"/>
      <c r="S441" s="180"/>
      <c r="T441" s="181"/>
      <c r="AT441" s="175" t="s">
        <v>136</v>
      </c>
      <c r="AU441" s="175" t="s">
        <v>83</v>
      </c>
      <c r="AV441" s="14" t="s">
        <v>83</v>
      </c>
      <c r="AW441" s="14" t="s">
        <v>34</v>
      </c>
      <c r="AX441" s="14" t="s">
        <v>81</v>
      </c>
      <c r="AY441" s="175" t="s">
        <v>126</v>
      </c>
    </row>
    <row r="442" spans="1:65" s="2" customFormat="1" ht="16.5" customHeight="1">
      <c r="A442" s="33"/>
      <c r="B442" s="152"/>
      <c r="C442" s="190" t="s">
        <v>730</v>
      </c>
      <c r="D442" s="190" t="s">
        <v>285</v>
      </c>
      <c r="E442" s="191" t="s">
        <v>731</v>
      </c>
      <c r="F442" s="192" t="s">
        <v>732</v>
      </c>
      <c r="G442" s="193" t="s">
        <v>132</v>
      </c>
      <c r="H442" s="194">
        <v>113.4</v>
      </c>
      <c r="I442" s="195"/>
      <c r="J442" s="196">
        <f>ROUND(I442*H442,2)</f>
        <v>0</v>
      </c>
      <c r="K442" s="192" t="s">
        <v>133</v>
      </c>
      <c r="L442" s="197"/>
      <c r="M442" s="198" t="s">
        <v>3</v>
      </c>
      <c r="N442" s="199" t="s">
        <v>45</v>
      </c>
      <c r="O442" s="54"/>
      <c r="P442" s="162">
        <f>O442*H442</f>
        <v>0</v>
      </c>
      <c r="Q442" s="162">
        <v>0</v>
      </c>
      <c r="R442" s="162">
        <f>Q442*H442</f>
        <v>0</v>
      </c>
      <c r="S442" s="162">
        <v>0</v>
      </c>
      <c r="T442" s="163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64" t="s">
        <v>289</v>
      </c>
      <c r="AT442" s="164" t="s">
        <v>285</v>
      </c>
      <c r="AU442" s="164" t="s">
        <v>83</v>
      </c>
      <c r="AY442" s="18" t="s">
        <v>126</v>
      </c>
      <c r="BE442" s="165">
        <f>IF(N442="základní",J442,0)</f>
        <v>0</v>
      </c>
      <c r="BF442" s="165">
        <f>IF(N442="snížená",J442,0)</f>
        <v>0</v>
      </c>
      <c r="BG442" s="165">
        <f>IF(N442="zákl. přenesená",J442,0)</f>
        <v>0</v>
      </c>
      <c r="BH442" s="165">
        <f>IF(N442="sníž. přenesená",J442,0)</f>
        <v>0</v>
      </c>
      <c r="BI442" s="165">
        <f>IF(N442="nulová",J442,0)</f>
        <v>0</v>
      </c>
      <c r="BJ442" s="18" t="s">
        <v>83</v>
      </c>
      <c r="BK442" s="165">
        <f>ROUND(I442*H442,2)</f>
        <v>0</v>
      </c>
      <c r="BL442" s="18" t="s">
        <v>227</v>
      </c>
      <c r="BM442" s="164" t="s">
        <v>733</v>
      </c>
    </row>
    <row r="443" spans="2:51" s="14" customFormat="1" ht="12">
      <c r="B443" s="174"/>
      <c r="D443" s="167" t="s">
        <v>136</v>
      </c>
      <c r="E443" s="175" t="s">
        <v>3</v>
      </c>
      <c r="F443" s="176" t="s">
        <v>680</v>
      </c>
      <c r="H443" s="177">
        <v>108</v>
      </c>
      <c r="I443" s="178"/>
      <c r="L443" s="174"/>
      <c r="M443" s="179"/>
      <c r="N443" s="180"/>
      <c r="O443" s="180"/>
      <c r="P443" s="180"/>
      <c r="Q443" s="180"/>
      <c r="R443" s="180"/>
      <c r="S443" s="180"/>
      <c r="T443" s="181"/>
      <c r="AT443" s="175" t="s">
        <v>136</v>
      </c>
      <c r="AU443" s="175" t="s">
        <v>83</v>
      </c>
      <c r="AV443" s="14" t="s">
        <v>83</v>
      </c>
      <c r="AW443" s="14" t="s">
        <v>34</v>
      </c>
      <c r="AX443" s="14" t="s">
        <v>73</v>
      </c>
      <c r="AY443" s="175" t="s">
        <v>126</v>
      </c>
    </row>
    <row r="444" spans="2:51" s="14" customFormat="1" ht="12">
      <c r="B444" s="174"/>
      <c r="D444" s="167" t="s">
        <v>136</v>
      </c>
      <c r="E444" s="175" t="s">
        <v>3</v>
      </c>
      <c r="F444" s="176" t="s">
        <v>734</v>
      </c>
      <c r="H444" s="177">
        <v>113.4</v>
      </c>
      <c r="I444" s="178"/>
      <c r="L444" s="174"/>
      <c r="M444" s="179"/>
      <c r="N444" s="180"/>
      <c r="O444" s="180"/>
      <c r="P444" s="180"/>
      <c r="Q444" s="180"/>
      <c r="R444" s="180"/>
      <c r="S444" s="180"/>
      <c r="T444" s="181"/>
      <c r="AT444" s="175" t="s">
        <v>136</v>
      </c>
      <c r="AU444" s="175" t="s">
        <v>83</v>
      </c>
      <c r="AV444" s="14" t="s">
        <v>83</v>
      </c>
      <c r="AW444" s="14" t="s">
        <v>34</v>
      </c>
      <c r="AX444" s="14" t="s">
        <v>81</v>
      </c>
      <c r="AY444" s="175" t="s">
        <v>126</v>
      </c>
    </row>
    <row r="445" spans="2:63" s="12" customFormat="1" ht="25.9" customHeight="1">
      <c r="B445" s="139"/>
      <c r="D445" s="140" t="s">
        <v>72</v>
      </c>
      <c r="E445" s="141" t="s">
        <v>285</v>
      </c>
      <c r="F445" s="141" t="s">
        <v>735</v>
      </c>
      <c r="I445" s="142"/>
      <c r="J445" s="143">
        <f>BK445</f>
        <v>0</v>
      </c>
      <c r="L445" s="139"/>
      <c r="M445" s="144"/>
      <c r="N445" s="145"/>
      <c r="O445" s="145"/>
      <c r="P445" s="146">
        <f>P446</f>
        <v>0</v>
      </c>
      <c r="Q445" s="145"/>
      <c r="R445" s="146">
        <f>R446</f>
        <v>0</v>
      </c>
      <c r="S445" s="145"/>
      <c r="T445" s="147">
        <f>T446</f>
        <v>0</v>
      </c>
      <c r="AR445" s="140" t="s">
        <v>146</v>
      </c>
      <c r="AT445" s="148" t="s">
        <v>72</v>
      </c>
      <c r="AU445" s="148" t="s">
        <v>73</v>
      </c>
      <c r="AY445" s="140" t="s">
        <v>126</v>
      </c>
      <c r="BK445" s="149">
        <f>BK446</f>
        <v>0</v>
      </c>
    </row>
    <row r="446" spans="2:63" s="12" customFormat="1" ht="22.9" customHeight="1">
      <c r="B446" s="139"/>
      <c r="D446" s="140" t="s">
        <v>72</v>
      </c>
      <c r="E446" s="150" t="s">
        <v>736</v>
      </c>
      <c r="F446" s="150" t="s">
        <v>737</v>
      </c>
      <c r="I446" s="142"/>
      <c r="J446" s="151">
        <f>BK446</f>
        <v>0</v>
      </c>
      <c r="L446" s="139"/>
      <c r="M446" s="144"/>
      <c r="N446" s="145"/>
      <c r="O446" s="145"/>
      <c r="P446" s="146">
        <f>SUM(P447:P455)</f>
        <v>0</v>
      </c>
      <c r="Q446" s="145"/>
      <c r="R446" s="146">
        <f>SUM(R447:R455)</f>
        <v>0</v>
      </c>
      <c r="S446" s="145"/>
      <c r="T446" s="147">
        <f>SUM(T447:T455)</f>
        <v>0</v>
      </c>
      <c r="AR446" s="140" t="s">
        <v>146</v>
      </c>
      <c r="AT446" s="148" t="s">
        <v>72</v>
      </c>
      <c r="AU446" s="148" t="s">
        <v>81</v>
      </c>
      <c r="AY446" s="140" t="s">
        <v>126</v>
      </c>
      <c r="BK446" s="149">
        <f>SUM(BK447:BK455)</f>
        <v>0</v>
      </c>
    </row>
    <row r="447" spans="1:65" s="2" customFormat="1" ht="16.5" customHeight="1">
      <c r="A447" s="33"/>
      <c r="B447" s="152"/>
      <c r="C447" s="153" t="s">
        <v>738</v>
      </c>
      <c r="D447" s="153" t="s">
        <v>129</v>
      </c>
      <c r="E447" s="154" t="s">
        <v>739</v>
      </c>
      <c r="F447" s="155" t="s">
        <v>740</v>
      </c>
      <c r="G447" s="156" t="s">
        <v>149</v>
      </c>
      <c r="H447" s="157">
        <v>3</v>
      </c>
      <c r="I447" s="158"/>
      <c r="J447" s="159">
        <f>ROUND(I447*H447,2)</f>
        <v>0</v>
      </c>
      <c r="K447" s="155" t="s">
        <v>3</v>
      </c>
      <c r="L447" s="34"/>
      <c r="M447" s="160" t="s">
        <v>3</v>
      </c>
      <c r="N447" s="161" t="s">
        <v>45</v>
      </c>
      <c r="O447" s="54"/>
      <c r="P447" s="162">
        <f>O447*H447</f>
        <v>0</v>
      </c>
      <c r="Q447" s="162">
        <v>0</v>
      </c>
      <c r="R447" s="162">
        <f>Q447*H447</f>
        <v>0</v>
      </c>
      <c r="S447" s="162">
        <v>0</v>
      </c>
      <c r="T447" s="163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64" t="s">
        <v>491</v>
      </c>
      <c r="AT447" s="164" t="s">
        <v>129</v>
      </c>
      <c r="AU447" s="164" t="s">
        <v>83</v>
      </c>
      <c r="AY447" s="18" t="s">
        <v>126</v>
      </c>
      <c r="BE447" s="165">
        <f>IF(N447="základní",J447,0)</f>
        <v>0</v>
      </c>
      <c r="BF447" s="165">
        <f>IF(N447="snížená",J447,0)</f>
        <v>0</v>
      </c>
      <c r="BG447" s="165">
        <f>IF(N447="zákl. přenesená",J447,0)</f>
        <v>0</v>
      </c>
      <c r="BH447" s="165">
        <f>IF(N447="sníž. přenesená",J447,0)</f>
        <v>0</v>
      </c>
      <c r="BI447" s="165">
        <f>IF(N447="nulová",J447,0)</f>
        <v>0</v>
      </c>
      <c r="BJ447" s="18" t="s">
        <v>83</v>
      </c>
      <c r="BK447" s="165">
        <f>ROUND(I447*H447,2)</f>
        <v>0</v>
      </c>
      <c r="BL447" s="18" t="s">
        <v>491</v>
      </c>
      <c r="BM447" s="164" t="s">
        <v>741</v>
      </c>
    </row>
    <row r="448" spans="2:51" s="13" customFormat="1" ht="12">
      <c r="B448" s="166"/>
      <c r="D448" s="167" t="s">
        <v>136</v>
      </c>
      <c r="E448" s="168" t="s">
        <v>3</v>
      </c>
      <c r="F448" s="169" t="s">
        <v>742</v>
      </c>
      <c r="H448" s="168" t="s">
        <v>3</v>
      </c>
      <c r="I448" s="170"/>
      <c r="L448" s="166"/>
      <c r="M448" s="171"/>
      <c r="N448" s="172"/>
      <c r="O448" s="172"/>
      <c r="P448" s="172"/>
      <c r="Q448" s="172"/>
      <c r="R448" s="172"/>
      <c r="S448" s="172"/>
      <c r="T448" s="173"/>
      <c r="AT448" s="168" t="s">
        <v>136</v>
      </c>
      <c r="AU448" s="168" t="s">
        <v>83</v>
      </c>
      <c r="AV448" s="13" t="s">
        <v>81</v>
      </c>
      <c r="AW448" s="13" t="s">
        <v>34</v>
      </c>
      <c r="AX448" s="13" t="s">
        <v>73</v>
      </c>
      <c r="AY448" s="168" t="s">
        <v>126</v>
      </c>
    </row>
    <row r="449" spans="2:51" s="13" customFormat="1" ht="12">
      <c r="B449" s="166"/>
      <c r="D449" s="167" t="s">
        <v>136</v>
      </c>
      <c r="E449" s="168" t="s">
        <v>3</v>
      </c>
      <c r="F449" s="169" t="s">
        <v>743</v>
      </c>
      <c r="H449" s="168" t="s">
        <v>3</v>
      </c>
      <c r="I449" s="170"/>
      <c r="L449" s="166"/>
      <c r="M449" s="171"/>
      <c r="N449" s="172"/>
      <c r="O449" s="172"/>
      <c r="P449" s="172"/>
      <c r="Q449" s="172"/>
      <c r="R449" s="172"/>
      <c r="S449" s="172"/>
      <c r="T449" s="173"/>
      <c r="AT449" s="168" t="s">
        <v>136</v>
      </c>
      <c r="AU449" s="168" t="s">
        <v>83</v>
      </c>
      <c r="AV449" s="13" t="s">
        <v>81</v>
      </c>
      <c r="AW449" s="13" t="s">
        <v>34</v>
      </c>
      <c r="AX449" s="13" t="s">
        <v>73</v>
      </c>
      <c r="AY449" s="168" t="s">
        <v>126</v>
      </c>
    </row>
    <row r="450" spans="2:51" s="13" customFormat="1" ht="12">
      <c r="B450" s="166"/>
      <c r="D450" s="167" t="s">
        <v>136</v>
      </c>
      <c r="E450" s="168" t="s">
        <v>3</v>
      </c>
      <c r="F450" s="169" t="s">
        <v>391</v>
      </c>
      <c r="H450" s="168" t="s">
        <v>3</v>
      </c>
      <c r="I450" s="170"/>
      <c r="L450" s="166"/>
      <c r="M450" s="171"/>
      <c r="N450" s="172"/>
      <c r="O450" s="172"/>
      <c r="P450" s="172"/>
      <c r="Q450" s="172"/>
      <c r="R450" s="172"/>
      <c r="S450" s="172"/>
      <c r="T450" s="173"/>
      <c r="AT450" s="168" t="s">
        <v>136</v>
      </c>
      <c r="AU450" s="168" t="s">
        <v>83</v>
      </c>
      <c r="AV450" s="13" t="s">
        <v>81</v>
      </c>
      <c r="AW450" s="13" t="s">
        <v>34</v>
      </c>
      <c r="AX450" s="13" t="s">
        <v>73</v>
      </c>
      <c r="AY450" s="168" t="s">
        <v>126</v>
      </c>
    </row>
    <row r="451" spans="2:51" s="14" customFormat="1" ht="12">
      <c r="B451" s="174"/>
      <c r="D451" s="167" t="s">
        <v>136</v>
      </c>
      <c r="E451" s="175" t="s">
        <v>3</v>
      </c>
      <c r="F451" s="176" t="s">
        <v>146</v>
      </c>
      <c r="H451" s="177">
        <v>3</v>
      </c>
      <c r="I451" s="178"/>
      <c r="L451" s="174"/>
      <c r="M451" s="179"/>
      <c r="N451" s="180"/>
      <c r="O451" s="180"/>
      <c r="P451" s="180"/>
      <c r="Q451" s="180"/>
      <c r="R451" s="180"/>
      <c r="S451" s="180"/>
      <c r="T451" s="181"/>
      <c r="AT451" s="175" t="s">
        <v>136</v>
      </c>
      <c r="AU451" s="175" t="s">
        <v>83</v>
      </c>
      <c r="AV451" s="14" t="s">
        <v>83</v>
      </c>
      <c r="AW451" s="14" t="s">
        <v>34</v>
      </c>
      <c r="AX451" s="14" t="s">
        <v>81</v>
      </c>
      <c r="AY451" s="175" t="s">
        <v>126</v>
      </c>
    </row>
    <row r="452" spans="1:65" s="2" customFormat="1" ht="21.75" customHeight="1">
      <c r="A452" s="33"/>
      <c r="B452" s="152"/>
      <c r="C452" s="153" t="s">
        <v>744</v>
      </c>
      <c r="D452" s="153" t="s">
        <v>129</v>
      </c>
      <c r="E452" s="154" t="s">
        <v>745</v>
      </c>
      <c r="F452" s="155" t="s">
        <v>746</v>
      </c>
      <c r="G452" s="156" t="s">
        <v>132</v>
      </c>
      <c r="H452" s="157">
        <v>68</v>
      </c>
      <c r="I452" s="158"/>
      <c r="J452" s="159">
        <f>ROUND(I452*H452,2)</f>
        <v>0</v>
      </c>
      <c r="K452" s="155" t="s">
        <v>3</v>
      </c>
      <c r="L452" s="34"/>
      <c r="M452" s="160" t="s">
        <v>3</v>
      </c>
      <c r="N452" s="161" t="s">
        <v>45</v>
      </c>
      <c r="O452" s="54"/>
      <c r="P452" s="162">
        <f>O452*H452</f>
        <v>0</v>
      </c>
      <c r="Q452" s="162">
        <v>0</v>
      </c>
      <c r="R452" s="162">
        <f>Q452*H452</f>
        <v>0</v>
      </c>
      <c r="S452" s="162">
        <v>0</v>
      </c>
      <c r="T452" s="163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64" t="s">
        <v>491</v>
      </c>
      <c r="AT452" s="164" t="s">
        <v>129</v>
      </c>
      <c r="AU452" s="164" t="s">
        <v>83</v>
      </c>
      <c r="AY452" s="18" t="s">
        <v>126</v>
      </c>
      <c r="BE452" s="165">
        <f>IF(N452="základní",J452,0)</f>
        <v>0</v>
      </c>
      <c r="BF452" s="165">
        <f>IF(N452="snížená",J452,0)</f>
        <v>0</v>
      </c>
      <c r="BG452" s="165">
        <f>IF(N452="zákl. přenesená",J452,0)</f>
        <v>0</v>
      </c>
      <c r="BH452" s="165">
        <f>IF(N452="sníž. přenesená",J452,0)</f>
        <v>0</v>
      </c>
      <c r="BI452" s="165">
        <f>IF(N452="nulová",J452,0)</f>
        <v>0</v>
      </c>
      <c r="BJ452" s="18" t="s">
        <v>83</v>
      </c>
      <c r="BK452" s="165">
        <f>ROUND(I452*H452,2)</f>
        <v>0</v>
      </c>
      <c r="BL452" s="18" t="s">
        <v>491</v>
      </c>
      <c r="BM452" s="164" t="s">
        <v>747</v>
      </c>
    </row>
    <row r="453" spans="2:51" s="13" customFormat="1" ht="12">
      <c r="B453" s="166"/>
      <c r="D453" s="167" t="s">
        <v>136</v>
      </c>
      <c r="E453" s="168" t="s">
        <v>3</v>
      </c>
      <c r="F453" s="169" t="s">
        <v>748</v>
      </c>
      <c r="H453" s="168" t="s">
        <v>3</v>
      </c>
      <c r="I453" s="170"/>
      <c r="L453" s="166"/>
      <c r="M453" s="171"/>
      <c r="N453" s="172"/>
      <c r="O453" s="172"/>
      <c r="P453" s="172"/>
      <c r="Q453" s="172"/>
      <c r="R453" s="172"/>
      <c r="S453" s="172"/>
      <c r="T453" s="173"/>
      <c r="AT453" s="168" t="s">
        <v>136</v>
      </c>
      <c r="AU453" s="168" t="s">
        <v>83</v>
      </c>
      <c r="AV453" s="13" t="s">
        <v>81</v>
      </c>
      <c r="AW453" s="13" t="s">
        <v>34</v>
      </c>
      <c r="AX453" s="13" t="s">
        <v>73</v>
      </c>
      <c r="AY453" s="168" t="s">
        <v>126</v>
      </c>
    </row>
    <row r="454" spans="2:51" s="13" customFormat="1" ht="12">
      <c r="B454" s="166"/>
      <c r="D454" s="167" t="s">
        <v>136</v>
      </c>
      <c r="E454" s="168" t="s">
        <v>3</v>
      </c>
      <c r="F454" s="169" t="s">
        <v>391</v>
      </c>
      <c r="H454" s="168" t="s">
        <v>3</v>
      </c>
      <c r="I454" s="170"/>
      <c r="L454" s="166"/>
      <c r="M454" s="171"/>
      <c r="N454" s="172"/>
      <c r="O454" s="172"/>
      <c r="P454" s="172"/>
      <c r="Q454" s="172"/>
      <c r="R454" s="172"/>
      <c r="S454" s="172"/>
      <c r="T454" s="173"/>
      <c r="AT454" s="168" t="s">
        <v>136</v>
      </c>
      <c r="AU454" s="168" t="s">
        <v>83</v>
      </c>
      <c r="AV454" s="13" t="s">
        <v>81</v>
      </c>
      <c r="AW454" s="13" t="s">
        <v>34</v>
      </c>
      <c r="AX454" s="13" t="s">
        <v>73</v>
      </c>
      <c r="AY454" s="168" t="s">
        <v>126</v>
      </c>
    </row>
    <row r="455" spans="2:51" s="14" customFormat="1" ht="12">
      <c r="B455" s="174"/>
      <c r="D455" s="167" t="s">
        <v>136</v>
      </c>
      <c r="E455" s="175" t="s">
        <v>3</v>
      </c>
      <c r="F455" s="176" t="s">
        <v>749</v>
      </c>
      <c r="H455" s="177">
        <v>68</v>
      </c>
      <c r="I455" s="178"/>
      <c r="L455" s="174"/>
      <c r="M455" s="179"/>
      <c r="N455" s="180"/>
      <c r="O455" s="180"/>
      <c r="P455" s="180"/>
      <c r="Q455" s="180"/>
      <c r="R455" s="180"/>
      <c r="S455" s="180"/>
      <c r="T455" s="181"/>
      <c r="AT455" s="175" t="s">
        <v>136</v>
      </c>
      <c r="AU455" s="175" t="s">
        <v>83</v>
      </c>
      <c r="AV455" s="14" t="s">
        <v>83</v>
      </c>
      <c r="AW455" s="14" t="s">
        <v>34</v>
      </c>
      <c r="AX455" s="14" t="s">
        <v>81</v>
      </c>
      <c r="AY455" s="175" t="s">
        <v>126</v>
      </c>
    </row>
    <row r="456" spans="2:63" s="12" customFormat="1" ht="25.9" customHeight="1">
      <c r="B456" s="139"/>
      <c r="D456" s="140" t="s">
        <v>72</v>
      </c>
      <c r="E456" s="141" t="s">
        <v>750</v>
      </c>
      <c r="F456" s="141" t="s">
        <v>751</v>
      </c>
      <c r="I456" s="142"/>
      <c r="J456" s="143">
        <f>BK456</f>
        <v>0</v>
      </c>
      <c r="L456" s="139"/>
      <c r="M456" s="144"/>
      <c r="N456" s="145"/>
      <c r="O456" s="145"/>
      <c r="P456" s="146">
        <f>P457</f>
        <v>0</v>
      </c>
      <c r="Q456" s="145"/>
      <c r="R456" s="146">
        <f>R457</f>
        <v>0</v>
      </c>
      <c r="S456" s="145"/>
      <c r="T456" s="147">
        <f>T457</f>
        <v>0</v>
      </c>
      <c r="AR456" s="140" t="s">
        <v>134</v>
      </c>
      <c r="AT456" s="148" t="s">
        <v>72</v>
      </c>
      <c r="AU456" s="148" t="s">
        <v>73</v>
      </c>
      <c r="AY456" s="140" t="s">
        <v>126</v>
      </c>
      <c r="BK456" s="149">
        <f>BK457</f>
        <v>0</v>
      </c>
    </row>
    <row r="457" spans="2:63" s="12" customFormat="1" ht="22.9" customHeight="1">
      <c r="B457" s="139"/>
      <c r="D457" s="140" t="s">
        <v>72</v>
      </c>
      <c r="E457" s="150" t="s">
        <v>752</v>
      </c>
      <c r="F457" s="150" t="s">
        <v>753</v>
      </c>
      <c r="I457" s="142"/>
      <c r="J457" s="151">
        <f>BK457</f>
        <v>0</v>
      </c>
      <c r="L457" s="139"/>
      <c r="M457" s="144"/>
      <c r="N457" s="145"/>
      <c r="O457" s="145"/>
      <c r="P457" s="146">
        <f>SUM(P458:P462)</f>
        <v>0</v>
      </c>
      <c r="Q457" s="145"/>
      <c r="R457" s="146">
        <f>SUM(R458:R462)</f>
        <v>0</v>
      </c>
      <c r="S457" s="145"/>
      <c r="T457" s="147">
        <f>SUM(T458:T462)</f>
        <v>0</v>
      </c>
      <c r="AR457" s="140" t="s">
        <v>134</v>
      </c>
      <c r="AT457" s="148" t="s">
        <v>72</v>
      </c>
      <c r="AU457" s="148" t="s">
        <v>81</v>
      </c>
      <c r="AY457" s="140" t="s">
        <v>126</v>
      </c>
      <c r="BK457" s="149">
        <f>SUM(BK458:BK462)</f>
        <v>0</v>
      </c>
    </row>
    <row r="458" spans="1:65" s="2" customFormat="1" ht="33" customHeight="1">
      <c r="A458" s="33"/>
      <c r="B458" s="152"/>
      <c r="C458" s="153" t="s">
        <v>754</v>
      </c>
      <c r="D458" s="153" t="s">
        <v>129</v>
      </c>
      <c r="E458" s="154" t="s">
        <v>755</v>
      </c>
      <c r="F458" s="155" t="s">
        <v>756</v>
      </c>
      <c r="G458" s="156" t="s">
        <v>757</v>
      </c>
      <c r="H458" s="157">
        <v>100</v>
      </c>
      <c r="I458" s="158"/>
      <c r="J458" s="159">
        <f>ROUND(I458*H458,2)</f>
        <v>0</v>
      </c>
      <c r="K458" s="155" t="s">
        <v>3</v>
      </c>
      <c r="L458" s="34"/>
      <c r="M458" s="160" t="s">
        <v>3</v>
      </c>
      <c r="N458" s="161" t="s">
        <v>45</v>
      </c>
      <c r="O458" s="54"/>
      <c r="P458" s="162">
        <f>O458*H458</f>
        <v>0</v>
      </c>
      <c r="Q458" s="162">
        <v>0</v>
      </c>
      <c r="R458" s="162">
        <f>Q458*H458</f>
        <v>0</v>
      </c>
      <c r="S458" s="162">
        <v>0</v>
      </c>
      <c r="T458" s="163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64" t="s">
        <v>758</v>
      </c>
      <c r="AT458" s="164" t="s">
        <v>129</v>
      </c>
      <c r="AU458" s="164" t="s">
        <v>83</v>
      </c>
      <c r="AY458" s="18" t="s">
        <v>126</v>
      </c>
      <c r="BE458" s="165">
        <f>IF(N458="základní",J458,0)</f>
        <v>0</v>
      </c>
      <c r="BF458" s="165">
        <f>IF(N458="snížená",J458,0)</f>
        <v>0</v>
      </c>
      <c r="BG458" s="165">
        <f>IF(N458="zákl. přenesená",J458,0)</f>
        <v>0</v>
      </c>
      <c r="BH458" s="165">
        <f>IF(N458="sníž. přenesená",J458,0)</f>
        <v>0</v>
      </c>
      <c r="BI458" s="165">
        <f>IF(N458="nulová",J458,0)</f>
        <v>0</v>
      </c>
      <c r="BJ458" s="18" t="s">
        <v>83</v>
      </c>
      <c r="BK458" s="165">
        <f>ROUND(I458*H458,2)</f>
        <v>0</v>
      </c>
      <c r="BL458" s="18" t="s">
        <v>758</v>
      </c>
      <c r="BM458" s="164" t="s">
        <v>759</v>
      </c>
    </row>
    <row r="459" spans="2:51" s="13" customFormat="1" ht="12">
      <c r="B459" s="166"/>
      <c r="D459" s="167" t="s">
        <v>136</v>
      </c>
      <c r="E459" s="168" t="s">
        <v>3</v>
      </c>
      <c r="F459" s="169" t="s">
        <v>760</v>
      </c>
      <c r="H459" s="168" t="s">
        <v>3</v>
      </c>
      <c r="I459" s="170"/>
      <c r="L459" s="166"/>
      <c r="M459" s="171"/>
      <c r="N459" s="172"/>
      <c r="O459" s="172"/>
      <c r="P459" s="172"/>
      <c r="Q459" s="172"/>
      <c r="R459" s="172"/>
      <c r="S459" s="172"/>
      <c r="T459" s="173"/>
      <c r="AT459" s="168" t="s">
        <v>136</v>
      </c>
      <c r="AU459" s="168" t="s">
        <v>83</v>
      </c>
      <c r="AV459" s="13" t="s">
        <v>81</v>
      </c>
      <c r="AW459" s="13" t="s">
        <v>34</v>
      </c>
      <c r="AX459" s="13" t="s">
        <v>73</v>
      </c>
      <c r="AY459" s="168" t="s">
        <v>126</v>
      </c>
    </row>
    <row r="460" spans="2:51" s="13" customFormat="1" ht="12">
      <c r="B460" s="166"/>
      <c r="D460" s="167" t="s">
        <v>136</v>
      </c>
      <c r="E460" s="168" t="s">
        <v>3</v>
      </c>
      <c r="F460" s="169" t="s">
        <v>761</v>
      </c>
      <c r="H460" s="168" t="s">
        <v>3</v>
      </c>
      <c r="I460" s="170"/>
      <c r="L460" s="166"/>
      <c r="M460" s="171"/>
      <c r="N460" s="172"/>
      <c r="O460" s="172"/>
      <c r="P460" s="172"/>
      <c r="Q460" s="172"/>
      <c r="R460" s="172"/>
      <c r="S460" s="172"/>
      <c r="T460" s="173"/>
      <c r="AT460" s="168" t="s">
        <v>136</v>
      </c>
      <c r="AU460" s="168" t="s">
        <v>83</v>
      </c>
      <c r="AV460" s="13" t="s">
        <v>81</v>
      </c>
      <c r="AW460" s="13" t="s">
        <v>34</v>
      </c>
      <c r="AX460" s="13" t="s">
        <v>73</v>
      </c>
      <c r="AY460" s="168" t="s">
        <v>126</v>
      </c>
    </row>
    <row r="461" spans="2:51" s="14" customFormat="1" ht="12">
      <c r="B461" s="174"/>
      <c r="D461" s="167" t="s">
        <v>136</v>
      </c>
      <c r="E461" s="175" t="s">
        <v>3</v>
      </c>
      <c r="F461" s="176" t="s">
        <v>762</v>
      </c>
      <c r="H461" s="177">
        <v>100</v>
      </c>
      <c r="I461" s="178"/>
      <c r="L461" s="174"/>
      <c r="M461" s="179"/>
      <c r="N461" s="180"/>
      <c r="O461" s="180"/>
      <c r="P461" s="180"/>
      <c r="Q461" s="180"/>
      <c r="R461" s="180"/>
      <c r="S461" s="180"/>
      <c r="T461" s="181"/>
      <c r="AT461" s="175" t="s">
        <v>136</v>
      </c>
      <c r="AU461" s="175" t="s">
        <v>83</v>
      </c>
      <c r="AV461" s="14" t="s">
        <v>83</v>
      </c>
      <c r="AW461" s="14" t="s">
        <v>34</v>
      </c>
      <c r="AX461" s="14" t="s">
        <v>73</v>
      </c>
      <c r="AY461" s="175" t="s">
        <v>126</v>
      </c>
    </row>
    <row r="462" spans="2:51" s="15" customFormat="1" ht="12">
      <c r="B462" s="182"/>
      <c r="D462" s="167" t="s">
        <v>136</v>
      </c>
      <c r="E462" s="183" t="s">
        <v>3</v>
      </c>
      <c r="F462" s="184" t="s">
        <v>173</v>
      </c>
      <c r="H462" s="185">
        <v>100</v>
      </c>
      <c r="I462" s="186"/>
      <c r="L462" s="182"/>
      <c r="M462" s="200"/>
      <c r="N462" s="201"/>
      <c r="O462" s="201"/>
      <c r="P462" s="201"/>
      <c r="Q462" s="201"/>
      <c r="R462" s="201"/>
      <c r="S462" s="201"/>
      <c r="T462" s="202"/>
      <c r="AT462" s="183" t="s">
        <v>136</v>
      </c>
      <c r="AU462" s="183" t="s">
        <v>83</v>
      </c>
      <c r="AV462" s="15" t="s">
        <v>134</v>
      </c>
      <c r="AW462" s="15" t="s">
        <v>34</v>
      </c>
      <c r="AX462" s="15" t="s">
        <v>81</v>
      </c>
      <c r="AY462" s="183" t="s">
        <v>126</v>
      </c>
    </row>
    <row r="463" spans="1:31" s="2" customFormat="1" ht="6.95" customHeight="1">
      <c r="A463" s="33"/>
      <c r="B463" s="43"/>
      <c r="C463" s="44"/>
      <c r="D463" s="44"/>
      <c r="E463" s="44"/>
      <c r="F463" s="44"/>
      <c r="G463" s="44"/>
      <c r="H463" s="44"/>
      <c r="I463" s="112"/>
      <c r="J463" s="44"/>
      <c r="K463" s="44"/>
      <c r="L463" s="34"/>
      <c r="M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</row>
  </sheetData>
  <autoFilter ref="C95:K462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86" t="s">
        <v>6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85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90"/>
      <c r="J3" s="20"/>
      <c r="K3" s="20"/>
      <c r="L3" s="21"/>
      <c r="AT3" s="18" t="s">
        <v>81</v>
      </c>
    </row>
    <row r="4" spans="2:46" s="1" customFormat="1" ht="24.95" customHeight="1">
      <c r="B4" s="21"/>
      <c r="D4" s="22" t="s">
        <v>86</v>
      </c>
      <c r="I4" s="89"/>
      <c r="L4" s="21"/>
      <c r="M4" s="91" t="s">
        <v>11</v>
      </c>
      <c r="AT4" s="18" t="s">
        <v>4</v>
      </c>
    </row>
    <row r="5" spans="2:12" s="1" customFormat="1" ht="6.95" customHeight="1">
      <c r="B5" s="21"/>
      <c r="I5" s="89"/>
      <c r="L5" s="21"/>
    </row>
    <row r="6" spans="2:12" s="1" customFormat="1" ht="12" customHeight="1">
      <c r="B6" s="21"/>
      <c r="D6" s="28" t="s">
        <v>17</v>
      </c>
      <c r="I6" s="89"/>
      <c r="L6" s="21"/>
    </row>
    <row r="7" spans="2:12" s="1" customFormat="1" ht="16.5" customHeight="1">
      <c r="B7" s="21"/>
      <c r="E7" s="325" t="str">
        <f>'Rekapitulace stavby'!K6</f>
        <v>ČESKÁ LÍPA - BYTOVÉ DOMY V UL.ČS ARMÁDY 881/40 a 888/48</v>
      </c>
      <c r="F7" s="326"/>
      <c r="G7" s="326"/>
      <c r="H7" s="326"/>
      <c r="I7" s="89"/>
      <c r="L7" s="21"/>
    </row>
    <row r="8" spans="1:31" s="2" customFormat="1" ht="12" customHeight="1">
      <c r="A8" s="33"/>
      <c r="B8" s="34"/>
      <c r="C8" s="33"/>
      <c r="D8" s="28" t="s">
        <v>87</v>
      </c>
      <c r="E8" s="33"/>
      <c r="F8" s="33"/>
      <c r="G8" s="33"/>
      <c r="H8" s="33"/>
      <c r="I8" s="92"/>
      <c r="J8" s="33"/>
      <c r="K8" s="33"/>
      <c r="L8" s="9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7" t="s">
        <v>763</v>
      </c>
      <c r="F9" s="324"/>
      <c r="G9" s="324"/>
      <c r="H9" s="324"/>
      <c r="I9" s="92"/>
      <c r="J9" s="33"/>
      <c r="K9" s="33"/>
      <c r="L9" s="9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92"/>
      <c r="J10" s="33"/>
      <c r="K10" s="33"/>
      <c r="L10" s="9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3</v>
      </c>
      <c r="K11" s="33"/>
      <c r="L11" s="9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94" t="s">
        <v>24</v>
      </c>
      <c r="J12" s="51" t="str">
        <f>'Rekapitulace stavby'!AN8</f>
        <v>24. 3. 2020</v>
      </c>
      <c r="K12" s="33"/>
      <c r="L12" s="9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2"/>
      <c r="J13" s="33"/>
      <c r="K13" s="33"/>
      <c r="L13" s="9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94" t="s">
        <v>27</v>
      </c>
      <c r="J14" s="26" t="s">
        <v>3</v>
      </c>
      <c r="K14" s="33"/>
      <c r="L14" s="9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28</v>
      </c>
      <c r="F15" s="33"/>
      <c r="G15" s="33"/>
      <c r="H15" s="33"/>
      <c r="I15" s="94" t="s">
        <v>29</v>
      </c>
      <c r="J15" s="26" t="s">
        <v>3</v>
      </c>
      <c r="K15" s="33"/>
      <c r="L15" s="9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2"/>
      <c r="J16" s="33"/>
      <c r="K16" s="33"/>
      <c r="L16" s="9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94" t="s">
        <v>27</v>
      </c>
      <c r="J17" s="29" t="str">
        <f>'Rekapitulace stavby'!AN13</f>
        <v>Vyplň údaj</v>
      </c>
      <c r="K17" s="33"/>
      <c r="L17" s="9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7" t="str">
        <f>'Rekapitulace stavby'!E14</f>
        <v>Vyplň údaj</v>
      </c>
      <c r="F18" s="316"/>
      <c r="G18" s="316"/>
      <c r="H18" s="316"/>
      <c r="I18" s="94" t="s">
        <v>29</v>
      </c>
      <c r="J18" s="29" t="str">
        <f>'Rekapitulace stavby'!AN14</f>
        <v>Vyplň údaj</v>
      </c>
      <c r="K18" s="33"/>
      <c r="L18" s="9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2"/>
      <c r="J19" s="33"/>
      <c r="K19" s="33"/>
      <c r="L19" s="9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94" t="s">
        <v>27</v>
      </c>
      <c r="J20" s="26" t="s">
        <v>3</v>
      </c>
      <c r="K20" s="33"/>
      <c r="L20" s="9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94" t="s">
        <v>29</v>
      </c>
      <c r="J21" s="26" t="s">
        <v>3</v>
      </c>
      <c r="K21" s="33"/>
      <c r="L21" s="9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2"/>
      <c r="J22" s="33"/>
      <c r="K22" s="33"/>
      <c r="L22" s="9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94" t="s">
        <v>27</v>
      </c>
      <c r="J23" s="26" t="s">
        <v>3</v>
      </c>
      <c r="K23" s="33"/>
      <c r="L23" s="9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36</v>
      </c>
      <c r="F24" s="33"/>
      <c r="G24" s="33"/>
      <c r="H24" s="33"/>
      <c r="I24" s="94" t="s">
        <v>29</v>
      </c>
      <c r="J24" s="26" t="s">
        <v>3</v>
      </c>
      <c r="K24" s="33"/>
      <c r="L24" s="9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2"/>
      <c r="J25" s="33"/>
      <c r="K25" s="33"/>
      <c r="L25" s="9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92"/>
      <c r="J26" s="33"/>
      <c r="K26" s="33"/>
      <c r="L26" s="9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320" t="s">
        <v>3</v>
      </c>
      <c r="F27" s="320"/>
      <c r="G27" s="320"/>
      <c r="H27" s="320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2"/>
      <c r="J28" s="33"/>
      <c r="K28" s="33"/>
      <c r="L28" s="9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99"/>
      <c r="J29" s="62"/>
      <c r="K29" s="62"/>
      <c r="L29" s="9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0" t="s">
        <v>39</v>
      </c>
      <c r="E30" s="33"/>
      <c r="F30" s="33"/>
      <c r="G30" s="33"/>
      <c r="H30" s="33"/>
      <c r="I30" s="92"/>
      <c r="J30" s="67">
        <f>ROUND(J83,2)</f>
        <v>0</v>
      </c>
      <c r="K30" s="33"/>
      <c r="L30" s="9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99"/>
      <c r="J31" s="62"/>
      <c r="K31" s="62"/>
      <c r="L31" s="9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101" t="s">
        <v>40</v>
      </c>
      <c r="J32" s="37" t="s">
        <v>42</v>
      </c>
      <c r="K32" s="33"/>
      <c r="L32" s="9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2" t="s">
        <v>43</v>
      </c>
      <c r="E33" s="28" t="s">
        <v>44</v>
      </c>
      <c r="F33" s="103">
        <f>ROUND((SUM(BE83:BE92)),2)</f>
        <v>0</v>
      </c>
      <c r="G33" s="33"/>
      <c r="H33" s="33"/>
      <c r="I33" s="104">
        <v>0.21</v>
      </c>
      <c r="J33" s="103">
        <f>ROUND(((SUM(BE83:BE92))*I33),2)</f>
        <v>0</v>
      </c>
      <c r="K33" s="33"/>
      <c r="L33" s="9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103">
        <f>ROUND((SUM(BF83:BF92)),2)</f>
        <v>0</v>
      </c>
      <c r="G34" s="33"/>
      <c r="H34" s="33"/>
      <c r="I34" s="104">
        <v>0.15</v>
      </c>
      <c r="J34" s="103">
        <f>ROUND(((SUM(BF83:BF92))*I34),2)</f>
        <v>0</v>
      </c>
      <c r="K34" s="33"/>
      <c r="L34" s="9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103">
        <f>ROUND((SUM(BG83:BG92)),2)</f>
        <v>0</v>
      </c>
      <c r="G35" s="33"/>
      <c r="H35" s="33"/>
      <c r="I35" s="104">
        <v>0.21</v>
      </c>
      <c r="J35" s="103">
        <f>0</f>
        <v>0</v>
      </c>
      <c r="K35" s="33"/>
      <c r="L35" s="9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103">
        <f>ROUND((SUM(BH83:BH92)),2)</f>
        <v>0</v>
      </c>
      <c r="G36" s="33"/>
      <c r="H36" s="33"/>
      <c r="I36" s="104">
        <v>0.15</v>
      </c>
      <c r="J36" s="103">
        <f>0</f>
        <v>0</v>
      </c>
      <c r="K36" s="33"/>
      <c r="L36" s="9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103">
        <f>ROUND((SUM(BI83:BI92)),2)</f>
        <v>0</v>
      </c>
      <c r="G37" s="33"/>
      <c r="H37" s="33"/>
      <c r="I37" s="104">
        <v>0</v>
      </c>
      <c r="J37" s="103">
        <f>0</f>
        <v>0</v>
      </c>
      <c r="K37" s="33"/>
      <c r="L37" s="9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2"/>
      <c r="J38" s="33"/>
      <c r="K38" s="33"/>
      <c r="L38" s="9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5"/>
      <c r="D39" s="106" t="s">
        <v>49</v>
      </c>
      <c r="E39" s="56"/>
      <c r="F39" s="56"/>
      <c r="G39" s="107" t="s">
        <v>50</v>
      </c>
      <c r="H39" s="108" t="s">
        <v>51</v>
      </c>
      <c r="I39" s="109"/>
      <c r="J39" s="110">
        <f>SUM(J30:J37)</f>
        <v>0</v>
      </c>
      <c r="K39" s="111"/>
      <c r="L39" s="9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112"/>
      <c r="J40" s="44"/>
      <c r="K40" s="44"/>
      <c r="L40" s="9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113"/>
      <c r="J44" s="46"/>
      <c r="K44" s="46"/>
      <c r="L44" s="9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90</v>
      </c>
      <c r="D45" s="33"/>
      <c r="E45" s="33"/>
      <c r="F45" s="33"/>
      <c r="G45" s="33"/>
      <c r="H45" s="33"/>
      <c r="I45" s="92"/>
      <c r="J45" s="33"/>
      <c r="K45" s="33"/>
      <c r="L45" s="9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92"/>
      <c r="J46" s="33"/>
      <c r="K46" s="33"/>
      <c r="L46" s="9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92"/>
      <c r="J47" s="33"/>
      <c r="K47" s="33"/>
      <c r="L47" s="9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5" t="str">
        <f>E7</f>
        <v>ČESKÁ LÍPA - BYTOVÉ DOMY V UL.ČS ARMÁDY 881/40 a 888/48</v>
      </c>
      <c r="F48" s="326"/>
      <c r="G48" s="326"/>
      <c r="H48" s="326"/>
      <c r="I48" s="92"/>
      <c r="J48" s="33"/>
      <c r="K48" s="33"/>
      <c r="L48" s="9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87</v>
      </c>
      <c r="D49" s="33"/>
      <c r="E49" s="33"/>
      <c r="F49" s="33"/>
      <c r="G49" s="33"/>
      <c r="H49" s="33"/>
      <c r="I49" s="92"/>
      <c r="J49" s="33"/>
      <c r="K49" s="33"/>
      <c r="L49" s="9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7" t="str">
        <f>E9</f>
        <v>2 - VEDLEJŠÍ NÁKLADY</v>
      </c>
      <c r="F50" s="324"/>
      <c r="G50" s="324"/>
      <c r="H50" s="324"/>
      <c r="I50" s="92"/>
      <c r="J50" s="33"/>
      <c r="K50" s="33"/>
      <c r="L50" s="9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92"/>
      <c r="J51" s="33"/>
      <c r="K51" s="33"/>
      <c r="L51" s="9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ČESKÁ LÍPA</v>
      </c>
      <c r="G52" s="33"/>
      <c r="H52" s="33"/>
      <c r="I52" s="94" t="s">
        <v>24</v>
      </c>
      <c r="J52" s="51" t="str">
        <f>IF(J12="","",J12)</f>
        <v>24. 3. 2020</v>
      </c>
      <c r="K52" s="33"/>
      <c r="L52" s="9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92"/>
      <c r="J53" s="33"/>
      <c r="K53" s="33"/>
      <c r="L53" s="9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26</v>
      </c>
      <c r="D54" s="33"/>
      <c r="E54" s="33"/>
      <c r="F54" s="26" t="str">
        <f>E15</f>
        <v>MĚSTO ČESKÁ LÍPA</v>
      </c>
      <c r="G54" s="33"/>
      <c r="H54" s="33"/>
      <c r="I54" s="94" t="s">
        <v>32</v>
      </c>
      <c r="J54" s="31" t="str">
        <f>E21</f>
        <v>M.PLESCHINGER</v>
      </c>
      <c r="K54" s="33"/>
      <c r="L54" s="9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94" t="s">
        <v>35</v>
      </c>
      <c r="J55" s="31" t="str">
        <f>E24</f>
        <v>V.RENČOVÁ</v>
      </c>
      <c r="K55" s="33"/>
      <c r="L55" s="9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92"/>
      <c r="J56" s="33"/>
      <c r="K56" s="33"/>
      <c r="L56" s="9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14" t="s">
        <v>91</v>
      </c>
      <c r="D57" s="105"/>
      <c r="E57" s="105"/>
      <c r="F57" s="105"/>
      <c r="G57" s="105"/>
      <c r="H57" s="105"/>
      <c r="I57" s="115"/>
      <c r="J57" s="116" t="s">
        <v>92</v>
      </c>
      <c r="K57" s="105"/>
      <c r="L57" s="9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92"/>
      <c r="J58" s="33"/>
      <c r="K58" s="33"/>
      <c r="L58" s="9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17" t="s">
        <v>71</v>
      </c>
      <c r="D59" s="33"/>
      <c r="E59" s="33"/>
      <c r="F59" s="33"/>
      <c r="G59" s="33"/>
      <c r="H59" s="33"/>
      <c r="I59" s="92"/>
      <c r="J59" s="67">
        <f>J83</f>
        <v>0</v>
      </c>
      <c r="K59" s="33"/>
      <c r="L59" s="9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93</v>
      </c>
    </row>
    <row r="60" spans="2:12" s="9" customFormat="1" ht="24.95" customHeight="1">
      <c r="B60" s="118"/>
      <c r="D60" s="119" t="s">
        <v>764</v>
      </c>
      <c r="E60" s="120"/>
      <c r="F60" s="120"/>
      <c r="G60" s="120"/>
      <c r="H60" s="120"/>
      <c r="I60" s="121"/>
      <c r="J60" s="122">
        <f>J84</f>
        <v>0</v>
      </c>
      <c r="L60" s="118"/>
    </row>
    <row r="61" spans="2:12" s="10" customFormat="1" ht="19.9" customHeight="1">
      <c r="B61" s="123"/>
      <c r="D61" s="124" t="s">
        <v>765</v>
      </c>
      <c r="E61" s="125"/>
      <c r="F61" s="125"/>
      <c r="G61" s="125"/>
      <c r="H61" s="125"/>
      <c r="I61" s="126"/>
      <c r="J61" s="127">
        <f>J85</f>
        <v>0</v>
      </c>
      <c r="L61" s="123"/>
    </row>
    <row r="62" spans="2:12" s="10" customFormat="1" ht="19.9" customHeight="1">
      <c r="B62" s="123"/>
      <c r="D62" s="124" t="s">
        <v>766</v>
      </c>
      <c r="E62" s="125"/>
      <c r="F62" s="125"/>
      <c r="G62" s="125"/>
      <c r="H62" s="125"/>
      <c r="I62" s="126"/>
      <c r="J62" s="127">
        <f>J87</f>
        <v>0</v>
      </c>
      <c r="L62" s="123"/>
    </row>
    <row r="63" spans="2:12" s="10" customFormat="1" ht="19.9" customHeight="1">
      <c r="B63" s="123"/>
      <c r="D63" s="124" t="s">
        <v>767</v>
      </c>
      <c r="E63" s="125"/>
      <c r="F63" s="125"/>
      <c r="G63" s="125"/>
      <c r="H63" s="125"/>
      <c r="I63" s="126"/>
      <c r="J63" s="127">
        <f>J91</f>
        <v>0</v>
      </c>
      <c r="L63" s="123"/>
    </row>
    <row r="64" spans="1:31" s="2" customFormat="1" ht="21.75" customHeight="1">
      <c r="A64" s="33"/>
      <c r="B64" s="34"/>
      <c r="C64" s="33"/>
      <c r="D64" s="33"/>
      <c r="E64" s="33"/>
      <c r="F64" s="33"/>
      <c r="G64" s="33"/>
      <c r="H64" s="33"/>
      <c r="I64" s="92"/>
      <c r="J64" s="33"/>
      <c r="K64" s="33"/>
      <c r="L64" s="9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43"/>
      <c r="C65" s="44"/>
      <c r="D65" s="44"/>
      <c r="E65" s="44"/>
      <c r="F65" s="44"/>
      <c r="G65" s="44"/>
      <c r="H65" s="44"/>
      <c r="I65" s="112"/>
      <c r="J65" s="44"/>
      <c r="K65" s="44"/>
      <c r="L65" s="9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2" customFormat="1" ht="6.95" customHeight="1">
      <c r="A69" s="33"/>
      <c r="B69" s="45"/>
      <c r="C69" s="46"/>
      <c r="D69" s="46"/>
      <c r="E69" s="46"/>
      <c r="F69" s="46"/>
      <c r="G69" s="46"/>
      <c r="H69" s="46"/>
      <c r="I69" s="113"/>
      <c r="J69" s="46"/>
      <c r="K69" s="46"/>
      <c r="L69" s="9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95" customHeight="1">
      <c r="A70" s="33"/>
      <c r="B70" s="34"/>
      <c r="C70" s="22" t="s">
        <v>111</v>
      </c>
      <c r="D70" s="33"/>
      <c r="E70" s="33"/>
      <c r="F70" s="33"/>
      <c r="G70" s="33"/>
      <c r="H70" s="33"/>
      <c r="I70" s="92"/>
      <c r="J70" s="33"/>
      <c r="K70" s="33"/>
      <c r="L70" s="9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34"/>
      <c r="C71" s="33"/>
      <c r="D71" s="33"/>
      <c r="E71" s="33"/>
      <c r="F71" s="33"/>
      <c r="G71" s="33"/>
      <c r="H71" s="33"/>
      <c r="I71" s="92"/>
      <c r="J71" s="33"/>
      <c r="K71" s="33"/>
      <c r="L71" s="9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17</v>
      </c>
      <c r="D72" s="33"/>
      <c r="E72" s="33"/>
      <c r="F72" s="33"/>
      <c r="G72" s="33"/>
      <c r="H72" s="33"/>
      <c r="I72" s="92"/>
      <c r="J72" s="33"/>
      <c r="K72" s="33"/>
      <c r="L72" s="9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25" t="str">
        <f>E7</f>
        <v>ČESKÁ LÍPA - BYTOVÉ DOMY V UL.ČS ARMÁDY 881/40 a 888/48</v>
      </c>
      <c r="F73" s="326"/>
      <c r="G73" s="326"/>
      <c r="H73" s="326"/>
      <c r="I73" s="92"/>
      <c r="J73" s="33"/>
      <c r="K73" s="33"/>
      <c r="L73" s="9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87</v>
      </c>
      <c r="D74" s="33"/>
      <c r="E74" s="33"/>
      <c r="F74" s="33"/>
      <c r="G74" s="33"/>
      <c r="H74" s="33"/>
      <c r="I74" s="92"/>
      <c r="J74" s="33"/>
      <c r="K74" s="33"/>
      <c r="L74" s="9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297" t="str">
        <f>E9</f>
        <v>2 - VEDLEJŠÍ NÁKLADY</v>
      </c>
      <c r="F75" s="324"/>
      <c r="G75" s="324"/>
      <c r="H75" s="324"/>
      <c r="I75" s="92"/>
      <c r="J75" s="33"/>
      <c r="K75" s="33"/>
      <c r="L75" s="9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92"/>
      <c r="J76" s="33"/>
      <c r="K76" s="33"/>
      <c r="L76" s="9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22</v>
      </c>
      <c r="D77" s="33"/>
      <c r="E77" s="33"/>
      <c r="F77" s="26" t="str">
        <f>F12</f>
        <v>ČESKÁ LÍPA</v>
      </c>
      <c r="G77" s="33"/>
      <c r="H77" s="33"/>
      <c r="I77" s="94" t="s">
        <v>24</v>
      </c>
      <c r="J77" s="51" t="str">
        <f>IF(J12="","",J12)</f>
        <v>24. 3. 2020</v>
      </c>
      <c r="K77" s="33"/>
      <c r="L77" s="9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92"/>
      <c r="J78" s="33"/>
      <c r="K78" s="33"/>
      <c r="L78" s="9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2" customHeight="1">
      <c r="A79" s="33"/>
      <c r="B79" s="34"/>
      <c r="C79" s="28" t="s">
        <v>26</v>
      </c>
      <c r="D79" s="33"/>
      <c r="E79" s="33"/>
      <c r="F79" s="26" t="str">
        <f>E15</f>
        <v>MĚSTO ČESKÁ LÍPA</v>
      </c>
      <c r="G79" s="33"/>
      <c r="H79" s="33"/>
      <c r="I79" s="94" t="s">
        <v>32</v>
      </c>
      <c r="J79" s="31" t="str">
        <f>E21</f>
        <v>M.PLESCHINGER</v>
      </c>
      <c r="K79" s="33"/>
      <c r="L79" s="9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2" customHeight="1">
      <c r="A80" s="33"/>
      <c r="B80" s="34"/>
      <c r="C80" s="28" t="s">
        <v>30</v>
      </c>
      <c r="D80" s="33"/>
      <c r="E80" s="33"/>
      <c r="F80" s="26" t="str">
        <f>IF(E18="","",E18)</f>
        <v>Vyplň údaj</v>
      </c>
      <c r="G80" s="33"/>
      <c r="H80" s="33"/>
      <c r="I80" s="94" t="s">
        <v>35</v>
      </c>
      <c r="J80" s="31" t="str">
        <f>E24</f>
        <v>V.RENČOVÁ</v>
      </c>
      <c r="K80" s="33"/>
      <c r="L80" s="9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3"/>
      <c r="D81" s="33"/>
      <c r="E81" s="33"/>
      <c r="F81" s="33"/>
      <c r="G81" s="33"/>
      <c r="H81" s="33"/>
      <c r="I81" s="92"/>
      <c r="J81" s="33"/>
      <c r="K81" s="33"/>
      <c r="L81" s="9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28"/>
      <c r="B82" s="129"/>
      <c r="C82" s="130" t="s">
        <v>112</v>
      </c>
      <c r="D82" s="131" t="s">
        <v>58</v>
      </c>
      <c r="E82" s="131" t="s">
        <v>54</v>
      </c>
      <c r="F82" s="131" t="s">
        <v>55</v>
      </c>
      <c r="G82" s="131" t="s">
        <v>113</v>
      </c>
      <c r="H82" s="131" t="s">
        <v>114</v>
      </c>
      <c r="I82" s="132" t="s">
        <v>115</v>
      </c>
      <c r="J82" s="131" t="s">
        <v>92</v>
      </c>
      <c r="K82" s="133" t="s">
        <v>116</v>
      </c>
      <c r="L82" s="134"/>
      <c r="M82" s="58" t="s">
        <v>3</v>
      </c>
      <c r="N82" s="59" t="s">
        <v>43</v>
      </c>
      <c r="O82" s="59" t="s">
        <v>117</v>
      </c>
      <c r="P82" s="59" t="s">
        <v>118</v>
      </c>
      <c r="Q82" s="59" t="s">
        <v>119</v>
      </c>
      <c r="R82" s="59" t="s">
        <v>120</v>
      </c>
      <c r="S82" s="59" t="s">
        <v>121</v>
      </c>
      <c r="T82" s="60" t="s">
        <v>122</v>
      </c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</row>
    <row r="83" spans="1:63" s="2" customFormat="1" ht="22.9" customHeight="1">
      <c r="A83" s="33"/>
      <c r="B83" s="34"/>
      <c r="C83" s="65" t="s">
        <v>123</v>
      </c>
      <c r="D83" s="33"/>
      <c r="E83" s="33"/>
      <c r="F83" s="33"/>
      <c r="G83" s="33"/>
      <c r="H83" s="33"/>
      <c r="I83" s="92"/>
      <c r="J83" s="135">
        <f>BK83</f>
        <v>0</v>
      </c>
      <c r="K83" s="33"/>
      <c r="L83" s="34"/>
      <c r="M83" s="61"/>
      <c r="N83" s="52"/>
      <c r="O83" s="62"/>
      <c r="P83" s="136">
        <f>P84</f>
        <v>0</v>
      </c>
      <c r="Q83" s="62"/>
      <c r="R83" s="136">
        <f>R84</f>
        <v>0</v>
      </c>
      <c r="S83" s="62"/>
      <c r="T83" s="137">
        <f>T84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8" t="s">
        <v>72</v>
      </c>
      <c r="AU83" s="18" t="s">
        <v>93</v>
      </c>
      <c r="BK83" s="138">
        <f>BK84</f>
        <v>0</v>
      </c>
    </row>
    <row r="84" spans="2:63" s="12" customFormat="1" ht="25.9" customHeight="1">
      <c r="B84" s="139"/>
      <c r="D84" s="140" t="s">
        <v>72</v>
      </c>
      <c r="E84" s="141" t="s">
        <v>768</v>
      </c>
      <c r="F84" s="141" t="s">
        <v>769</v>
      </c>
      <c r="I84" s="142"/>
      <c r="J84" s="143">
        <f>BK84</f>
        <v>0</v>
      </c>
      <c r="L84" s="139"/>
      <c r="M84" s="144"/>
      <c r="N84" s="145"/>
      <c r="O84" s="145"/>
      <c r="P84" s="146">
        <f>P85+P87+P91</f>
        <v>0</v>
      </c>
      <c r="Q84" s="145"/>
      <c r="R84" s="146">
        <f>R85+R87+R91</f>
        <v>0</v>
      </c>
      <c r="S84" s="145"/>
      <c r="T84" s="147">
        <f>T85+T87+T91</f>
        <v>0</v>
      </c>
      <c r="AR84" s="140" t="s">
        <v>158</v>
      </c>
      <c r="AT84" s="148" t="s">
        <v>72</v>
      </c>
      <c r="AU84" s="148" t="s">
        <v>73</v>
      </c>
      <c r="AY84" s="140" t="s">
        <v>126</v>
      </c>
      <c r="BK84" s="149">
        <f>BK85+BK87+BK91</f>
        <v>0</v>
      </c>
    </row>
    <row r="85" spans="2:63" s="12" customFormat="1" ht="22.9" customHeight="1">
      <c r="B85" s="139"/>
      <c r="D85" s="140" t="s">
        <v>72</v>
      </c>
      <c r="E85" s="150" t="s">
        <v>770</v>
      </c>
      <c r="F85" s="150" t="s">
        <v>771</v>
      </c>
      <c r="I85" s="142"/>
      <c r="J85" s="151">
        <f>BK85</f>
        <v>0</v>
      </c>
      <c r="L85" s="139"/>
      <c r="M85" s="144"/>
      <c r="N85" s="145"/>
      <c r="O85" s="145"/>
      <c r="P85" s="146">
        <f>P86</f>
        <v>0</v>
      </c>
      <c r="Q85" s="145"/>
      <c r="R85" s="146">
        <f>R86</f>
        <v>0</v>
      </c>
      <c r="S85" s="145"/>
      <c r="T85" s="147">
        <f>T86</f>
        <v>0</v>
      </c>
      <c r="AR85" s="140" t="s">
        <v>158</v>
      </c>
      <c r="AT85" s="148" t="s">
        <v>72</v>
      </c>
      <c r="AU85" s="148" t="s">
        <v>81</v>
      </c>
      <c r="AY85" s="140" t="s">
        <v>126</v>
      </c>
      <c r="BK85" s="149">
        <f>BK86</f>
        <v>0</v>
      </c>
    </row>
    <row r="86" spans="1:65" s="2" customFormat="1" ht="16.5" customHeight="1">
      <c r="A86" s="33"/>
      <c r="B86" s="152"/>
      <c r="C86" s="153" t="s">
        <v>81</v>
      </c>
      <c r="D86" s="153" t="s">
        <v>129</v>
      </c>
      <c r="E86" s="154" t="s">
        <v>772</v>
      </c>
      <c r="F86" s="155" t="s">
        <v>773</v>
      </c>
      <c r="G86" s="156" t="s">
        <v>774</v>
      </c>
      <c r="H86" s="157">
        <v>1</v>
      </c>
      <c r="I86" s="158"/>
      <c r="J86" s="159">
        <f>ROUND(I86*H86,2)</f>
        <v>0</v>
      </c>
      <c r="K86" s="155" t="s">
        <v>133</v>
      </c>
      <c r="L86" s="34"/>
      <c r="M86" s="160" t="s">
        <v>3</v>
      </c>
      <c r="N86" s="161" t="s">
        <v>45</v>
      </c>
      <c r="O86" s="54"/>
      <c r="P86" s="162">
        <f>O86*H86</f>
        <v>0</v>
      </c>
      <c r="Q86" s="162">
        <v>0</v>
      </c>
      <c r="R86" s="162">
        <f>Q86*H86</f>
        <v>0</v>
      </c>
      <c r="S86" s="162">
        <v>0</v>
      </c>
      <c r="T86" s="163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64" t="s">
        <v>775</v>
      </c>
      <c r="AT86" s="164" t="s">
        <v>129</v>
      </c>
      <c r="AU86" s="164" t="s">
        <v>83</v>
      </c>
      <c r="AY86" s="18" t="s">
        <v>126</v>
      </c>
      <c r="BE86" s="165">
        <f>IF(N86="základní",J86,0)</f>
        <v>0</v>
      </c>
      <c r="BF86" s="165">
        <f>IF(N86="snížená",J86,0)</f>
        <v>0</v>
      </c>
      <c r="BG86" s="165">
        <f>IF(N86="zákl. přenesená",J86,0)</f>
        <v>0</v>
      </c>
      <c r="BH86" s="165">
        <f>IF(N86="sníž. přenesená",J86,0)</f>
        <v>0</v>
      </c>
      <c r="BI86" s="165">
        <f>IF(N86="nulová",J86,0)</f>
        <v>0</v>
      </c>
      <c r="BJ86" s="18" t="s">
        <v>83</v>
      </c>
      <c r="BK86" s="165">
        <f>ROUND(I86*H86,2)</f>
        <v>0</v>
      </c>
      <c r="BL86" s="18" t="s">
        <v>775</v>
      </c>
      <c r="BM86" s="164" t="s">
        <v>776</v>
      </c>
    </row>
    <row r="87" spans="2:63" s="12" customFormat="1" ht="22.9" customHeight="1">
      <c r="B87" s="139"/>
      <c r="D87" s="140" t="s">
        <v>72</v>
      </c>
      <c r="E87" s="150" t="s">
        <v>777</v>
      </c>
      <c r="F87" s="150" t="s">
        <v>778</v>
      </c>
      <c r="I87" s="142"/>
      <c r="J87" s="151">
        <f>BK87</f>
        <v>0</v>
      </c>
      <c r="L87" s="139"/>
      <c r="M87" s="144"/>
      <c r="N87" s="145"/>
      <c r="O87" s="145"/>
      <c r="P87" s="146">
        <f>SUM(P88:P90)</f>
        <v>0</v>
      </c>
      <c r="Q87" s="145"/>
      <c r="R87" s="146">
        <f>SUM(R88:R90)</f>
        <v>0</v>
      </c>
      <c r="S87" s="145"/>
      <c r="T87" s="147">
        <f>SUM(T88:T90)</f>
        <v>0</v>
      </c>
      <c r="AR87" s="140" t="s">
        <v>158</v>
      </c>
      <c r="AT87" s="148" t="s">
        <v>72</v>
      </c>
      <c r="AU87" s="148" t="s">
        <v>81</v>
      </c>
      <c r="AY87" s="140" t="s">
        <v>126</v>
      </c>
      <c r="BK87" s="149">
        <f>SUM(BK88:BK90)</f>
        <v>0</v>
      </c>
    </row>
    <row r="88" spans="1:65" s="2" customFormat="1" ht="16.5" customHeight="1">
      <c r="A88" s="33"/>
      <c r="B88" s="152"/>
      <c r="C88" s="153" t="s">
        <v>83</v>
      </c>
      <c r="D88" s="153" t="s">
        <v>129</v>
      </c>
      <c r="E88" s="154" t="s">
        <v>779</v>
      </c>
      <c r="F88" s="155" t="s">
        <v>780</v>
      </c>
      <c r="G88" s="156" t="s">
        <v>774</v>
      </c>
      <c r="H88" s="157">
        <v>1</v>
      </c>
      <c r="I88" s="158"/>
      <c r="J88" s="159">
        <f>ROUND(I88*H88,2)</f>
        <v>0</v>
      </c>
      <c r="K88" s="155" t="s">
        <v>133</v>
      </c>
      <c r="L88" s="34"/>
      <c r="M88" s="160" t="s">
        <v>3</v>
      </c>
      <c r="N88" s="161" t="s">
        <v>45</v>
      </c>
      <c r="O88" s="54"/>
      <c r="P88" s="162">
        <f>O88*H88</f>
        <v>0</v>
      </c>
      <c r="Q88" s="162">
        <v>0</v>
      </c>
      <c r="R88" s="162">
        <f>Q88*H88</f>
        <v>0</v>
      </c>
      <c r="S88" s="162">
        <v>0</v>
      </c>
      <c r="T88" s="163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64" t="s">
        <v>775</v>
      </c>
      <c r="AT88" s="164" t="s">
        <v>129</v>
      </c>
      <c r="AU88" s="164" t="s">
        <v>83</v>
      </c>
      <c r="AY88" s="18" t="s">
        <v>126</v>
      </c>
      <c r="BE88" s="165">
        <f>IF(N88="základní",J88,0)</f>
        <v>0</v>
      </c>
      <c r="BF88" s="165">
        <f>IF(N88="snížená",J88,0)</f>
        <v>0</v>
      </c>
      <c r="BG88" s="165">
        <f>IF(N88="zákl. přenesená",J88,0)</f>
        <v>0</v>
      </c>
      <c r="BH88" s="165">
        <f>IF(N88="sníž. přenesená",J88,0)</f>
        <v>0</v>
      </c>
      <c r="BI88" s="165">
        <f>IF(N88="nulová",J88,0)</f>
        <v>0</v>
      </c>
      <c r="BJ88" s="18" t="s">
        <v>83</v>
      </c>
      <c r="BK88" s="165">
        <f>ROUND(I88*H88,2)</f>
        <v>0</v>
      </c>
      <c r="BL88" s="18" t="s">
        <v>775</v>
      </c>
      <c r="BM88" s="164" t="s">
        <v>781</v>
      </c>
    </row>
    <row r="89" spans="1:65" s="2" customFormat="1" ht="16.5" customHeight="1">
      <c r="A89" s="33"/>
      <c r="B89" s="152"/>
      <c r="C89" s="153" t="s">
        <v>146</v>
      </c>
      <c r="D89" s="153" t="s">
        <v>129</v>
      </c>
      <c r="E89" s="154" t="s">
        <v>782</v>
      </c>
      <c r="F89" s="155" t="s">
        <v>783</v>
      </c>
      <c r="G89" s="156" t="s">
        <v>774</v>
      </c>
      <c r="H89" s="157">
        <v>1</v>
      </c>
      <c r="I89" s="158"/>
      <c r="J89" s="159">
        <f>ROUND(I89*H89,2)</f>
        <v>0</v>
      </c>
      <c r="K89" s="155" t="s">
        <v>133</v>
      </c>
      <c r="L89" s="34"/>
      <c r="M89" s="160" t="s">
        <v>3</v>
      </c>
      <c r="N89" s="161" t="s">
        <v>45</v>
      </c>
      <c r="O89" s="54"/>
      <c r="P89" s="162">
        <f>O89*H89</f>
        <v>0</v>
      </c>
      <c r="Q89" s="162">
        <v>0</v>
      </c>
      <c r="R89" s="162">
        <f>Q89*H89</f>
        <v>0</v>
      </c>
      <c r="S89" s="162">
        <v>0</v>
      </c>
      <c r="T89" s="163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64" t="s">
        <v>775</v>
      </c>
      <c r="AT89" s="164" t="s">
        <v>129</v>
      </c>
      <c r="AU89" s="164" t="s">
        <v>83</v>
      </c>
      <c r="AY89" s="18" t="s">
        <v>126</v>
      </c>
      <c r="BE89" s="165">
        <f>IF(N89="základní",J89,0)</f>
        <v>0</v>
      </c>
      <c r="BF89" s="165">
        <f>IF(N89="snížená",J89,0)</f>
        <v>0</v>
      </c>
      <c r="BG89" s="165">
        <f>IF(N89="zákl. přenesená",J89,0)</f>
        <v>0</v>
      </c>
      <c r="BH89" s="165">
        <f>IF(N89="sníž. přenesená",J89,0)</f>
        <v>0</v>
      </c>
      <c r="BI89" s="165">
        <f>IF(N89="nulová",J89,0)</f>
        <v>0</v>
      </c>
      <c r="BJ89" s="18" t="s">
        <v>83</v>
      </c>
      <c r="BK89" s="165">
        <f>ROUND(I89*H89,2)</f>
        <v>0</v>
      </c>
      <c r="BL89" s="18" t="s">
        <v>775</v>
      </c>
      <c r="BM89" s="164" t="s">
        <v>784</v>
      </c>
    </row>
    <row r="90" spans="1:65" s="2" customFormat="1" ht="16.5" customHeight="1">
      <c r="A90" s="33"/>
      <c r="B90" s="152"/>
      <c r="C90" s="153" t="s">
        <v>134</v>
      </c>
      <c r="D90" s="153" t="s">
        <v>129</v>
      </c>
      <c r="E90" s="154" t="s">
        <v>785</v>
      </c>
      <c r="F90" s="155" t="s">
        <v>786</v>
      </c>
      <c r="G90" s="156" t="s">
        <v>774</v>
      </c>
      <c r="H90" s="157">
        <v>1</v>
      </c>
      <c r="I90" s="158"/>
      <c r="J90" s="159">
        <f>ROUND(I90*H90,2)</f>
        <v>0</v>
      </c>
      <c r="K90" s="155" t="s">
        <v>133</v>
      </c>
      <c r="L90" s="34"/>
      <c r="M90" s="160" t="s">
        <v>3</v>
      </c>
      <c r="N90" s="161" t="s">
        <v>45</v>
      </c>
      <c r="O90" s="54"/>
      <c r="P90" s="162">
        <f>O90*H90</f>
        <v>0</v>
      </c>
      <c r="Q90" s="162">
        <v>0</v>
      </c>
      <c r="R90" s="162">
        <f>Q90*H90</f>
        <v>0</v>
      </c>
      <c r="S90" s="162">
        <v>0</v>
      </c>
      <c r="T90" s="163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64" t="s">
        <v>775</v>
      </c>
      <c r="AT90" s="164" t="s">
        <v>129</v>
      </c>
      <c r="AU90" s="164" t="s">
        <v>83</v>
      </c>
      <c r="AY90" s="18" t="s">
        <v>126</v>
      </c>
      <c r="BE90" s="165">
        <f>IF(N90="základní",J90,0)</f>
        <v>0</v>
      </c>
      <c r="BF90" s="165">
        <f>IF(N90="snížená",J90,0)</f>
        <v>0</v>
      </c>
      <c r="BG90" s="165">
        <f>IF(N90="zákl. přenesená",J90,0)</f>
        <v>0</v>
      </c>
      <c r="BH90" s="165">
        <f>IF(N90="sníž. přenesená",J90,0)</f>
        <v>0</v>
      </c>
      <c r="BI90" s="165">
        <f>IF(N90="nulová",J90,0)</f>
        <v>0</v>
      </c>
      <c r="BJ90" s="18" t="s">
        <v>83</v>
      </c>
      <c r="BK90" s="165">
        <f>ROUND(I90*H90,2)</f>
        <v>0</v>
      </c>
      <c r="BL90" s="18" t="s">
        <v>775</v>
      </c>
      <c r="BM90" s="164" t="s">
        <v>787</v>
      </c>
    </row>
    <row r="91" spans="2:63" s="12" customFormat="1" ht="22.9" customHeight="1">
      <c r="B91" s="139"/>
      <c r="D91" s="140" t="s">
        <v>72</v>
      </c>
      <c r="E91" s="150" t="s">
        <v>788</v>
      </c>
      <c r="F91" s="150" t="s">
        <v>789</v>
      </c>
      <c r="I91" s="142"/>
      <c r="J91" s="151">
        <f>BK91</f>
        <v>0</v>
      </c>
      <c r="L91" s="139"/>
      <c r="M91" s="144"/>
      <c r="N91" s="145"/>
      <c r="O91" s="145"/>
      <c r="P91" s="146">
        <f>P92</f>
        <v>0</v>
      </c>
      <c r="Q91" s="145"/>
      <c r="R91" s="146">
        <f>R92</f>
        <v>0</v>
      </c>
      <c r="S91" s="145"/>
      <c r="T91" s="147">
        <f>T92</f>
        <v>0</v>
      </c>
      <c r="AR91" s="140" t="s">
        <v>158</v>
      </c>
      <c r="AT91" s="148" t="s">
        <v>72</v>
      </c>
      <c r="AU91" s="148" t="s">
        <v>81</v>
      </c>
      <c r="AY91" s="140" t="s">
        <v>126</v>
      </c>
      <c r="BK91" s="149">
        <f>BK92</f>
        <v>0</v>
      </c>
    </row>
    <row r="92" spans="1:65" s="2" customFormat="1" ht="16.5" customHeight="1">
      <c r="A92" s="33"/>
      <c r="B92" s="152"/>
      <c r="C92" s="153" t="s">
        <v>158</v>
      </c>
      <c r="D92" s="153" t="s">
        <v>129</v>
      </c>
      <c r="E92" s="154" t="s">
        <v>790</v>
      </c>
      <c r="F92" s="155" t="s">
        <v>791</v>
      </c>
      <c r="G92" s="156" t="s">
        <v>774</v>
      </c>
      <c r="H92" s="157">
        <v>1</v>
      </c>
      <c r="I92" s="158"/>
      <c r="J92" s="159">
        <f>ROUND(I92*H92,2)</f>
        <v>0</v>
      </c>
      <c r="K92" s="155" t="s">
        <v>133</v>
      </c>
      <c r="L92" s="34"/>
      <c r="M92" s="203" t="s">
        <v>3</v>
      </c>
      <c r="N92" s="204" t="s">
        <v>45</v>
      </c>
      <c r="O92" s="205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64" t="s">
        <v>775</v>
      </c>
      <c r="AT92" s="164" t="s">
        <v>129</v>
      </c>
      <c r="AU92" s="164" t="s">
        <v>83</v>
      </c>
      <c r="AY92" s="18" t="s">
        <v>126</v>
      </c>
      <c r="BE92" s="165">
        <f>IF(N92="základní",J92,0)</f>
        <v>0</v>
      </c>
      <c r="BF92" s="165">
        <f>IF(N92="snížená",J92,0)</f>
        <v>0</v>
      </c>
      <c r="BG92" s="165">
        <f>IF(N92="zákl. přenesená",J92,0)</f>
        <v>0</v>
      </c>
      <c r="BH92" s="165">
        <f>IF(N92="sníž. přenesená",J92,0)</f>
        <v>0</v>
      </c>
      <c r="BI92" s="165">
        <f>IF(N92="nulová",J92,0)</f>
        <v>0</v>
      </c>
      <c r="BJ92" s="18" t="s">
        <v>83</v>
      </c>
      <c r="BK92" s="165">
        <f>ROUND(I92*H92,2)</f>
        <v>0</v>
      </c>
      <c r="BL92" s="18" t="s">
        <v>775</v>
      </c>
      <c r="BM92" s="164" t="s">
        <v>792</v>
      </c>
    </row>
    <row r="93" spans="1:31" s="2" customFormat="1" ht="6.95" customHeight="1">
      <c r="A93" s="33"/>
      <c r="B93" s="43"/>
      <c r="C93" s="44"/>
      <c r="D93" s="44"/>
      <c r="E93" s="44"/>
      <c r="F93" s="44"/>
      <c r="G93" s="44"/>
      <c r="H93" s="44"/>
      <c r="I93" s="112"/>
      <c r="J93" s="44"/>
      <c r="K93" s="44"/>
      <c r="L93" s="34"/>
      <c r="M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</sheetData>
  <autoFilter ref="C82:K9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8" customWidth="1"/>
    <col min="2" max="2" width="1.7109375" style="208" customWidth="1"/>
    <col min="3" max="4" width="5.00390625" style="208" customWidth="1"/>
    <col min="5" max="5" width="11.7109375" style="208" customWidth="1"/>
    <col min="6" max="6" width="9.140625" style="208" customWidth="1"/>
    <col min="7" max="7" width="5.00390625" style="208" customWidth="1"/>
    <col min="8" max="8" width="77.8515625" style="208" customWidth="1"/>
    <col min="9" max="10" width="20.00390625" style="208" customWidth="1"/>
    <col min="11" max="11" width="1.7109375" style="208" customWidth="1"/>
  </cols>
  <sheetData>
    <row r="1" s="1" customFormat="1" ht="37.5" customHeight="1"/>
    <row r="2" spans="2:11" s="1" customFormat="1" ht="7.5" customHeight="1">
      <c r="B2" s="209"/>
      <c r="C2" s="210"/>
      <c r="D2" s="210"/>
      <c r="E2" s="210"/>
      <c r="F2" s="210"/>
      <c r="G2" s="210"/>
      <c r="H2" s="210"/>
      <c r="I2" s="210"/>
      <c r="J2" s="210"/>
      <c r="K2" s="211"/>
    </row>
    <row r="3" spans="2:11" s="16" customFormat="1" ht="45" customHeight="1">
      <c r="B3" s="212"/>
      <c r="C3" s="329" t="s">
        <v>793</v>
      </c>
      <c r="D3" s="329"/>
      <c r="E3" s="329"/>
      <c r="F3" s="329"/>
      <c r="G3" s="329"/>
      <c r="H3" s="329"/>
      <c r="I3" s="329"/>
      <c r="J3" s="329"/>
      <c r="K3" s="213"/>
    </row>
    <row r="4" spans="2:11" s="1" customFormat="1" ht="25.5" customHeight="1">
      <c r="B4" s="214"/>
      <c r="C4" s="330" t="s">
        <v>794</v>
      </c>
      <c r="D4" s="330"/>
      <c r="E4" s="330"/>
      <c r="F4" s="330"/>
      <c r="G4" s="330"/>
      <c r="H4" s="330"/>
      <c r="I4" s="330"/>
      <c r="J4" s="330"/>
      <c r="K4" s="215"/>
    </row>
    <row r="5" spans="2:11" s="1" customFormat="1" ht="5.25" customHeight="1">
      <c r="B5" s="214"/>
      <c r="C5" s="216"/>
      <c r="D5" s="216"/>
      <c r="E5" s="216"/>
      <c r="F5" s="216"/>
      <c r="G5" s="216"/>
      <c r="H5" s="216"/>
      <c r="I5" s="216"/>
      <c r="J5" s="216"/>
      <c r="K5" s="215"/>
    </row>
    <row r="6" spans="2:11" s="1" customFormat="1" ht="15" customHeight="1">
      <c r="B6" s="214"/>
      <c r="C6" s="328" t="s">
        <v>795</v>
      </c>
      <c r="D6" s="328"/>
      <c r="E6" s="328"/>
      <c r="F6" s="328"/>
      <c r="G6" s="328"/>
      <c r="H6" s="328"/>
      <c r="I6" s="328"/>
      <c r="J6" s="328"/>
      <c r="K6" s="215"/>
    </row>
    <row r="7" spans="2:11" s="1" customFormat="1" ht="15" customHeight="1">
      <c r="B7" s="218"/>
      <c r="C7" s="328" t="s">
        <v>796</v>
      </c>
      <c r="D7" s="328"/>
      <c r="E7" s="328"/>
      <c r="F7" s="328"/>
      <c r="G7" s="328"/>
      <c r="H7" s="328"/>
      <c r="I7" s="328"/>
      <c r="J7" s="328"/>
      <c r="K7" s="215"/>
    </row>
    <row r="8" spans="2:11" s="1" customFormat="1" ht="12.75" customHeight="1">
      <c r="B8" s="218"/>
      <c r="C8" s="217"/>
      <c r="D8" s="217"/>
      <c r="E8" s="217"/>
      <c r="F8" s="217"/>
      <c r="G8" s="217"/>
      <c r="H8" s="217"/>
      <c r="I8" s="217"/>
      <c r="J8" s="217"/>
      <c r="K8" s="215"/>
    </row>
    <row r="9" spans="2:11" s="1" customFormat="1" ht="15" customHeight="1">
      <c r="B9" s="218"/>
      <c r="C9" s="328" t="s">
        <v>797</v>
      </c>
      <c r="D9" s="328"/>
      <c r="E9" s="328"/>
      <c r="F9" s="328"/>
      <c r="G9" s="328"/>
      <c r="H9" s="328"/>
      <c r="I9" s="328"/>
      <c r="J9" s="328"/>
      <c r="K9" s="215"/>
    </row>
    <row r="10" spans="2:11" s="1" customFormat="1" ht="15" customHeight="1">
      <c r="B10" s="218"/>
      <c r="C10" s="217"/>
      <c r="D10" s="328" t="s">
        <v>798</v>
      </c>
      <c r="E10" s="328"/>
      <c r="F10" s="328"/>
      <c r="G10" s="328"/>
      <c r="H10" s="328"/>
      <c r="I10" s="328"/>
      <c r="J10" s="328"/>
      <c r="K10" s="215"/>
    </row>
    <row r="11" spans="2:11" s="1" customFormat="1" ht="15" customHeight="1">
      <c r="B11" s="218"/>
      <c r="C11" s="219"/>
      <c r="D11" s="328" t="s">
        <v>799</v>
      </c>
      <c r="E11" s="328"/>
      <c r="F11" s="328"/>
      <c r="G11" s="328"/>
      <c r="H11" s="328"/>
      <c r="I11" s="328"/>
      <c r="J11" s="328"/>
      <c r="K11" s="215"/>
    </row>
    <row r="12" spans="2:11" s="1" customFormat="1" ht="15" customHeight="1">
      <c r="B12" s="218"/>
      <c r="C12" s="219"/>
      <c r="D12" s="217"/>
      <c r="E12" s="217"/>
      <c r="F12" s="217"/>
      <c r="G12" s="217"/>
      <c r="H12" s="217"/>
      <c r="I12" s="217"/>
      <c r="J12" s="217"/>
      <c r="K12" s="215"/>
    </row>
    <row r="13" spans="2:11" s="1" customFormat="1" ht="15" customHeight="1">
      <c r="B13" s="218"/>
      <c r="C13" s="219"/>
      <c r="D13" s="220" t="s">
        <v>800</v>
      </c>
      <c r="E13" s="217"/>
      <c r="F13" s="217"/>
      <c r="G13" s="217"/>
      <c r="H13" s="217"/>
      <c r="I13" s="217"/>
      <c r="J13" s="217"/>
      <c r="K13" s="215"/>
    </row>
    <row r="14" spans="2:11" s="1" customFormat="1" ht="12.75" customHeight="1">
      <c r="B14" s="218"/>
      <c r="C14" s="219"/>
      <c r="D14" s="219"/>
      <c r="E14" s="219"/>
      <c r="F14" s="219"/>
      <c r="G14" s="219"/>
      <c r="H14" s="219"/>
      <c r="I14" s="219"/>
      <c r="J14" s="219"/>
      <c r="K14" s="215"/>
    </row>
    <row r="15" spans="2:11" s="1" customFormat="1" ht="15" customHeight="1">
      <c r="B15" s="218"/>
      <c r="C15" s="219"/>
      <c r="D15" s="328" t="s">
        <v>801</v>
      </c>
      <c r="E15" s="328"/>
      <c r="F15" s="328"/>
      <c r="G15" s="328"/>
      <c r="H15" s="328"/>
      <c r="I15" s="328"/>
      <c r="J15" s="328"/>
      <c r="K15" s="215"/>
    </row>
    <row r="16" spans="2:11" s="1" customFormat="1" ht="15" customHeight="1">
      <c r="B16" s="218"/>
      <c r="C16" s="219"/>
      <c r="D16" s="328" t="s">
        <v>802</v>
      </c>
      <c r="E16" s="328"/>
      <c r="F16" s="328"/>
      <c r="G16" s="328"/>
      <c r="H16" s="328"/>
      <c r="I16" s="328"/>
      <c r="J16" s="328"/>
      <c r="K16" s="215"/>
    </row>
    <row r="17" spans="2:11" s="1" customFormat="1" ht="15" customHeight="1">
      <c r="B17" s="218"/>
      <c r="C17" s="219"/>
      <c r="D17" s="328" t="s">
        <v>803</v>
      </c>
      <c r="E17" s="328"/>
      <c r="F17" s="328"/>
      <c r="G17" s="328"/>
      <c r="H17" s="328"/>
      <c r="I17" s="328"/>
      <c r="J17" s="328"/>
      <c r="K17" s="215"/>
    </row>
    <row r="18" spans="2:11" s="1" customFormat="1" ht="15" customHeight="1">
      <c r="B18" s="218"/>
      <c r="C18" s="219"/>
      <c r="D18" s="219"/>
      <c r="E18" s="221" t="s">
        <v>80</v>
      </c>
      <c r="F18" s="328" t="s">
        <v>804</v>
      </c>
      <c r="G18" s="328"/>
      <c r="H18" s="328"/>
      <c r="I18" s="328"/>
      <c r="J18" s="328"/>
      <c r="K18" s="215"/>
    </row>
    <row r="19" spans="2:11" s="1" customFormat="1" ht="15" customHeight="1">
      <c r="B19" s="218"/>
      <c r="C19" s="219"/>
      <c r="D19" s="219"/>
      <c r="E19" s="221" t="s">
        <v>805</v>
      </c>
      <c r="F19" s="328" t="s">
        <v>806</v>
      </c>
      <c r="G19" s="328"/>
      <c r="H19" s="328"/>
      <c r="I19" s="328"/>
      <c r="J19" s="328"/>
      <c r="K19" s="215"/>
    </row>
    <row r="20" spans="2:11" s="1" customFormat="1" ht="15" customHeight="1">
      <c r="B20" s="218"/>
      <c r="C20" s="219"/>
      <c r="D20" s="219"/>
      <c r="E20" s="221" t="s">
        <v>807</v>
      </c>
      <c r="F20" s="328" t="s">
        <v>808</v>
      </c>
      <c r="G20" s="328"/>
      <c r="H20" s="328"/>
      <c r="I20" s="328"/>
      <c r="J20" s="328"/>
      <c r="K20" s="215"/>
    </row>
    <row r="21" spans="2:11" s="1" customFormat="1" ht="15" customHeight="1">
      <c r="B21" s="218"/>
      <c r="C21" s="219"/>
      <c r="D21" s="219"/>
      <c r="E21" s="221" t="s">
        <v>809</v>
      </c>
      <c r="F21" s="328" t="s">
        <v>810</v>
      </c>
      <c r="G21" s="328"/>
      <c r="H21" s="328"/>
      <c r="I21" s="328"/>
      <c r="J21" s="328"/>
      <c r="K21" s="215"/>
    </row>
    <row r="22" spans="2:11" s="1" customFormat="1" ht="15" customHeight="1">
      <c r="B22" s="218"/>
      <c r="C22" s="219"/>
      <c r="D22" s="219"/>
      <c r="E22" s="221" t="s">
        <v>811</v>
      </c>
      <c r="F22" s="328" t="s">
        <v>812</v>
      </c>
      <c r="G22" s="328"/>
      <c r="H22" s="328"/>
      <c r="I22" s="328"/>
      <c r="J22" s="328"/>
      <c r="K22" s="215"/>
    </row>
    <row r="23" spans="2:11" s="1" customFormat="1" ht="15" customHeight="1">
      <c r="B23" s="218"/>
      <c r="C23" s="219"/>
      <c r="D23" s="219"/>
      <c r="E23" s="221" t="s">
        <v>813</v>
      </c>
      <c r="F23" s="328" t="s">
        <v>814</v>
      </c>
      <c r="G23" s="328"/>
      <c r="H23" s="328"/>
      <c r="I23" s="328"/>
      <c r="J23" s="328"/>
      <c r="K23" s="215"/>
    </row>
    <row r="24" spans="2:11" s="1" customFormat="1" ht="12.75" customHeight="1">
      <c r="B24" s="218"/>
      <c r="C24" s="219"/>
      <c r="D24" s="219"/>
      <c r="E24" s="219"/>
      <c r="F24" s="219"/>
      <c r="G24" s="219"/>
      <c r="H24" s="219"/>
      <c r="I24" s="219"/>
      <c r="J24" s="219"/>
      <c r="K24" s="215"/>
    </row>
    <row r="25" spans="2:11" s="1" customFormat="1" ht="15" customHeight="1">
      <c r="B25" s="218"/>
      <c r="C25" s="328" t="s">
        <v>815</v>
      </c>
      <c r="D25" s="328"/>
      <c r="E25" s="328"/>
      <c r="F25" s="328"/>
      <c r="G25" s="328"/>
      <c r="H25" s="328"/>
      <c r="I25" s="328"/>
      <c r="J25" s="328"/>
      <c r="K25" s="215"/>
    </row>
    <row r="26" spans="2:11" s="1" customFormat="1" ht="15" customHeight="1">
      <c r="B26" s="218"/>
      <c r="C26" s="328" t="s">
        <v>816</v>
      </c>
      <c r="D26" s="328"/>
      <c r="E26" s="328"/>
      <c r="F26" s="328"/>
      <c r="G26" s="328"/>
      <c r="H26" s="328"/>
      <c r="I26" s="328"/>
      <c r="J26" s="328"/>
      <c r="K26" s="215"/>
    </row>
    <row r="27" spans="2:11" s="1" customFormat="1" ht="15" customHeight="1">
      <c r="B27" s="218"/>
      <c r="C27" s="217"/>
      <c r="D27" s="328" t="s">
        <v>817</v>
      </c>
      <c r="E27" s="328"/>
      <c r="F27" s="328"/>
      <c r="G27" s="328"/>
      <c r="H27" s="328"/>
      <c r="I27" s="328"/>
      <c r="J27" s="328"/>
      <c r="K27" s="215"/>
    </row>
    <row r="28" spans="2:11" s="1" customFormat="1" ht="15" customHeight="1">
      <c r="B28" s="218"/>
      <c r="C28" s="219"/>
      <c r="D28" s="328" t="s">
        <v>818</v>
      </c>
      <c r="E28" s="328"/>
      <c r="F28" s="328"/>
      <c r="G28" s="328"/>
      <c r="H28" s="328"/>
      <c r="I28" s="328"/>
      <c r="J28" s="328"/>
      <c r="K28" s="215"/>
    </row>
    <row r="29" spans="2:11" s="1" customFormat="1" ht="12.75" customHeight="1">
      <c r="B29" s="218"/>
      <c r="C29" s="219"/>
      <c r="D29" s="219"/>
      <c r="E29" s="219"/>
      <c r="F29" s="219"/>
      <c r="G29" s="219"/>
      <c r="H29" s="219"/>
      <c r="I29" s="219"/>
      <c r="J29" s="219"/>
      <c r="K29" s="215"/>
    </row>
    <row r="30" spans="2:11" s="1" customFormat="1" ht="15" customHeight="1">
      <c r="B30" s="218"/>
      <c r="C30" s="219"/>
      <c r="D30" s="328" t="s">
        <v>819</v>
      </c>
      <c r="E30" s="328"/>
      <c r="F30" s="328"/>
      <c r="G30" s="328"/>
      <c r="H30" s="328"/>
      <c r="I30" s="328"/>
      <c r="J30" s="328"/>
      <c r="K30" s="215"/>
    </row>
    <row r="31" spans="2:11" s="1" customFormat="1" ht="15" customHeight="1">
      <c r="B31" s="218"/>
      <c r="C31" s="219"/>
      <c r="D31" s="328" t="s">
        <v>820</v>
      </c>
      <c r="E31" s="328"/>
      <c r="F31" s="328"/>
      <c r="G31" s="328"/>
      <c r="H31" s="328"/>
      <c r="I31" s="328"/>
      <c r="J31" s="328"/>
      <c r="K31" s="215"/>
    </row>
    <row r="32" spans="2:11" s="1" customFormat="1" ht="12.75" customHeight="1">
      <c r="B32" s="218"/>
      <c r="C32" s="219"/>
      <c r="D32" s="219"/>
      <c r="E32" s="219"/>
      <c r="F32" s="219"/>
      <c r="G32" s="219"/>
      <c r="H32" s="219"/>
      <c r="I32" s="219"/>
      <c r="J32" s="219"/>
      <c r="K32" s="215"/>
    </row>
    <row r="33" spans="2:11" s="1" customFormat="1" ht="15" customHeight="1">
      <c r="B33" s="218"/>
      <c r="C33" s="219"/>
      <c r="D33" s="328" t="s">
        <v>821</v>
      </c>
      <c r="E33" s="328"/>
      <c r="F33" s="328"/>
      <c r="G33" s="328"/>
      <c r="H33" s="328"/>
      <c r="I33" s="328"/>
      <c r="J33" s="328"/>
      <c r="K33" s="215"/>
    </row>
    <row r="34" spans="2:11" s="1" customFormat="1" ht="15" customHeight="1">
      <c r="B34" s="218"/>
      <c r="C34" s="219"/>
      <c r="D34" s="328" t="s">
        <v>822</v>
      </c>
      <c r="E34" s="328"/>
      <c r="F34" s="328"/>
      <c r="G34" s="328"/>
      <c r="H34" s="328"/>
      <c r="I34" s="328"/>
      <c r="J34" s="328"/>
      <c r="K34" s="215"/>
    </row>
    <row r="35" spans="2:11" s="1" customFormat="1" ht="15" customHeight="1">
      <c r="B35" s="218"/>
      <c r="C35" s="219"/>
      <c r="D35" s="328" t="s">
        <v>823</v>
      </c>
      <c r="E35" s="328"/>
      <c r="F35" s="328"/>
      <c r="G35" s="328"/>
      <c r="H35" s="328"/>
      <c r="I35" s="328"/>
      <c r="J35" s="328"/>
      <c r="K35" s="215"/>
    </row>
    <row r="36" spans="2:11" s="1" customFormat="1" ht="15" customHeight="1">
      <c r="B36" s="218"/>
      <c r="C36" s="219"/>
      <c r="D36" s="217"/>
      <c r="E36" s="220" t="s">
        <v>112</v>
      </c>
      <c r="F36" s="217"/>
      <c r="G36" s="328" t="s">
        <v>824</v>
      </c>
      <c r="H36" s="328"/>
      <c r="I36" s="328"/>
      <c r="J36" s="328"/>
      <c r="K36" s="215"/>
    </row>
    <row r="37" spans="2:11" s="1" customFormat="1" ht="30.75" customHeight="1">
      <c r="B37" s="218"/>
      <c r="C37" s="219"/>
      <c r="D37" s="217"/>
      <c r="E37" s="220" t="s">
        <v>825</v>
      </c>
      <c r="F37" s="217"/>
      <c r="G37" s="328" t="s">
        <v>826</v>
      </c>
      <c r="H37" s="328"/>
      <c r="I37" s="328"/>
      <c r="J37" s="328"/>
      <c r="K37" s="215"/>
    </row>
    <row r="38" spans="2:11" s="1" customFormat="1" ht="15" customHeight="1">
      <c r="B38" s="218"/>
      <c r="C38" s="219"/>
      <c r="D38" s="217"/>
      <c r="E38" s="220" t="s">
        <v>54</v>
      </c>
      <c r="F38" s="217"/>
      <c r="G38" s="328" t="s">
        <v>827</v>
      </c>
      <c r="H38" s="328"/>
      <c r="I38" s="328"/>
      <c r="J38" s="328"/>
      <c r="K38" s="215"/>
    </row>
    <row r="39" spans="2:11" s="1" customFormat="1" ht="15" customHeight="1">
      <c r="B39" s="218"/>
      <c r="C39" s="219"/>
      <c r="D39" s="217"/>
      <c r="E39" s="220" t="s">
        <v>55</v>
      </c>
      <c r="F39" s="217"/>
      <c r="G39" s="328" t="s">
        <v>828</v>
      </c>
      <c r="H39" s="328"/>
      <c r="I39" s="328"/>
      <c r="J39" s="328"/>
      <c r="K39" s="215"/>
    </row>
    <row r="40" spans="2:11" s="1" customFormat="1" ht="15" customHeight="1">
      <c r="B40" s="218"/>
      <c r="C40" s="219"/>
      <c r="D40" s="217"/>
      <c r="E40" s="220" t="s">
        <v>113</v>
      </c>
      <c r="F40" s="217"/>
      <c r="G40" s="328" t="s">
        <v>829</v>
      </c>
      <c r="H40" s="328"/>
      <c r="I40" s="328"/>
      <c r="J40" s="328"/>
      <c r="K40" s="215"/>
    </row>
    <row r="41" spans="2:11" s="1" customFormat="1" ht="15" customHeight="1">
      <c r="B41" s="218"/>
      <c r="C41" s="219"/>
      <c r="D41" s="217"/>
      <c r="E41" s="220" t="s">
        <v>114</v>
      </c>
      <c r="F41" s="217"/>
      <c r="G41" s="328" t="s">
        <v>830</v>
      </c>
      <c r="H41" s="328"/>
      <c r="I41" s="328"/>
      <c r="J41" s="328"/>
      <c r="K41" s="215"/>
    </row>
    <row r="42" spans="2:11" s="1" customFormat="1" ht="15" customHeight="1">
      <c r="B42" s="218"/>
      <c r="C42" s="219"/>
      <c r="D42" s="217"/>
      <c r="E42" s="220" t="s">
        <v>831</v>
      </c>
      <c r="F42" s="217"/>
      <c r="G42" s="328" t="s">
        <v>832</v>
      </c>
      <c r="H42" s="328"/>
      <c r="I42" s="328"/>
      <c r="J42" s="328"/>
      <c r="K42" s="215"/>
    </row>
    <row r="43" spans="2:11" s="1" customFormat="1" ht="15" customHeight="1">
      <c r="B43" s="218"/>
      <c r="C43" s="219"/>
      <c r="D43" s="217"/>
      <c r="E43" s="220"/>
      <c r="F43" s="217"/>
      <c r="G43" s="328" t="s">
        <v>833</v>
      </c>
      <c r="H43" s="328"/>
      <c r="I43" s="328"/>
      <c r="J43" s="328"/>
      <c r="K43" s="215"/>
    </row>
    <row r="44" spans="2:11" s="1" customFormat="1" ht="15" customHeight="1">
      <c r="B44" s="218"/>
      <c r="C44" s="219"/>
      <c r="D44" s="217"/>
      <c r="E44" s="220" t="s">
        <v>834</v>
      </c>
      <c r="F44" s="217"/>
      <c r="G44" s="328" t="s">
        <v>835</v>
      </c>
      <c r="H44" s="328"/>
      <c r="I44" s="328"/>
      <c r="J44" s="328"/>
      <c r="K44" s="215"/>
    </row>
    <row r="45" spans="2:11" s="1" customFormat="1" ht="15" customHeight="1">
      <c r="B45" s="218"/>
      <c r="C45" s="219"/>
      <c r="D45" s="217"/>
      <c r="E45" s="220" t="s">
        <v>116</v>
      </c>
      <c r="F45" s="217"/>
      <c r="G45" s="328" t="s">
        <v>836</v>
      </c>
      <c r="H45" s="328"/>
      <c r="I45" s="328"/>
      <c r="J45" s="328"/>
      <c r="K45" s="215"/>
    </row>
    <row r="46" spans="2:11" s="1" customFormat="1" ht="12.75" customHeight="1">
      <c r="B46" s="218"/>
      <c r="C46" s="219"/>
      <c r="D46" s="217"/>
      <c r="E46" s="217"/>
      <c r="F46" s="217"/>
      <c r="G46" s="217"/>
      <c r="H46" s="217"/>
      <c r="I46" s="217"/>
      <c r="J46" s="217"/>
      <c r="K46" s="215"/>
    </row>
    <row r="47" spans="2:11" s="1" customFormat="1" ht="15" customHeight="1">
      <c r="B47" s="218"/>
      <c r="C47" s="219"/>
      <c r="D47" s="328" t="s">
        <v>837</v>
      </c>
      <c r="E47" s="328"/>
      <c r="F47" s="328"/>
      <c r="G47" s="328"/>
      <c r="H47" s="328"/>
      <c r="I47" s="328"/>
      <c r="J47" s="328"/>
      <c r="K47" s="215"/>
    </row>
    <row r="48" spans="2:11" s="1" customFormat="1" ht="15" customHeight="1">
      <c r="B48" s="218"/>
      <c r="C48" s="219"/>
      <c r="D48" s="219"/>
      <c r="E48" s="328" t="s">
        <v>838</v>
      </c>
      <c r="F48" s="328"/>
      <c r="G48" s="328"/>
      <c r="H48" s="328"/>
      <c r="I48" s="328"/>
      <c r="J48" s="328"/>
      <c r="K48" s="215"/>
    </row>
    <row r="49" spans="2:11" s="1" customFormat="1" ht="15" customHeight="1">
      <c r="B49" s="218"/>
      <c r="C49" s="219"/>
      <c r="D49" s="219"/>
      <c r="E49" s="328" t="s">
        <v>839</v>
      </c>
      <c r="F49" s="328"/>
      <c r="G49" s="328"/>
      <c r="H49" s="328"/>
      <c r="I49" s="328"/>
      <c r="J49" s="328"/>
      <c r="K49" s="215"/>
    </row>
    <row r="50" spans="2:11" s="1" customFormat="1" ht="15" customHeight="1">
      <c r="B50" s="218"/>
      <c r="C50" s="219"/>
      <c r="D50" s="219"/>
      <c r="E50" s="328" t="s">
        <v>840</v>
      </c>
      <c r="F50" s="328"/>
      <c r="G50" s="328"/>
      <c r="H50" s="328"/>
      <c r="I50" s="328"/>
      <c r="J50" s="328"/>
      <c r="K50" s="215"/>
    </row>
    <row r="51" spans="2:11" s="1" customFormat="1" ht="15" customHeight="1">
      <c r="B51" s="218"/>
      <c r="C51" s="219"/>
      <c r="D51" s="328" t="s">
        <v>841</v>
      </c>
      <c r="E51" s="328"/>
      <c r="F51" s="328"/>
      <c r="G51" s="328"/>
      <c r="H51" s="328"/>
      <c r="I51" s="328"/>
      <c r="J51" s="328"/>
      <c r="K51" s="215"/>
    </row>
    <row r="52" spans="2:11" s="1" customFormat="1" ht="25.5" customHeight="1">
      <c r="B52" s="214"/>
      <c r="C52" s="330" t="s">
        <v>842</v>
      </c>
      <c r="D52" s="330"/>
      <c r="E52" s="330"/>
      <c r="F52" s="330"/>
      <c r="G52" s="330"/>
      <c r="H52" s="330"/>
      <c r="I52" s="330"/>
      <c r="J52" s="330"/>
      <c r="K52" s="215"/>
    </row>
    <row r="53" spans="2:11" s="1" customFormat="1" ht="5.25" customHeight="1">
      <c r="B53" s="214"/>
      <c r="C53" s="216"/>
      <c r="D53" s="216"/>
      <c r="E53" s="216"/>
      <c r="F53" s="216"/>
      <c r="G53" s="216"/>
      <c r="H53" s="216"/>
      <c r="I53" s="216"/>
      <c r="J53" s="216"/>
      <c r="K53" s="215"/>
    </row>
    <row r="54" spans="2:11" s="1" customFormat="1" ht="15" customHeight="1">
      <c r="B54" s="214"/>
      <c r="C54" s="328" t="s">
        <v>843</v>
      </c>
      <c r="D54" s="328"/>
      <c r="E54" s="328"/>
      <c r="F54" s="328"/>
      <c r="G54" s="328"/>
      <c r="H54" s="328"/>
      <c r="I54" s="328"/>
      <c r="J54" s="328"/>
      <c r="K54" s="215"/>
    </row>
    <row r="55" spans="2:11" s="1" customFormat="1" ht="15" customHeight="1">
      <c r="B55" s="214"/>
      <c r="C55" s="328" t="s">
        <v>844</v>
      </c>
      <c r="D55" s="328"/>
      <c r="E55" s="328"/>
      <c r="F55" s="328"/>
      <c r="G55" s="328"/>
      <c r="H55" s="328"/>
      <c r="I55" s="328"/>
      <c r="J55" s="328"/>
      <c r="K55" s="215"/>
    </row>
    <row r="56" spans="2:11" s="1" customFormat="1" ht="12.75" customHeight="1">
      <c r="B56" s="214"/>
      <c r="C56" s="217"/>
      <c r="D56" s="217"/>
      <c r="E56" s="217"/>
      <c r="F56" s="217"/>
      <c r="G56" s="217"/>
      <c r="H56" s="217"/>
      <c r="I56" s="217"/>
      <c r="J56" s="217"/>
      <c r="K56" s="215"/>
    </row>
    <row r="57" spans="2:11" s="1" customFormat="1" ht="15" customHeight="1">
      <c r="B57" s="214"/>
      <c r="C57" s="328" t="s">
        <v>845</v>
      </c>
      <c r="D57" s="328"/>
      <c r="E57" s="328"/>
      <c r="F57" s="328"/>
      <c r="G57" s="328"/>
      <c r="H57" s="328"/>
      <c r="I57" s="328"/>
      <c r="J57" s="328"/>
      <c r="K57" s="215"/>
    </row>
    <row r="58" spans="2:11" s="1" customFormat="1" ht="15" customHeight="1">
      <c r="B58" s="214"/>
      <c r="C58" s="219"/>
      <c r="D58" s="328" t="s">
        <v>846</v>
      </c>
      <c r="E58" s="328"/>
      <c r="F58" s="328"/>
      <c r="G58" s="328"/>
      <c r="H58" s="328"/>
      <c r="I58" s="328"/>
      <c r="J58" s="328"/>
      <c r="K58" s="215"/>
    </row>
    <row r="59" spans="2:11" s="1" customFormat="1" ht="15" customHeight="1">
      <c r="B59" s="214"/>
      <c r="C59" s="219"/>
      <c r="D59" s="328" t="s">
        <v>847</v>
      </c>
      <c r="E59" s="328"/>
      <c r="F59" s="328"/>
      <c r="G59" s="328"/>
      <c r="H59" s="328"/>
      <c r="I59" s="328"/>
      <c r="J59" s="328"/>
      <c r="K59" s="215"/>
    </row>
    <row r="60" spans="2:11" s="1" customFormat="1" ht="15" customHeight="1">
      <c r="B60" s="214"/>
      <c r="C60" s="219"/>
      <c r="D60" s="328" t="s">
        <v>848</v>
      </c>
      <c r="E60" s="328"/>
      <c r="F60" s="328"/>
      <c r="G60" s="328"/>
      <c r="H60" s="328"/>
      <c r="I60" s="328"/>
      <c r="J60" s="328"/>
      <c r="K60" s="215"/>
    </row>
    <row r="61" spans="2:11" s="1" customFormat="1" ht="15" customHeight="1">
      <c r="B61" s="214"/>
      <c r="C61" s="219"/>
      <c r="D61" s="328" t="s">
        <v>849</v>
      </c>
      <c r="E61" s="328"/>
      <c r="F61" s="328"/>
      <c r="G61" s="328"/>
      <c r="H61" s="328"/>
      <c r="I61" s="328"/>
      <c r="J61" s="328"/>
      <c r="K61" s="215"/>
    </row>
    <row r="62" spans="2:11" s="1" customFormat="1" ht="15" customHeight="1">
      <c r="B62" s="214"/>
      <c r="C62" s="219"/>
      <c r="D62" s="332" t="s">
        <v>850</v>
      </c>
      <c r="E62" s="332"/>
      <c r="F62" s="332"/>
      <c r="G62" s="332"/>
      <c r="H62" s="332"/>
      <c r="I62" s="332"/>
      <c r="J62" s="332"/>
      <c r="K62" s="215"/>
    </row>
    <row r="63" spans="2:11" s="1" customFormat="1" ht="15" customHeight="1">
      <c r="B63" s="214"/>
      <c r="C63" s="219"/>
      <c r="D63" s="328" t="s">
        <v>851</v>
      </c>
      <c r="E63" s="328"/>
      <c r="F63" s="328"/>
      <c r="G63" s="328"/>
      <c r="H63" s="328"/>
      <c r="I63" s="328"/>
      <c r="J63" s="328"/>
      <c r="K63" s="215"/>
    </row>
    <row r="64" spans="2:11" s="1" customFormat="1" ht="12.75" customHeight="1">
      <c r="B64" s="214"/>
      <c r="C64" s="219"/>
      <c r="D64" s="219"/>
      <c r="E64" s="222"/>
      <c r="F64" s="219"/>
      <c r="G64" s="219"/>
      <c r="H64" s="219"/>
      <c r="I64" s="219"/>
      <c r="J64" s="219"/>
      <c r="K64" s="215"/>
    </row>
    <row r="65" spans="2:11" s="1" customFormat="1" ht="15" customHeight="1">
      <c r="B65" s="214"/>
      <c r="C65" s="219"/>
      <c r="D65" s="328" t="s">
        <v>852</v>
      </c>
      <c r="E65" s="328"/>
      <c r="F65" s="328"/>
      <c r="G65" s="328"/>
      <c r="H65" s="328"/>
      <c r="I65" s="328"/>
      <c r="J65" s="328"/>
      <c r="K65" s="215"/>
    </row>
    <row r="66" spans="2:11" s="1" customFormat="1" ht="15" customHeight="1">
      <c r="B66" s="214"/>
      <c r="C66" s="219"/>
      <c r="D66" s="332" t="s">
        <v>853</v>
      </c>
      <c r="E66" s="332"/>
      <c r="F66" s="332"/>
      <c r="G66" s="332"/>
      <c r="H66" s="332"/>
      <c r="I66" s="332"/>
      <c r="J66" s="332"/>
      <c r="K66" s="215"/>
    </row>
    <row r="67" spans="2:11" s="1" customFormat="1" ht="15" customHeight="1">
      <c r="B67" s="214"/>
      <c r="C67" s="219"/>
      <c r="D67" s="328" t="s">
        <v>854</v>
      </c>
      <c r="E67" s="328"/>
      <c r="F67" s="328"/>
      <c r="G67" s="328"/>
      <c r="H67" s="328"/>
      <c r="I67" s="328"/>
      <c r="J67" s="328"/>
      <c r="K67" s="215"/>
    </row>
    <row r="68" spans="2:11" s="1" customFormat="1" ht="15" customHeight="1">
      <c r="B68" s="214"/>
      <c r="C68" s="219"/>
      <c r="D68" s="328" t="s">
        <v>855</v>
      </c>
      <c r="E68" s="328"/>
      <c r="F68" s="328"/>
      <c r="G68" s="328"/>
      <c r="H68" s="328"/>
      <c r="I68" s="328"/>
      <c r="J68" s="328"/>
      <c r="K68" s="215"/>
    </row>
    <row r="69" spans="2:11" s="1" customFormat="1" ht="15" customHeight="1">
      <c r="B69" s="214"/>
      <c r="C69" s="219"/>
      <c r="D69" s="328" t="s">
        <v>856</v>
      </c>
      <c r="E69" s="328"/>
      <c r="F69" s="328"/>
      <c r="G69" s="328"/>
      <c r="H69" s="328"/>
      <c r="I69" s="328"/>
      <c r="J69" s="328"/>
      <c r="K69" s="215"/>
    </row>
    <row r="70" spans="2:11" s="1" customFormat="1" ht="15" customHeight="1">
      <c r="B70" s="214"/>
      <c r="C70" s="219"/>
      <c r="D70" s="328" t="s">
        <v>857</v>
      </c>
      <c r="E70" s="328"/>
      <c r="F70" s="328"/>
      <c r="G70" s="328"/>
      <c r="H70" s="328"/>
      <c r="I70" s="328"/>
      <c r="J70" s="328"/>
      <c r="K70" s="215"/>
    </row>
    <row r="71" spans="2:11" s="1" customFormat="1" ht="12.75" customHeight="1">
      <c r="B71" s="223"/>
      <c r="C71" s="224"/>
      <c r="D71" s="224"/>
      <c r="E71" s="224"/>
      <c r="F71" s="224"/>
      <c r="G71" s="224"/>
      <c r="H71" s="224"/>
      <c r="I71" s="224"/>
      <c r="J71" s="224"/>
      <c r="K71" s="225"/>
    </row>
    <row r="72" spans="2:11" s="1" customFormat="1" ht="18.75" customHeight="1">
      <c r="B72" s="226"/>
      <c r="C72" s="226"/>
      <c r="D72" s="226"/>
      <c r="E72" s="226"/>
      <c r="F72" s="226"/>
      <c r="G72" s="226"/>
      <c r="H72" s="226"/>
      <c r="I72" s="226"/>
      <c r="J72" s="226"/>
      <c r="K72" s="227"/>
    </row>
    <row r="73" spans="2:11" s="1" customFormat="1" ht="18.75" customHeight="1">
      <c r="B73" s="227"/>
      <c r="C73" s="227"/>
      <c r="D73" s="227"/>
      <c r="E73" s="227"/>
      <c r="F73" s="227"/>
      <c r="G73" s="227"/>
      <c r="H73" s="227"/>
      <c r="I73" s="227"/>
      <c r="J73" s="227"/>
      <c r="K73" s="227"/>
    </row>
    <row r="74" spans="2:11" s="1" customFormat="1" ht="7.5" customHeight="1">
      <c r="B74" s="228"/>
      <c r="C74" s="229"/>
      <c r="D74" s="229"/>
      <c r="E74" s="229"/>
      <c r="F74" s="229"/>
      <c r="G74" s="229"/>
      <c r="H74" s="229"/>
      <c r="I74" s="229"/>
      <c r="J74" s="229"/>
      <c r="K74" s="230"/>
    </row>
    <row r="75" spans="2:11" s="1" customFormat="1" ht="45" customHeight="1">
      <c r="B75" s="231"/>
      <c r="C75" s="331" t="s">
        <v>858</v>
      </c>
      <c r="D75" s="331"/>
      <c r="E75" s="331"/>
      <c r="F75" s="331"/>
      <c r="G75" s="331"/>
      <c r="H75" s="331"/>
      <c r="I75" s="331"/>
      <c r="J75" s="331"/>
      <c r="K75" s="232"/>
    </row>
    <row r="76" spans="2:11" s="1" customFormat="1" ht="17.25" customHeight="1">
      <c r="B76" s="231"/>
      <c r="C76" s="233" t="s">
        <v>859</v>
      </c>
      <c r="D76" s="233"/>
      <c r="E76" s="233"/>
      <c r="F76" s="233" t="s">
        <v>860</v>
      </c>
      <c r="G76" s="234"/>
      <c r="H76" s="233" t="s">
        <v>55</v>
      </c>
      <c r="I76" s="233" t="s">
        <v>58</v>
      </c>
      <c r="J76" s="233" t="s">
        <v>861</v>
      </c>
      <c r="K76" s="232"/>
    </row>
    <row r="77" spans="2:11" s="1" customFormat="1" ht="17.25" customHeight="1">
      <c r="B77" s="231"/>
      <c r="C77" s="235" t="s">
        <v>862</v>
      </c>
      <c r="D77" s="235"/>
      <c r="E77" s="235"/>
      <c r="F77" s="236" t="s">
        <v>863</v>
      </c>
      <c r="G77" s="237"/>
      <c r="H77" s="235"/>
      <c r="I77" s="235"/>
      <c r="J77" s="235" t="s">
        <v>864</v>
      </c>
      <c r="K77" s="232"/>
    </row>
    <row r="78" spans="2:11" s="1" customFormat="1" ht="5.25" customHeight="1">
      <c r="B78" s="231"/>
      <c r="C78" s="238"/>
      <c r="D78" s="238"/>
      <c r="E78" s="238"/>
      <c r="F78" s="238"/>
      <c r="G78" s="239"/>
      <c r="H78" s="238"/>
      <c r="I78" s="238"/>
      <c r="J78" s="238"/>
      <c r="K78" s="232"/>
    </row>
    <row r="79" spans="2:11" s="1" customFormat="1" ht="15" customHeight="1">
      <c r="B79" s="231"/>
      <c r="C79" s="220" t="s">
        <v>54</v>
      </c>
      <c r="D79" s="238"/>
      <c r="E79" s="238"/>
      <c r="F79" s="240" t="s">
        <v>865</v>
      </c>
      <c r="G79" s="239"/>
      <c r="H79" s="220" t="s">
        <v>866</v>
      </c>
      <c r="I79" s="220" t="s">
        <v>867</v>
      </c>
      <c r="J79" s="220">
        <v>20</v>
      </c>
      <c r="K79" s="232"/>
    </row>
    <row r="80" spans="2:11" s="1" customFormat="1" ht="15" customHeight="1">
      <c r="B80" s="231"/>
      <c r="C80" s="220" t="s">
        <v>868</v>
      </c>
      <c r="D80" s="220"/>
      <c r="E80" s="220"/>
      <c r="F80" s="240" t="s">
        <v>865</v>
      </c>
      <c r="G80" s="239"/>
      <c r="H80" s="220" t="s">
        <v>869</v>
      </c>
      <c r="I80" s="220" t="s">
        <v>867</v>
      </c>
      <c r="J80" s="220">
        <v>120</v>
      </c>
      <c r="K80" s="232"/>
    </row>
    <row r="81" spans="2:11" s="1" customFormat="1" ht="15" customHeight="1">
      <c r="B81" s="241"/>
      <c r="C81" s="220" t="s">
        <v>870</v>
      </c>
      <c r="D81" s="220"/>
      <c r="E81" s="220"/>
      <c r="F81" s="240" t="s">
        <v>871</v>
      </c>
      <c r="G81" s="239"/>
      <c r="H81" s="220" t="s">
        <v>872</v>
      </c>
      <c r="I81" s="220" t="s">
        <v>867</v>
      </c>
      <c r="J81" s="220">
        <v>50</v>
      </c>
      <c r="K81" s="232"/>
    </row>
    <row r="82" spans="2:11" s="1" customFormat="1" ht="15" customHeight="1">
      <c r="B82" s="241"/>
      <c r="C82" s="220" t="s">
        <v>873</v>
      </c>
      <c r="D82" s="220"/>
      <c r="E82" s="220"/>
      <c r="F82" s="240" t="s">
        <v>865</v>
      </c>
      <c r="G82" s="239"/>
      <c r="H82" s="220" t="s">
        <v>874</v>
      </c>
      <c r="I82" s="220" t="s">
        <v>875</v>
      </c>
      <c r="J82" s="220"/>
      <c r="K82" s="232"/>
    </row>
    <row r="83" spans="2:11" s="1" customFormat="1" ht="15" customHeight="1">
      <c r="B83" s="241"/>
      <c r="C83" s="242" t="s">
        <v>876</v>
      </c>
      <c r="D83" s="242"/>
      <c r="E83" s="242"/>
      <c r="F83" s="243" t="s">
        <v>871</v>
      </c>
      <c r="G83" s="242"/>
      <c r="H83" s="242" t="s">
        <v>877</v>
      </c>
      <c r="I83" s="242" t="s">
        <v>867</v>
      </c>
      <c r="J83" s="242">
        <v>15</v>
      </c>
      <c r="K83" s="232"/>
    </row>
    <row r="84" spans="2:11" s="1" customFormat="1" ht="15" customHeight="1">
      <c r="B84" s="241"/>
      <c r="C84" s="242" t="s">
        <v>878</v>
      </c>
      <c r="D84" s="242"/>
      <c r="E84" s="242"/>
      <c r="F84" s="243" t="s">
        <v>871</v>
      </c>
      <c r="G84" s="242"/>
      <c r="H84" s="242" t="s">
        <v>879</v>
      </c>
      <c r="I84" s="242" t="s">
        <v>867</v>
      </c>
      <c r="J84" s="242">
        <v>15</v>
      </c>
      <c r="K84" s="232"/>
    </row>
    <row r="85" spans="2:11" s="1" customFormat="1" ht="15" customHeight="1">
      <c r="B85" s="241"/>
      <c r="C85" s="242" t="s">
        <v>880</v>
      </c>
      <c r="D85" s="242"/>
      <c r="E85" s="242"/>
      <c r="F85" s="243" t="s">
        <v>871</v>
      </c>
      <c r="G85" s="242"/>
      <c r="H85" s="242" t="s">
        <v>881</v>
      </c>
      <c r="I85" s="242" t="s">
        <v>867</v>
      </c>
      <c r="J85" s="242">
        <v>20</v>
      </c>
      <c r="K85" s="232"/>
    </row>
    <row r="86" spans="2:11" s="1" customFormat="1" ht="15" customHeight="1">
      <c r="B86" s="241"/>
      <c r="C86" s="242" t="s">
        <v>882</v>
      </c>
      <c r="D86" s="242"/>
      <c r="E86" s="242"/>
      <c r="F86" s="243" t="s">
        <v>871</v>
      </c>
      <c r="G86" s="242"/>
      <c r="H86" s="242" t="s">
        <v>883</v>
      </c>
      <c r="I86" s="242" t="s">
        <v>867</v>
      </c>
      <c r="J86" s="242">
        <v>20</v>
      </c>
      <c r="K86" s="232"/>
    </row>
    <row r="87" spans="2:11" s="1" customFormat="1" ht="15" customHeight="1">
      <c r="B87" s="241"/>
      <c r="C87" s="220" t="s">
        <v>884</v>
      </c>
      <c r="D87" s="220"/>
      <c r="E87" s="220"/>
      <c r="F87" s="240" t="s">
        <v>871</v>
      </c>
      <c r="G87" s="239"/>
      <c r="H87" s="220" t="s">
        <v>885</v>
      </c>
      <c r="I87" s="220" t="s">
        <v>867</v>
      </c>
      <c r="J87" s="220">
        <v>50</v>
      </c>
      <c r="K87" s="232"/>
    </row>
    <row r="88" spans="2:11" s="1" customFormat="1" ht="15" customHeight="1">
      <c r="B88" s="241"/>
      <c r="C88" s="220" t="s">
        <v>886</v>
      </c>
      <c r="D88" s="220"/>
      <c r="E88" s="220"/>
      <c r="F88" s="240" t="s">
        <v>871</v>
      </c>
      <c r="G88" s="239"/>
      <c r="H88" s="220" t="s">
        <v>887</v>
      </c>
      <c r="I88" s="220" t="s">
        <v>867</v>
      </c>
      <c r="J88" s="220">
        <v>20</v>
      </c>
      <c r="K88" s="232"/>
    </row>
    <row r="89" spans="2:11" s="1" customFormat="1" ht="15" customHeight="1">
      <c r="B89" s="241"/>
      <c r="C89" s="220" t="s">
        <v>888</v>
      </c>
      <c r="D89" s="220"/>
      <c r="E89" s="220"/>
      <c r="F89" s="240" t="s">
        <v>871</v>
      </c>
      <c r="G89" s="239"/>
      <c r="H89" s="220" t="s">
        <v>889</v>
      </c>
      <c r="I89" s="220" t="s">
        <v>867</v>
      </c>
      <c r="J89" s="220">
        <v>20</v>
      </c>
      <c r="K89" s="232"/>
    </row>
    <row r="90" spans="2:11" s="1" customFormat="1" ht="15" customHeight="1">
      <c r="B90" s="241"/>
      <c r="C90" s="220" t="s">
        <v>890</v>
      </c>
      <c r="D90" s="220"/>
      <c r="E90" s="220"/>
      <c r="F90" s="240" t="s">
        <v>871</v>
      </c>
      <c r="G90" s="239"/>
      <c r="H90" s="220" t="s">
        <v>891</v>
      </c>
      <c r="I90" s="220" t="s">
        <v>867</v>
      </c>
      <c r="J90" s="220">
        <v>50</v>
      </c>
      <c r="K90" s="232"/>
    </row>
    <row r="91" spans="2:11" s="1" customFormat="1" ht="15" customHeight="1">
      <c r="B91" s="241"/>
      <c r="C91" s="220" t="s">
        <v>892</v>
      </c>
      <c r="D91" s="220"/>
      <c r="E91" s="220"/>
      <c r="F91" s="240" t="s">
        <v>871</v>
      </c>
      <c r="G91" s="239"/>
      <c r="H91" s="220" t="s">
        <v>892</v>
      </c>
      <c r="I91" s="220" t="s">
        <v>867</v>
      </c>
      <c r="J91" s="220">
        <v>50</v>
      </c>
      <c r="K91" s="232"/>
    </row>
    <row r="92" spans="2:11" s="1" customFormat="1" ht="15" customHeight="1">
      <c r="B92" s="241"/>
      <c r="C92" s="220" t="s">
        <v>893</v>
      </c>
      <c r="D92" s="220"/>
      <c r="E92" s="220"/>
      <c r="F92" s="240" t="s">
        <v>871</v>
      </c>
      <c r="G92" s="239"/>
      <c r="H92" s="220" t="s">
        <v>894</v>
      </c>
      <c r="I92" s="220" t="s">
        <v>867</v>
      </c>
      <c r="J92" s="220">
        <v>255</v>
      </c>
      <c r="K92" s="232"/>
    </row>
    <row r="93" spans="2:11" s="1" customFormat="1" ht="15" customHeight="1">
      <c r="B93" s="241"/>
      <c r="C93" s="220" t="s">
        <v>895</v>
      </c>
      <c r="D93" s="220"/>
      <c r="E93" s="220"/>
      <c r="F93" s="240" t="s">
        <v>865</v>
      </c>
      <c r="G93" s="239"/>
      <c r="H93" s="220" t="s">
        <v>896</v>
      </c>
      <c r="I93" s="220" t="s">
        <v>897</v>
      </c>
      <c r="J93" s="220"/>
      <c r="K93" s="232"/>
    </row>
    <row r="94" spans="2:11" s="1" customFormat="1" ht="15" customHeight="1">
      <c r="B94" s="241"/>
      <c r="C94" s="220" t="s">
        <v>898</v>
      </c>
      <c r="D94" s="220"/>
      <c r="E94" s="220"/>
      <c r="F94" s="240" t="s">
        <v>865</v>
      </c>
      <c r="G94" s="239"/>
      <c r="H94" s="220" t="s">
        <v>899</v>
      </c>
      <c r="I94" s="220" t="s">
        <v>900</v>
      </c>
      <c r="J94" s="220"/>
      <c r="K94" s="232"/>
    </row>
    <row r="95" spans="2:11" s="1" customFormat="1" ht="15" customHeight="1">
      <c r="B95" s="241"/>
      <c r="C95" s="220" t="s">
        <v>901</v>
      </c>
      <c r="D95" s="220"/>
      <c r="E95" s="220"/>
      <c r="F95" s="240" t="s">
        <v>865</v>
      </c>
      <c r="G95" s="239"/>
      <c r="H95" s="220" t="s">
        <v>901</v>
      </c>
      <c r="I95" s="220" t="s">
        <v>900</v>
      </c>
      <c r="J95" s="220"/>
      <c r="K95" s="232"/>
    </row>
    <row r="96" spans="2:11" s="1" customFormat="1" ht="15" customHeight="1">
      <c r="B96" s="241"/>
      <c r="C96" s="220" t="s">
        <v>39</v>
      </c>
      <c r="D96" s="220"/>
      <c r="E96" s="220"/>
      <c r="F96" s="240" t="s">
        <v>865</v>
      </c>
      <c r="G96" s="239"/>
      <c r="H96" s="220" t="s">
        <v>902</v>
      </c>
      <c r="I96" s="220" t="s">
        <v>900</v>
      </c>
      <c r="J96" s="220"/>
      <c r="K96" s="232"/>
    </row>
    <row r="97" spans="2:11" s="1" customFormat="1" ht="15" customHeight="1">
      <c r="B97" s="241"/>
      <c r="C97" s="220" t="s">
        <v>49</v>
      </c>
      <c r="D97" s="220"/>
      <c r="E97" s="220"/>
      <c r="F97" s="240" t="s">
        <v>865</v>
      </c>
      <c r="G97" s="239"/>
      <c r="H97" s="220" t="s">
        <v>903</v>
      </c>
      <c r="I97" s="220" t="s">
        <v>900</v>
      </c>
      <c r="J97" s="220"/>
      <c r="K97" s="232"/>
    </row>
    <row r="98" spans="2:11" s="1" customFormat="1" ht="15" customHeight="1">
      <c r="B98" s="244"/>
      <c r="C98" s="245"/>
      <c r="D98" s="245"/>
      <c r="E98" s="245"/>
      <c r="F98" s="245"/>
      <c r="G98" s="245"/>
      <c r="H98" s="245"/>
      <c r="I98" s="245"/>
      <c r="J98" s="245"/>
      <c r="K98" s="246"/>
    </row>
    <row r="99" spans="2:11" s="1" customFormat="1" ht="18.7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7"/>
    </row>
    <row r="100" spans="2:11" s="1" customFormat="1" ht="18.75" customHeight="1"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</row>
    <row r="101" spans="2:11" s="1" customFormat="1" ht="7.5" customHeight="1">
      <c r="B101" s="228"/>
      <c r="C101" s="229"/>
      <c r="D101" s="229"/>
      <c r="E101" s="229"/>
      <c r="F101" s="229"/>
      <c r="G101" s="229"/>
      <c r="H101" s="229"/>
      <c r="I101" s="229"/>
      <c r="J101" s="229"/>
      <c r="K101" s="230"/>
    </row>
    <row r="102" spans="2:11" s="1" customFormat="1" ht="45" customHeight="1">
      <c r="B102" s="231"/>
      <c r="C102" s="331" t="s">
        <v>904</v>
      </c>
      <c r="D102" s="331"/>
      <c r="E102" s="331"/>
      <c r="F102" s="331"/>
      <c r="G102" s="331"/>
      <c r="H102" s="331"/>
      <c r="I102" s="331"/>
      <c r="J102" s="331"/>
      <c r="K102" s="232"/>
    </row>
    <row r="103" spans="2:11" s="1" customFormat="1" ht="17.25" customHeight="1">
      <c r="B103" s="231"/>
      <c r="C103" s="233" t="s">
        <v>859</v>
      </c>
      <c r="D103" s="233"/>
      <c r="E103" s="233"/>
      <c r="F103" s="233" t="s">
        <v>860</v>
      </c>
      <c r="G103" s="234"/>
      <c r="H103" s="233" t="s">
        <v>55</v>
      </c>
      <c r="I103" s="233" t="s">
        <v>58</v>
      </c>
      <c r="J103" s="233" t="s">
        <v>861</v>
      </c>
      <c r="K103" s="232"/>
    </row>
    <row r="104" spans="2:11" s="1" customFormat="1" ht="17.25" customHeight="1">
      <c r="B104" s="231"/>
      <c r="C104" s="235" t="s">
        <v>862</v>
      </c>
      <c r="D104" s="235"/>
      <c r="E104" s="235"/>
      <c r="F104" s="236" t="s">
        <v>863</v>
      </c>
      <c r="G104" s="237"/>
      <c r="H104" s="235"/>
      <c r="I104" s="235"/>
      <c r="J104" s="235" t="s">
        <v>864</v>
      </c>
      <c r="K104" s="232"/>
    </row>
    <row r="105" spans="2:11" s="1" customFormat="1" ht="5.25" customHeight="1">
      <c r="B105" s="231"/>
      <c r="C105" s="233"/>
      <c r="D105" s="233"/>
      <c r="E105" s="233"/>
      <c r="F105" s="233"/>
      <c r="G105" s="249"/>
      <c r="H105" s="233"/>
      <c r="I105" s="233"/>
      <c r="J105" s="233"/>
      <c r="K105" s="232"/>
    </row>
    <row r="106" spans="2:11" s="1" customFormat="1" ht="15" customHeight="1">
      <c r="B106" s="231"/>
      <c r="C106" s="220" t="s">
        <v>54</v>
      </c>
      <c r="D106" s="238"/>
      <c r="E106" s="238"/>
      <c r="F106" s="240" t="s">
        <v>865</v>
      </c>
      <c r="G106" s="249"/>
      <c r="H106" s="220" t="s">
        <v>905</v>
      </c>
      <c r="I106" s="220" t="s">
        <v>867</v>
      </c>
      <c r="J106" s="220">
        <v>20</v>
      </c>
      <c r="K106" s="232"/>
    </row>
    <row r="107" spans="2:11" s="1" customFormat="1" ht="15" customHeight="1">
      <c r="B107" s="231"/>
      <c r="C107" s="220" t="s">
        <v>868</v>
      </c>
      <c r="D107" s="220"/>
      <c r="E107" s="220"/>
      <c r="F107" s="240" t="s">
        <v>865</v>
      </c>
      <c r="G107" s="220"/>
      <c r="H107" s="220" t="s">
        <v>905</v>
      </c>
      <c r="I107" s="220" t="s">
        <v>867</v>
      </c>
      <c r="J107" s="220">
        <v>120</v>
      </c>
      <c r="K107" s="232"/>
    </row>
    <row r="108" spans="2:11" s="1" customFormat="1" ht="15" customHeight="1">
      <c r="B108" s="241"/>
      <c r="C108" s="220" t="s">
        <v>870</v>
      </c>
      <c r="D108" s="220"/>
      <c r="E108" s="220"/>
      <c r="F108" s="240" t="s">
        <v>871</v>
      </c>
      <c r="G108" s="220"/>
      <c r="H108" s="220" t="s">
        <v>905</v>
      </c>
      <c r="I108" s="220" t="s">
        <v>867</v>
      </c>
      <c r="J108" s="220">
        <v>50</v>
      </c>
      <c r="K108" s="232"/>
    </row>
    <row r="109" spans="2:11" s="1" customFormat="1" ht="15" customHeight="1">
      <c r="B109" s="241"/>
      <c r="C109" s="220" t="s">
        <v>873</v>
      </c>
      <c r="D109" s="220"/>
      <c r="E109" s="220"/>
      <c r="F109" s="240" t="s">
        <v>865</v>
      </c>
      <c r="G109" s="220"/>
      <c r="H109" s="220" t="s">
        <v>905</v>
      </c>
      <c r="I109" s="220" t="s">
        <v>875</v>
      </c>
      <c r="J109" s="220"/>
      <c r="K109" s="232"/>
    </row>
    <row r="110" spans="2:11" s="1" customFormat="1" ht="15" customHeight="1">
      <c r="B110" s="241"/>
      <c r="C110" s="220" t="s">
        <v>884</v>
      </c>
      <c r="D110" s="220"/>
      <c r="E110" s="220"/>
      <c r="F110" s="240" t="s">
        <v>871</v>
      </c>
      <c r="G110" s="220"/>
      <c r="H110" s="220" t="s">
        <v>905</v>
      </c>
      <c r="I110" s="220" t="s">
        <v>867</v>
      </c>
      <c r="J110" s="220">
        <v>50</v>
      </c>
      <c r="K110" s="232"/>
    </row>
    <row r="111" spans="2:11" s="1" customFormat="1" ht="15" customHeight="1">
      <c r="B111" s="241"/>
      <c r="C111" s="220" t="s">
        <v>892</v>
      </c>
      <c r="D111" s="220"/>
      <c r="E111" s="220"/>
      <c r="F111" s="240" t="s">
        <v>871</v>
      </c>
      <c r="G111" s="220"/>
      <c r="H111" s="220" t="s">
        <v>905</v>
      </c>
      <c r="I111" s="220" t="s">
        <v>867</v>
      </c>
      <c r="J111" s="220">
        <v>50</v>
      </c>
      <c r="K111" s="232"/>
    </row>
    <row r="112" spans="2:11" s="1" customFormat="1" ht="15" customHeight="1">
      <c r="B112" s="241"/>
      <c r="C112" s="220" t="s">
        <v>890</v>
      </c>
      <c r="D112" s="220"/>
      <c r="E112" s="220"/>
      <c r="F112" s="240" t="s">
        <v>871</v>
      </c>
      <c r="G112" s="220"/>
      <c r="H112" s="220" t="s">
        <v>905</v>
      </c>
      <c r="I112" s="220" t="s">
        <v>867</v>
      </c>
      <c r="J112" s="220">
        <v>50</v>
      </c>
      <c r="K112" s="232"/>
    </row>
    <row r="113" spans="2:11" s="1" customFormat="1" ht="15" customHeight="1">
      <c r="B113" s="241"/>
      <c r="C113" s="220" t="s">
        <v>54</v>
      </c>
      <c r="D113" s="220"/>
      <c r="E113" s="220"/>
      <c r="F113" s="240" t="s">
        <v>865</v>
      </c>
      <c r="G113" s="220"/>
      <c r="H113" s="220" t="s">
        <v>906</v>
      </c>
      <c r="I113" s="220" t="s">
        <v>867</v>
      </c>
      <c r="J113" s="220">
        <v>20</v>
      </c>
      <c r="K113" s="232"/>
    </row>
    <row r="114" spans="2:11" s="1" customFormat="1" ht="15" customHeight="1">
      <c r="B114" s="241"/>
      <c r="C114" s="220" t="s">
        <v>907</v>
      </c>
      <c r="D114" s="220"/>
      <c r="E114" s="220"/>
      <c r="F114" s="240" t="s">
        <v>865</v>
      </c>
      <c r="G114" s="220"/>
      <c r="H114" s="220" t="s">
        <v>908</v>
      </c>
      <c r="I114" s="220" t="s">
        <v>867</v>
      </c>
      <c r="J114" s="220">
        <v>120</v>
      </c>
      <c r="K114" s="232"/>
    </row>
    <row r="115" spans="2:11" s="1" customFormat="1" ht="15" customHeight="1">
      <c r="B115" s="241"/>
      <c r="C115" s="220" t="s">
        <v>39</v>
      </c>
      <c r="D115" s="220"/>
      <c r="E115" s="220"/>
      <c r="F115" s="240" t="s">
        <v>865</v>
      </c>
      <c r="G115" s="220"/>
      <c r="H115" s="220" t="s">
        <v>909</v>
      </c>
      <c r="I115" s="220" t="s">
        <v>900</v>
      </c>
      <c r="J115" s="220"/>
      <c r="K115" s="232"/>
    </row>
    <row r="116" spans="2:11" s="1" customFormat="1" ht="15" customHeight="1">
      <c r="B116" s="241"/>
      <c r="C116" s="220" t="s">
        <v>49</v>
      </c>
      <c r="D116" s="220"/>
      <c r="E116" s="220"/>
      <c r="F116" s="240" t="s">
        <v>865</v>
      </c>
      <c r="G116" s="220"/>
      <c r="H116" s="220" t="s">
        <v>910</v>
      </c>
      <c r="I116" s="220" t="s">
        <v>900</v>
      </c>
      <c r="J116" s="220"/>
      <c r="K116" s="232"/>
    </row>
    <row r="117" spans="2:11" s="1" customFormat="1" ht="15" customHeight="1">
      <c r="B117" s="241"/>
      <c r="C117" s="220" t="s">
        <v>58</v>
      </c>
      <c r="D117" s="220"/>
      <c r="E117" s="220"/>
      <c r="F117" s="240" t="s">
        <v>865</v>
      </c>
      <c r="G117" s="220"/>
      <c r="H117" s="220" t="s">
        <v>911</v>
      </c>
      <c r="I117" s="220" t="s">
        <v>912</v>
      </c>
      <c r="J117" s="220"/>
      <c r="K117" s="232"/>
    </row>
    <row r="118" spans="2:11" s="1" customFormat="1" ht="15" customHeight="1">
      <c r="B118" s="244"/>
      <c r="C118" s="250"/>
      <c r="D118" s="250"/>
      <c r="E118" s="250"/>
      <c r="F118" s="250"/>
      <c r="G118" s="250"/>
      <c r="H118" s="250"/>
      <c r="I118" s="250"/>
      <c r="J118" s="250"/>
      <c r="K118" s="246"/>
    </row>
    <row r="119" spans="2:11" s="1" customFormat="1" ht="18.75" customHeight="1">
      <c r="B119" s="251"/>
      <c r="C119" s="217"/>
      <c r="D119" s="217"/>
      <c r="E119" s="217"/>
      <c r="F119" s="252"/>
      <c r="G119" s="217"/>
      <c r="H119" s="217"/>
      <c r="I119" s="217"/>
      <c r="J119" s="217"/>
      <c r="K119" s="251"/>
    </row>
    <row r="120" spans="2:11" s="1" customFormat="1" ht="18.75" customHeight="1"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2:11" s="1" customFormat="1" ht="7.5" customHeight="1">
      <c r="B121" s="253"/>
      <c r="C121" s="254"/>
      <c r="D121" s="254"/>
      <c r="E121" s="254"/>
      <c r="F121" s="254"/>
      <c r="G121" s="254"/>
      <c r="H121" s="254"/>
      <c r="I121" s="254"/>
      <c r="J121" s="254"/>
      <c r="K121" s="255"/>
    </row>
    <row r="122" spans="2:11" s="1" customFormat="1" ht="45" customHeight="1">
      <c r="B122" s="256"/>
      <c r="C122" s="329" t="s">
        <v>913</v>
      </c>
      <c r="D122" s="329"/>
      <c r="E122" s="329"/>
      <c r="F122" s="329"/>
      <c r="G122" s="329"/>
      <c r="H122" s="329"/>
      <c r="I122" s="329"/>
      <c r="J122" s="329"/>
      <c r="K122" s="257"/>
    </row>
    <row r="123" spans="2:11" s="1" customFormat="1" ht="17.25" customHeight="1">
      <c r="B123" s="258"/>
      <c r="C123" s="233" t="s">
        <v>859</v>
      </c>
      <c r="D123" s="233"/>
      <c r="E123" s="233"/>
      <c r="F123" s="233" t="s">
        <v>860</v>
      </c>
      <c r="G123" s="234"/>
      <c r="H123" s="233" t="s">
        <v>55</v>
      </c>
      <c r="I123" s="233" t="s">
        <v>58</v>
      </c>
      <c r="J123" s="233" t="s">
        <v>861</v>
      </c>
      <c r="K123" s="259"/>
    </row>
    <row r="124" spans="2:11" s="1" customFormat="1" ht="17.25" customHeight="1">
      <c r="B124" s="258"/>
      <c r="C124" s="235" t="s">
        <v>862</v>
      </c>
      <c r="D124" s="235"/>
      <c r="E124" s="235"/>
      <c r="F124" s="236" t="s">
        <v>863</v>
      </c>
      <c r="G124" s="237"/>
      <c r="H124" s="235"/>
      <c r="I124" s="235"/>
      <c r="J124" s="235" t="s">
        <v>864</v>
      </c>
      <c r="K124" s="259"/>
    </row>
    <row r="125" spans="2:11" s="1" customFormat="1" ht="5.25" customHeight="1">
      <c r="B125" s="260"/>
      <c r="C125" s="238"/>
      <c r="D125" s="238"/>
      <c r="E125" s="238"/>
      <c r="F125" s="238"/>
      <c r="G125" s="220"/>
      <c r="H125" s="238"/>
      <c r="I125" s="238"/>
      <c r="J125" s="238"/>
      <c r="K125" s="261"/>
    </row>
    <row r="126" spans="2:11" s="1" customFormat="1" ht="15" customHeight="1">
      <c r="B126" s="260"/>
      <c r="C126" s="220" t="s">
        <v>868</v>
      </c>
      <c r="D126" s="238"/>
      <c r="E126" s="238"/>
      <c r="F126" s="240" t="s">
        <v>865</v>
      </c>
      <c r="G126" s="220"/>
      <c r="H126" s="220" t="s">
        <v>905</v>
      </c>
      <c r="I126" s="220" t="s">
        <v>867</v>
      </c>
      <c r="J126" s="220">
        <v>120</v>
      </c>
      <c r="K126" s="262"/>
    </row>
    <row r="127" spans="2:11" s="1" customFormat="1" ht="15" customHeight="1">
      <c r="B127" s="260"/>
      <c r="C127" s="220" t="s">
        <v>914</v>
      </c>
      <c r="D127" s="220"/>
      <c r="E127" s="220"/>
      <c r="F127" s="240" t="s">
        <v>865</v>
      </c>
      <c r="G127" s="220"/>
      <c r="H127" s="220" t="s">
        <v>915</v>
      </c>
      <c r="I127" s="220" t="s">
        <v>867</v>
      </c>
      <c r="J127" s="220" t="s">
        <v>916</v>
      </c>
      <c r="K127" s="262"/>
    </row>
    <row r="128" spans="2:11" s="1" customFormat="1" ht="15" customHeight="1">
      <c r="B128" s="260"/>
      <c r="C128" s="220" t="s">
        <v>813</v>
      </c>
      <c r="D128" s="220"/>
      <c r="E128" s="220"/>
      <c r="F128" s="240" t="s">
        <v>865</v>
      </c>
      <c r="G128" s="220"/>
      <c r="H128" s="220" t="s">
        <v>917</v>
      </c>
      <c r="I128" s="220" t="s">
        <v>867</v>
      </c>
      <c r="J128" s="220" t="s">
        <v>916</v>
      </c>
      <c r="K128" s="262"/>
    </row>
    <row r="129" spans="2:11" s="1" customFormat="1" ht="15" customHeight="1">
      <c r="B129" s="260"/>
      <c r="C129" s="220" t="s">
        <v>876</v>
      </c>
      <c r="D129" s="220"/>
      <c r="E129" s="220"/>
      <c r="F129" s="240" t="s">
        <v>871</v>
      </c>
      <c r="G129" s="220"/>
      <c r="H129" s="220" t="s">
        <v>877</v>
      </c>
      <c r="I129" s="220" t="s">
        <v>867</v>
      </c>
      <c r="J129" s="220">
        <v>15</v>
      </c>
      <c r="K129" s="262"/>
    </row>
    <row r="130" spans="2:11" s="1" customFormat="1" ht="15" customHeight="1">
      <c r="B130" s="260"/>
      <c r="C130" s="242" t="s">
        <v>878</v>
      </c>
      <c r="D130" s="242"/>
      <c r="E130" s="242"/>
      <c r="F130" s="243" t="s">
        <v>871</v>
      </c>
      <c r="G130" s="242"/>
      <c r="H130" s="242" t="s">
        <v>879</v>
      </c>
      <c r="I130" s="242" t="s">
        <v>867</v>
      </c>
      <c r="J130" s="242">
        <v>15</v>
      </c>
      <c r="K130" s="262"/>
    </row>
    <row r="131" spans="2:11" s="1" customFormat="1" ht="15" customHeight="1">
      <c r="B131" s="260"/>
      <c r="C131" s="242" t="s">
        <v>880</v>
      </c>
      <c r="D131" s="242"/>
      <c r="E131" s="242"/>
      <c r="F131" s="243" t="s">
        <v>871</v>
      </c>
      <c r="G131" s="242"/>
      <c r="H131" s="242" t="s">
        <v>881</v>
      </c>
      <c r="I131" s="242" t="s">
        <v>867</v>
      </c>
      <c r="J131" s="242">
        <v>20</v>
      </c>
      <c r="K131" s="262"/>
    </row>
    <row r="132" spans="2:11" s="1" customFormat="1" ht="15" customHeight="1">
      <c r="B132" s="260"/>
      <c r="C132" s="242" t="s">
        <v>882</v>
      </c>
      <c r="D132" s="242"/>
      <c r="E132" s="242"/>
      <c r="F132" s="243" t="s">
        <v>871</v>
      </c>
      <c r="G132" s="242"/>
      <c r="H132" s="242" t="s">
        <v>883</v>
      </c>
      <c r="I132" s="242" t="s">
        <v>867</v>
      </c>
      <c r="J132" s="242">
        <v>20</v>
      </c>
      <c r="K132" s="262"/>
    </row>
    <row r="133" spans="2:11" s="1" customFormat="1" ht="15" customHeight="1">
      <c r="B133" s="260"/>
      <c r="C133" s="220" t="s">
        <v>870</v>
      </c>
      <c r="D133" s="220"/>
      <c r="E133" s="220"/>
      <c r="F133" s="240" t="s">
        <v>871</v>
      </c>
      <c r="G133" s="220"/>
      <c r="H133" s="220" t="s">
        <v>905</v>
      </c>
      <c r="I133" s="220" t="s">
        <v>867</v>
      </c>
      <c r="J133" s="220">
        <v>50</v>
      </c>
      <c r="K133" s="262"/>
    </row>
    <row r="134" spans="2:11" s="1" customFormat="1" ht="15" customHeight="1">
      <c r="B134" s="260"/>
      <c r="C134" s="220" t="s">
        <v>884</v>
      </c>
      <c r="D134" s="220"/>
      <c r="E134" s="220"/>
      <c r="F134" s="240" t="s">
        <v>871</v>
      </c>
      <c r="G134" s="220"/>
      <c r="H134" s="220" t="s">
        <v>905</v>
      </c>
      <c r="I134" s="220" t="s">
        <v>867</v>
      </c>
      <c r="J134" s="220">
        <v>50</v>
      </c>
      <c r="K134" s="262"/>
    </row>
    <row r="135" spans="2:11" s="1" customFormat="1" ht="15" customHeight="1">
      <c r="B135" s="260"/>
      <c r="C135" s="220" t="s">
        <v>890</v>
      </c>
      <c r="D135" s="220"/>
      <c r="E135" s="220"/>
      <c r="F135" s="240" t="s">
        <v>871</v>
      </c>
      <c r="G135" s="220"/>
      <c r="H135" s="220" t="s">
        <v>905</v>
      </c>
      <c r="I135" s="220" t="s">
        <v>867</v>
      </c>
      <c r="J135" s="220">
        <v>50</v>
      </c>
      <c r="K135" s="262"/>
    </row>
    <row r="136" spans="2:11" s="1" customFormat="1" ht="15" customHeight="1">
      <c r="B136" s="260"/>
      <c r="C136" s="220" t="s">
        <v>892</v>
      </c>
      <c r="D136" s="220"/>
      <c r="E136" s="220"/>
      <c r="F136" s="240" t="s">
        <v>871</v>
      </c>
      <c r="G136" s="220"/>
      <c r="H136" s="220" t="s">
        <v>905</v>
      </c>
      <c r="I136" s="220" t="s">
        <v>867</v>
      </c>
      <c r="J136" s="220">
        <v>50</v>
      </c>
      <c r="K136" s="262"/>
    </row>
    <row r="137" spans="2:11" s="1" customFormat="1" ht="15" customHeight="1">
      <c r="B137" s="260"/>
      <c r="C137" s="220" t="s">
        <v>893</v>
      </c>
      <c r="D137" s="220"/>
      <c r="E137" s="220"/>
      <c r="F137" s="240" t="s">
        <v>871</v>
      </c>
      <c r="G137" s="220"/>
      <c r="H137" s="220" t="s">
        <v>918</v>
      </c>
      <c r="I137" s="220" t="s">
        <v>867</v>
      </c>
      <c r="J137" s="220">
        <v>255</v>
      </c>
      <c r="K137" s="262"/>
    </row>
    <row r="138" spans="2:11" s="1" customFormat="1" ht="15" customHeight="1">
      <c r="B138" s="260"/>
      <c r="C138" s="220" t="s">
        <v>895</v>
      </c>
      <c r="D138" s="220"/>
      <c r="E138" s="220"/>
      <c r="F138" s="240" t="s">
        <v>865</v>
      </c>
      <c r="G138" s="220"/>
      <c r="H138" s="220" t="s">
        <v>919</v>
      </c>
      <c r="I138" s="220" t="s">
        <v>897</v>
      </c>
      <c r="J138" s="220"/>
      <c r="K138" s="262"/>
    </row>
    <row r="139" spans="2:11" s="1" customFormat="1" ht="15" customHeight="1">
      <c r="B139" s="260"/>
      <c r="C139" s="220" t="s">
        <v>898</v>
      </c>
      <c r="D139" s="220"/>
      <c r="E139" s="220"/>
      <c r="F139" s="240" t="s">
        <v>865</v>
      </c>
      <c r="G139" s="220"/>
      <c r="H139" s="220" t="s">
        <v>920</v>
      </c>
      <c r="I139" s="220" t="s">
        <v>900</v>
      </c>
      <c r="J139" s="220"/>
      <c r="K139" s="262"/>
    </row>
    <row r="140" spans="2:11" s="1" customFormat="1" ht="15" customHeight="1">
      <c r="B140" s="260"/>
      <c r="C140" s="220" t="s">
        <v>901</v>
      </c>
      <c r="D140" s="220"/>
      <c r="E140" s="220"/>
      <c r="F140" s="240" t="s">
        <v>865</v>
      </c>
      <c r="G140" s="220"/>
      <c r="H140" s="220" t="s">
        <v>901</v>
      </c>
      <c r="I140" s="220" t="s">
        <v>900</v>
      </c>
      <c r="J140" s="220"/>
      <c r="K140" s="262"/>
    </row>
    <row r="141" spans="2:11" s="1" customFormat="1" ht="15" customHeight="1">
      <c r="B141" s="260"/>
      <c r="C141" s="220" t="s">
        <v>39</v>
      </c>
      <c r="D141" s="220"/>
      <c r="E141" s="220"/>
      <c r="F141" s="240" t="s">
        <v>865</v>
      </c>
      <c r="G141" s="220"/>
      <c r="H141" s="220" t="s">
        <v>921</v>
      </c>
      <c r="I141" s="220" t="s">
        <v>900</v>
      </c>
      <c r="J141" s="220"/>
      <c r="K141" s="262"/>
    </row>
    <row r="142" spans="2:11" s="1" customFormat="1" ht="15" customHeight="1">
      <c r="B142" s="260"/>
      <c r="C142" s="220" t="s">
        <v>922</v>
      </c>
      <c r="D142" s="220"/>
      <c r="E142" s="220"/>
      <c r="F142" s="240" t="s">
        <v>865</v>
      </c>
      <c r="G142" s="220"/>
      <c r="H142" s="220" t="s">
        <v>923</v>
      </c>
      <c r="I142" s="220" t="s">
        <v>900</v>
      </c>
      <c r="J142" s="220"/>
      <c r="K142" s="262"/>
    </row>
    <row r="143" spans="2:11" s="1" customFormat="1" ht="15" customHeight="1">
      <c r="B143" s="263"/>
      <c r="C143" s="264"/>
      <c r="D143" s="264"/>
      <c r="E143" s="264"/>
      <c r="F143" s="264"/>
      <c r="G143" s="264"/>
      <c r="H143" s="264"/>
      <c r="I143" s="264"/>
      <c r="J143" s="264"/>
      <c r="K143" s="265"/>
    </row>
    <row r="144" spans="2:11" s="1" customFormat="1" ht="18.75" customHeight="1">
      <c r="B144" s="217"/>
      <c r="C144" s="217"/>
      <c r="D144" s="217"/>
      <c r="E144" s="217"/>
      <c r="F144" s="252"/>
      <c r="G144" s="217"/>
      <c r="H144" s="217"/>
      <c r="I144" s="217"/>
      <c r="J144" s="217"/>
      <c r="K144" s="217"/>
    </row>
    <row r="145" spans="2:11" s="1" customFormat="1" ht="18.75" customHeight="1"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</row>
    <row r="146" spans="2:11" s="1" customFormat="1" ht="7.5" customHeight="1">
      <c r="B146" s="228"/>
      <c r="C146" s="229"/>
      <c r="D146" s="229"/>
      <c r="E146" s="229"/>
      <c r="F146" s="229"/>
      <c r="G146" s="229"/>
      <c r="H146" s="229"/>
      <c r="I146" s="229"/>
      <c r="J146" s="229"/>
      <c r="K146" s="230"/>
    </row>
    <row r="147" spans="2:11" s="1" customFormat="1" ht="45" customHeight="1">
      <c r="B147" s="231"/>
      <c r="C147" s="331" t="s">
        <v>924</v>
      </c>
      <c r="D147" s="331"/>
      <c r="E147" s="331"/>
      <c r="F147" s="331"/>
      <c r="G147" s="331"/>
      <c r="H147" s="331"/>
      <c r="I147" s="331"/>
      <c r="J147" s="331"/>
      <c r="K147" s="232"/>
    </row>
    <row r="148" spans="2:11" s="1" customFormat="1" ht="17.25" customHeight="1">
      <c r="B148" s="231"/>
      <c r="C148" s="233" t="s">
        <v>859</v>
      </c>
      <c r="D148" s="233"/>
      <c r="E148" s="233"/>
      <c r="F148" s="233" t="s">
        <v>860</v>
      </c>
      <c r="G148" s="234"/>
      <c r="H148" s="233" t="s">
        <v>55</v>
      </c>
      <c r="I148" s="233" t="s">
        <v>58</v>
      </c>
      <c r="J148" s="233" t="s">
        <v>861</v>
      </c>
      <c r="K148" s="232"/>
    </row>
    <row r="149" spans="2:11" s="1" customFormat="1" ht="17.25" customHeight="1">
      <c r="B149" s="231"/>
      <c r="C149" s="235" t="s">
        <v>862</v>
      </c>
      <c r="D149" s="235"/>
      <c r="E149" s="235"/>
      <c r="F149" s="236" t="s">
        <v>863</v>
      </c>
      <c r="G149" s="237"/>
      <c r="H149" s="235"/>
      <c r="I149" s="235"/>
      <c r="J149" s="235" t="s">
        <v>864</v>
      </c>
      <c r="K149" s="232"/>
    </row>
    <row r="150" spans="2:11" s="1" customFormat="1" ht="5.25" customHeight="1">
      <c r="B150" s="241"/>
      <c r="C150" s="238"/>
      <c r="D150" s="238"/>
      <c r="E150" s="238"/>
      <c r="F150" s="238"/>
      <c r="G150" s="239"/>
      <c r="H150" s="238"/>
      <c r="I150" s="238"/>
      <c r="J150" s="238"/>
      <c r="K150" s="262"/>
    </row>
    <row r="151" spans="2:11" s="1" customFormat="1" ht="15" customHeight="1">
      <c r="B151" s="241"/>
      <c r="C151" s="266" t="s">
        <v>868</v>
      </c>
      <c r="D151" s="220"/>
      <c r="E151" s="220"/>
      <c r="F151" s="267" t="s">
        <v>865</v>
      </c>
      <c r="G151" s="220"/>
      <c r="H151" s="266" t="s">
        <v>905</v>
      </c>
      <c r="I151" s="266" t="s">
        <v>867</v>
      </c>
      <c r="J151" s="266">
        <v>120</v>
      </c>
      <c r="K151" s="262"/>
    </row>
    <row r="152" spans="2:11" s="1" customFormat="1" ht="15" customHeight="1">
      <c r="B152" s="241"/>
      <c r="C152" s="266" t="s">
        <v>914</v>
      </c>
      <c r="D152" s="220"/>
      <c r="E152" s="220"/>
      <c r="F152" s="267" t="s">
        <v>865</v>
      </c>
      <c r="G152" s="220"/>
      <c r="H152" s="266" t="s">
        <v>925</v>
      </c>
      <c r="I152" s="266" t="s">
        <v>867</v>
      </c>
      <c r="J152" s="266" t="s">
        <v>916</v>
      </c>
      <c r="K152" s="262"/>
    </row>
    <row r="153" spans="2:11" s="1" customFormat="1" ht="15" customHeight="1">
      <c r="B153" s="241"/>
      <c r="C153" s="266" t="s">
        <v>813</v>
      </c>
      <c r="D153" s="220"/>
      <c r="E153" s="220"/>
      <c r="F153" s="267" t="s">
        <v>865</v>
      </c>
      <c r="G153" s="220"/>
      <c r="H153" s="266" t="s">
        <v>926</v>
      </c>
      <c r="I153" s="266" t="s">
        <v>867</v>
      </c>
      <c r="J153" s="266" t="s">
        <v>916</v>
      </c>
      <c r="K153" s="262"/>
    </row>
    <row r="154" spans="2:11" s="1" customFormat="1" ht="15" customHeight="1">
      <c r="B154" s="241"/>
      <c r="C154" s="266" t="s">
        <v>870</v>
      </c>
      <c r="D154" s="220"/>
      <c r="E154" s="220"/>
      <c r="F154" s="267" t="s">
        <v>871</v>
      </c>
      <c r="G154" s="220"/>
      <c r="H154" s="266" t="s">
        <v>905</v>
      </c>
      <c r="I154" s="266" t="s">
        <v>867</v>
      </c>
      <c r="J154" s="266">
        <v>50</v>
      </c>
      <c r="K154" s="262"/>
    </row>
    <row r="155" spans="2:11" s="1" customFormat="1" ht="15" customHeight="1">
      <c r="B155" s="241"/>
      <c r="C155" s="266" t="s">
        <v>873</v>
      </c>
      <c r="D155" s="220"/>
      <c r="E155" s="220"/>
      <c r="F155" s="267" t="s">
        <v>865</v>
      </c>
      <c r="G155" s="220"/>
      <c r="H155" s="266" t="s">
        <v>905</v>
      </c>
      <c r="I155" s="266" t="s">
        <v>875</v>
      </c>
      <c r="J155" s="266"/>
      <c r="K155" s="262"/>
    </row>
    <row r="156" spans="2:11" s="1" customFormat="1" ht="15" customHeight="1">
      <c r="B156" s="241"/>
      <c r="C156" s="266" t="s">
        <v>884</v>
      </c>
      <c r="D156" s="220"/>
      <c r="E156" s="220"/>
      <c r="F156" s="267" t="s">
        <v>871</v>
      </c>
      <c r="G156" s="220"/>
      <c r="H156" s="266" t="s">
        <v>905</v>
      </c>
      <c r="I156" s="266" t="s">
        <v>867</v>
      </c>
      <c r="J156" s="266">
        <v>50</v>
      </c>
      <c r="K156" s="262"/>
    </row>
    <row r="157" spans="2:11" s="1" customFormat="1" ht="15" customHeight="1">
      <c r="B157" s="241"/>
      <c r="C157" s="266" t="s">
        <v>892</v>
      </c>
      <c r="D157" s="220"/>
      <c r="E157" s="220"/>
      <c r="F157" s="267" t="s">
        <v>871</v>
      </c>
      <c r="G157" s="220"/>
      <c r="H157" s="266" t="s">
        <v>905</v>
      </c>
      <c r="I157" s="266" t="s">
        <v>867</v>
      </c>
      <c r="J157" s="266">
        <v>50</v>
      </c>
      <c r="K157" s="262"/>
    </row>
    <row r="158" spans="2:11" s="1" customFormat="1" ht="15" customHeight="1">
      <c r="B158" s="241"/>
      <c r="C158" s="266" t="s">
        <v>890</v>
      </c>
      <c r="D158" s="220"/>
      <c r="E158" s="220"/>
      <c r="F158" s="267" t="s">
        <v>871</v>
      </c>
      <c r="G158" s="220"/>
      <c r="H158" s="266" t="s">
        <v>905</v>
      </c>
      <c r="I158" s="266" t="s">
        <v>867</v>
      </c>
      <c r="J158" s="266">
        <v>50</v>
      </c>
      <c r="K158" s="262"/>
    </row>
    <row r="159" spans="2:11" s="1" customFormat="1" ht="15" customHeight="1">
      <c r="B159" s="241"/>
      <c r="C159" s="266" t="s">
        <v>91</v>
      </c>
      <c r="D159" s="220"/>
      <c r="E159" s="220"/>
      <c r="F159" s="267" t="s">
        <v>865</v>
      </c>
      <c r="G159" s="220"/>
      <c r="H159" s="266" t="s">
        <v>927</v>
      </c>
      <c r="I159" s="266" t="s">
        <v>867</v>
      </c>
      <c r="J159" s="266" t="s">
        <v>928</v>
      </c>
      <c r="K159" s="262"/>
    </row>
    <row r="160" spans="2:11" s="1" customFormat="1" ht="15" customHeight="1">
      <c r="B160" s="241"/>
      <c r="C160" s="266" t="s">
        <v>929</v>
      </c>
      <c r="D160" s="220"/>
      <c r="E160" s="220"/>
      <c r="F160" s="267" t="s">
        <v>865</v>
      </c>
      <c r="G160" s="220"/>
      <c r="H160" s="266" t="s">
        <v>930</v>
      </c>
      <c r="I160" s="266" t="s">
        <v>900</v>
      </c>
      <c r="J160" s="266"/>
      <c r="K160" s="262"/>
    </row>
    <row r="161" spans="2:11" s="1" customFormat="1" ht="15" customHeight="1">
      <c r="B161" s="268"/>
      <c r="C161" s="250"/>
      <c r="D161" s="250"/>
      <c r="E161" s="250"/>
      <c r="F161" s="250"/>
      <c r="G161" s="250"/>
      <c r="H161" s="250"/>
      <c r="I161" s="250"/>
      <c r="J161" s="250"/>
      <c r="K161" s="269"/>
    </row>
    <row r="162" spans="2:11" s="1" customFormat="1" ht="18.75" customHeight="1">
      <c r="B162" s="217"/>
      <c r="C162" s="220"/>
      <c r="D162" s="220"/>
      <c r="E162" s="220"/>
      <c r="F162" s="240"/>
      <c r="G162" s="220"/>
      <c r="H162" s="220"/>
      <c r="I162" s="220"/>
      <c r="J162" s="220"/>
      <c r="K162" s="217"/>
    </row>
    <row r="163" spans="2:11" s="1" customFormat="1" ht="18.75" customHeight="1"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</row>
    <row r="164" spans="2:11" s="1" customFormat="1" ht="7.5" customHeight="1">
      <c r="B164" s="209"/>
      <c r="C164" s="210"/>
      <c r="D164" s="210"/>
      <c r="E164" s="210"/>
      <c r="F164" s="210"/>
      <c r="G164" s="210"/>
      <c r="H164" s="210"/>
      <c r="I164" s="210"/>
      <c r="J164" s="210"/>
      <c r="K164" s="211"/>
    </row>
    <row r="165" spans="2:11" s="1" customFormat="1" ht="45" customHeight="1">
      <c r="B165" s="212"/>
      <c r="C165" s="329" t="s">
        <v>931</v>
      </c>
      <c r="D165" s="329"/>
      <c r="E165" s="329"/>
      <c r="F165" s="329"/>
      <c r="G165" s="329"/>
      <c r="H165" s="329"/>
      <c r="I165" s="329"/>
      <c r="J165" s="329"/>
      <c r="K165" s="213"/>
    </row>
    <row r="166" spans="2:11" s="1" customFormat="1" ht="17.25" customHeight="1">
      <c r="B166" s="212"/>
      <c r="C166" s="233" t="s">
        <v>859</v>
      </c>
      <c r="D166" s="233"/>
      <c r="E166" s="233"/>
      <c r="F166" s="233" t="s">
        <v>860</v>
      </c>
      <c r="G166" s="270"/>
      <c r="H166" s="271" t="s">
        <v>55</v>
      </c>
      <c r="I166" s="271" t="s">
        <v>58</v>
      </c>
      <c r="J166" s="233" t="s">
        <v>861</v>
      </c>
      <c r="K166" s="213"/>
    </row>
    <row r="167" spans="2:11" s="1" customFormat="1" ht="17.25" customHeight="1">
      <c r="B167" s="214"/>
      <c r="C167" s="235" t="s">
        <v>862</v>
      </c>
      <c r="D167" s="235"/>
      <c r="E167" s="235"/>
      <c r="F167" s="236" t="s">
        <v>863</v>
      </c>
      <c r="G167" s="272"/>
      <c r="H167" s="273"/>
      <c r="I167" s="273"/>
      <c r="J167" s="235" t="s">
        <v>864</v>
      </c>
      <c r="K167" s="215"/>
    </row>
    <row r="168" spans="2:11" s="1" customFormat="1" ht="5.25" customHeight="1">
      <c r="B168" s="241"/>
      <c r="C168" s="238"/>
      <c r="D168" s="238"/>
      <c r="E168" s="238"/>
      <c r="F168" s="238"/>
      <c r="G168" s="239"/>
      <c r="H168" s="238"/>
      <c r="I168" s="238"/>
      <c r="J168" s="238"/>
      <c r="K168" s="262"/>
    </row>
    <row r="169" spans="2:11" s="1" customFormat="1" ht="15" customHeight="1">
      <c r="B169" s="241"/>
      <c r="C169" s="220" t="s">
        <v>868</v>
      </c>
      <c r="D169" s="220"/>
      <c r="E169" s="220"/>
      <c r="F169" s="240" t="s">
        <v>865</v>
      </c>
      <c r="G169" s="220"/>
      <c r="H169" s="220" t="s">
        <v>905</v>
      </c>
      <c r="I169" s="220" t="s">
        <v>867</v>
      </c>
      <c r="J169" s="220">
        <v>120</v>
      </c>
      <c r="K169" s="262"/>
    </row>
    <row r="170" spans="2:11" s="1" customFormat="1" ht="15" customHeight="1">
      <c r="B170" s="241"/>
      <c r="C170" s="220" t="s">
        <v>914</v>
      </c>
      <c r="D170" s="220"/>
      <c r="E170" s="220"/>
      <c r="F170" s="240" t="s">
        <v>865</v>
      </c>
      <c r="G170" s="220"/>
      <c r="H170" s="220" t="s">
        <v>915</v>
      </c>
      <c r="I170" s="220" t="s">
        <v>867</v>
      </c>
      <c r="J170" s="220" t="s">
        <v>916</v>
      </c>
      <c r="K170" s="262"/>
    </row>
    <row r="171" spans="2:11" s="1" customFormat="1" ht="15" customHeight="1">
      <c r="B171" s="241"/>
      <c r="C171" s="220" t="s">
        <v>813</v>
      </c>
      <c r="D171" s="220"/>
      <c r="E171" s="220"/>
      <c r="F171" s="240" t="s">
        <v>865</v>
      </c>
      <c r="G171" s="220"/>
      <c r="H171" s="220" t="s">
        <v>932</v>
      </c>
      <c r="I171" s="220" t="s">
        <v>867</v>
      </c>
      <c r="J171" s="220" t="s">
        <v>916</v>
      </c>
      <c r="K171" s="262"/>
    </row>
    <row r="172" spans="2:11" s="1" customFormat="1" ht="15" customHeight="1">
      <c r="B172" s="241"/>
      <c r="C172" s="220" t="s">
        <v>870</v>
      </c>
      <c r="D172" s="220"/>
      <c r="E172" s="220"/>
      <c r="F172" s="240" t="s">
        <v>871</v>
      </c>
      <c r="G172" s="220"/>
      <c r="H172" s="220" t="s">
        <v>932</v>
      </c>
      <c r="I172" s="220" t="s">
        <v>867</v>
      </c>
      <c r="J172" s="220">
        <v>50</v>
      </c>
      <c r="K172" s="262"/>
    </row>
    <row r="173" spans="2:11" s="1" customFormat="1" ht="15" customHeight="1">
      <c r="B173" s="241"/>
      <c r="C173" s="220" t="s">
        <v>873</v>
      </c>
      <c r="D173" s="220"/>
      <c r="E173" s="220"/>
      <c r="F173" s="240" t="s">
        <v>865</v>
      </c>
      <c r="G173" s="220"/>
      <c r="H173" s="220" t="s">
        <v>932</v>
      </c>
      <c r="I173" s="220" t="s">
        <v>875</v>
      </c>
      <c r="J173" s="220"/>
      <c r="K173" s="262"/>
    </row>
    <row r="174" spans="2:11" s="1" customFormat="1" ht="15" customHeight="1">
      <c r="B174" s="241"/>
      <c r="C174" s="220" t="s">
        <v>884</v>
      </c>
      <c r="D174" s="220"/>
      <c r="E174" s="220"/>
      <c r="F174" s="240" t="s">
        <v>871</v>
      </c>
      <c r="G174" s="220"/>
      <c r="H174" s="220" t="s">
        <v>932</v>
      </c>
      <c r="I174" s="220" t="s">
        <v>867</v>
      </c>
      <c r="J174" s="220">
        <v>50</v>
      </c>
      <c r="K174" s="262"/>
    </row>
    <row r="175" spans="2:11" s="1" customFormat="1" ht="15" customHeight="1">
      <c r="B175" s="241"/>
      <c r="C175" s="220" t="s">
        <v>892</v>
      </c>
      <c r="D175" s="220"/>
      <c r="E175" s="220"/>
      <c r="F175" s="240" t="s">
        <v>871</v>
      </c>
      <c r="G175" s="220"/>
      <c r="H175" s="220" t="s">
        <v>932</v>
      </c>
      <c r="I175" s="220" t="s">
        <v>867</v>
      </c>
      <c r="J175" s="220">
        <v>50</v>
      </c>
      <c r="K175" s="262"/>
    </row>
    <row r="176" spans="2:11" s="1" customFormat="1" ht="15" customHeight="1">
      <c r="B176" s="241"/>
      <c r="C176" s="220" t="s">
        <v>890</v>
      </c>
      <c r="D176" s="220"/>
      <c r="E176" s="220"/>
      <c r="F176" s="240" t="s">
        <v>871</v>
      </c>
      <c r="G176" s="220"/>
      <c r="H176" s="220" t="s">
        <v>932</v>
      </c>
      <c r="I176" s="220" t="s">
        <v>867</v>
      </c>
      <c r="J176" s="220">
        <v>50</v>
      </c>
      <c r="K176" s="262"/>
    </row>
    <row r="177" spans="2:11" s="1" customFormat="1" ht="15" customHeight="1">
      <c r="B177" s="241"/>
      <c r="C177" s="220" t="s">
        <v>112</v>
      </c>
      <c r="D177" s="220"/>
      <c r="E177" s="220"/>
      <c r="F177" s="240" t="s">
        <v>865</v>
      </c>
      <c r="G177" s="220"/>
      <c r="H177" s="220" t="s">
        <v>933</v>
      </c>
      <c r="I177" s="220" t="s">
        <v>934</v>
      </c>
      <c r="J177" s="220"/>
      <c r="K177" s="262"/>
    </row>
    <row r="178" spans="2:11" s="1" customFormat="1" ht="15" customHeight="1">
      <c r="B178" s="241"/>
      <c r="C178" s="220" t="s">
        <v>58</v>
      </c>
      <c r="D178" s="220"/>
      <c r="E178" s="220"/>
      <c r="F178" s="240" t="s">
        <v>865</v>
      </c>
      <c r="G178" s="220"/>
      <c r="H178" s="220" t="s">
        <v>935</v>
      </c>
      <c r="I178" s="220" t="s">
        <v>936</v>
      </c>
      <c r="J178" s="220">
        <v>1</v>
      </c>
      <c r="K178" s="262"/>
    </row>
    <row r="179" spans="2:11" s="1" customFormat="1" ht="15" customHeight="1">
      <c r="B179" s="241"/>
      <c r="C179" s="220" t="s">
        <v>54</v>
      </c>
      <c r="D179" s="220"/>
      <c r="E179" s="220"/>
      <c r="F179" s="240" t="s">
        <v>865</v>
      </c>
      <c r="G179" s="220"/>
      <c r="H179" s="220" t="s">
        <v>937</v>
      </c>
      <c r="I179" s="220" t="s">
        <v>867</v>
      </c>
      <c r="J179" s="220">
        <v>20</v>
      </c>
      <c r="K179" s="262"/>
    </row>
    <row r="180" spans="2:11" s="1" customFormat="1" ht="15" customHeight="1">
      <c r="B180" s="241"/>
      <c r="C180" s="220" t="s">
        <v>55</v>
      </c>
      <c r="D180" s="220"/>
      <c r="E180" s="220"/>
      <c r="F180" s="240" t="s">
        <v>865</v>
      </c>
      <c r="G180" s="220"/>
      <c r="H180" s="220" t="s">
        <v>938</v>
      </c>
      <c r="I180" s="220" t="s">
        <v>867</v>
      </c>
      <c r="J180" s="220">
        <v>255</v>
      </c>
      <c r="K180" s="262"/>
    </row>
    <row r="181" spans="2:11" s="1" customFormat="1" ht="15" customHeight="1">
      <c r="B181" s="241"/>
      <c r="C181" s="220" t="s">
        <v>113</v>
      </c>
      <c r="D181" s="220"/>
      <c r="E181" s="220"/>
      <c r="F181" s="240" t="s">
        <v>865</v>
      </c>
      <c r="G181" s="220"/>
      <c r="H181" s="220" t="s">
        <v>829</v>
      </c>
      <c r="I181" s="220" t="s">
        <v>867</v>
      </c>
      <c r="J181" s="220">
        <v>10</v>
      </c>
      <c r="K181" s="262"/>
    </row>
    <row r="182" spans="2:11" s="1" customFormat="1" ht="15" customHeight="1">
      <c r="B182" s="241"/>
      <c r="C182" s="220" t="s">
        <v>114</v>
      </c>
      <c r="D182" s="220"/>
      <c r="E182" s="220"/>
      <c r="F182" s="240" t="s">
        <v>865</v>
      </c>
      <c r="G182" s="220"/>
      <c r="H182" s="220" t="s">
        <v>939</v>
      </c>
      <c r="I182" s="220" t="s">
        <v>900</v>
      </c>
      <c r="J182" s="220"/>
      <c r="K182" s="262"/>
    </row>
    <row r="183" spans="2:11" s="1" customFormat="1" ht="15" customHeight="1">
      <c r="B183" s="241"/>
      <c r="C183" s="220" t="s">
        <v>940</v>
      </c>
      <c r="D183" s="220"/>
      <c r="E183" s="220"/>
      <c r="F183" s="240" t="s">
        <v>865</v>
      </c>
      <c r="G183" s="220"/>
      <c r="H183" s="220" t="s">
        <v>941</v>
      </c>
      <c r="I183" s="220" t="s">
        <v>900</v>
      </c>
      <c r="J183" s="220"/>
      <c r="K183" s="262"/>
    </row>
    <row r="184" spans="2:11" s="1" customFormat="1" ht="15" customHeight="1">
      <c r="B184" s="241"/>
      <c r="C184" s="220" t="s">
        <v>929</v>
      </c>
      <c r="D184" s="220"/>
      <c r="E184" s="220"/>
      <c r="F184" s="240" t="s">
        <v>865</v>
      </c>
      <c r="G184" s="220"/>
      <c r="H184" s="220" t="s">
        <v>942</v>
      </c>
      <c r="I184" s="220" t="s">
        <v>900</v>
      </c>
      <c r="J184" s="220"/>
      <c r="K184" s="262"/>
    </row>
    <row r="185" spans="2:11" s="1" customFormat="1" ht="15" customHeight="1">
      <c r="B185" s="241"/>
      <c r="C185" s="220" t="s">
        <v>116</v>
      </c>
      <c r="D185" s="220"/>
      <c r="E185" s="220"/>
      <c r="F185" s="240" t="s">
        <v>871</v>
      </c>
      <c r="G185" s="220"/>
      <c r="H185" s="220" t="s">
        <v>943</v>
      </c>
      <c r="I185" s="220" t="s">
        <v>867</v>
      </c>
      <c r="J185" s="220">
        <v>50</v>
      </c>
      <c r="K185" s="262"/>
    </row>
    <row r="186" spans="2:11" s="1" customFormat="1" ht="15" customHeight="1">
      <c r="B186" s="241"/>
      <c r="C186" s="220" t="s">
        <v>944</v>
      </c>
      <c r="D186" s="220"/>
      <c r="E186" s="220"/>
      <c r="F186" s="240" t="s">
        <v>871</v>
      </c>
      <c r="G186" s="220"/>
      <c r="H186" s="220" t="s">
        <v>945</v>
      </c>
      <c r="I186" s="220" t="s">
        <v>946</v>
      </c>
      <c r="J186" s="220"/>
      <c r="K186" s="262"/>
    </row>
    <row r="187" spans="2:11" s="1" customFormat="1" ht="15" customHeight="1">
      <c r="B187" s="241"/>
      <c r="C187" s="220" t="s">
        <v>947</v>
      </c>
      <c r="D187" s="220"/>
      <c r="E187" s="220"/>
      <c r="F187" s="240" t="s">
        <v>871</v>
      </c>
      <c r="G187" s="220"/>
      <c r="H187" s="220" t="s">
        <v>948</v>
      </c>
      <c r="I187" s="220" t="s">
        <v>946</v>
      </c>
      <c r="J187" s="220"/>
      <c r="K187" s="262"/>
    </row>
    <row r="188" spans="2:11" s="1" customFormat="1" ht="15" customHeight="1">
      <c r="B188" s="241"/>
      <c r="C188" s="220" t="s">
        <v>949</v>
      </c>
      <c r="D188" s="220"/>
      <c r="E188" s="220"/>
      <c r="F188" s="240" t="s">
        <v>871</v>
      </c>
      <c r="G188" s="220"/>
      <c r="H188" s="220" t="s">
        <v>950</v>
      </c>
      <c r="I188" s="220" t="s">
        <v>946</v>
      </c>
      <c r="J188" s="220"/>
      <c r="K188" s="262"/>
    </row>
    <row r="189" spans="2:11" s="1" customFormat="1" ht="15" customHeight="1">
      <c r="B189" s="241"/>
      <c r="C189" s="274" t="s">
        <v>951</v>
      </c>
      <c r="D189" s="220"/>
      <c r="E189" s="220"/>
      <c r="F189" s="240" t="s">
        <v>871</v>
      </c>
      <c r="G189" s="220"/>
      <c r="H189" s="220" t="s">
        <v>952</v>
      </c>
      <c r="I189" s="220" t="s">
        <v>953</v>
      </c>
      <c r="J189" s="275" t="s">
        <v>954</v>
      </c>
      <c r="K189" s="262"/>
    </row>
    <row r="190" spans="2:11" s="1" customFormat="1" ht="15" customHeight="1">
      <c r="B190" s="241"/>
      <c r="C190" s="226" t="s">
        <v>43</v>
      </c>
      <c r="D190" s="220"/>
      <c r="E190" s="220"/>
      <c r="F190" s="240" t="s">
        <v>865</v>
      </c>
      <c r="G190" s="220"/>
      <c r="H190" s="217" t="s">
        <v>955</v>
      </c>
      <c r="I190" s="220" t="s">
        <v>956</v>
      </c>
      <c r="J190" s="220"/>
      <c r="K190" s="262"/>
    </row>
    <row r="191" spans="2:11" s="1" customFormat="1" ht="15" customHeight="1">
      <c r="B191" s="241"/>
      <c r="C191" s="226" t="s">
        <v>957</v>
      </c>
      <c r="D191" s="220"/>
      <c r="E191" s="220"/>
      <c r="F191" s="240" t="s">
        <v>865</v>
      </c>
      <c r="G191" s="220"/>
      <c r="H191" s="220" t="s">
        <v>958</v>
      </c>
      <c r="I191" s="220" t="s">
        <v>900</v>
      </c>
      <c r="J191" s="220"/>
      <c r="K191" s="262"/>
    </row>
    <row r="192" spans="2:11" s="1" customFormat="1" ht="15" customHeight="1">
      <c r="B192" s="241"/>
      <c r="C192" s="226" t="s">
        <v>959</v>
      </c>
      <c r="D192" s="220"/>
      <c r="E192" s="220"/>
      <c r="F192" s="240" t="s">
        <v>865</v>
      </c>
      <c r="G192" s="220"/>
      <c r="H192" s="220" t="s">
        <v>960</v>
      </c>
      <c r="I192" s="220" t="s">
        <v>900</v>
      </c>
      <c r="J192" s="220"/>
      <c r="K192" s="262"/>
    </row>
    <row r="193" spans="2:11" s="1" customFormat="1" ht="15" customHeight="1">
      <c r="B193" s="241"/>
      <c r="C193" s="226" t="s">
        <v>961</v>
      </c>
      <c r="D193" s="220"/>
      <c r="E193" s="220"/>
      <c r="F193" s="240" t="s">
        <v>871</v>
      </c>
      <c r="G193" s="220"/>
      <c r="H193" s="220" t="s">
        <v>962</v>
      </c>
      <c r="I193" s="220" t="s">
        <v>900</v>
      </c>
      <c r="J193" s="220"/>
      <c r="K193" s="262"/>
    </row>
    <row r="194" spans="2:11" s="1" customFormat="1" ht="15" customHeight="1">
      <c r="B194" s="268"/>
      <c r="C194" s="276"/>
      <c r="D194" s="250"/>
      <c r="E194" s="250"/>
      <c r="F194" s="250"/>
      <c r="G194" s="250"/>
      <c r="H194" s="250"/>
      <c r="I194" s="250"/>
      <c r="J194" s="250"/>
      <c r="K194" s="269"/>
    </row>
    <row r="195" spans="2:11" s="1" customFormat="1" ht="18.75" customHeight="1">
      <c r="B195" s="217"/>
      <c r="C195" s="220"/>
      <c r="D195" s="220"/>
      <c r="E195" s="220"/>
      <c r="F195" s="240"/>
      <c r="G195" s="220"/>
      <c r="H195" s="220"/>
      <c r="I195" s="220"/>
      <c r="J195" s="220"/>
      <c r="K195" s="217"/>
    </row>
    <row r="196" spans="2:11" s="1" customFormat="1" ht="18.75" customHeight="1">
      <c r="B196" s="217"/>
      <c r="C196" s="220"/>
      <c r="D196" s="220"/>
      <c r="E196" s="220"/>
      <c r="F196" s="240"/>
      <c r="G196" s="220"/>
      <c r="H196" s="220"/>
      <c r="I196" s="220"/>
      <c r="J196" s="220"/>
      <c r="K196" s="217"/>
    </row>
    <row r="197" spans="2:11" s="1" customFormat="1" ht="18.75" customHeight="1"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</row>
    <row r="198" spans="2:11" s="1" customFormat="1" ht="13.5">
      <c r="B198" s="209"/>
      <c r="C198" s="210"/>
      <c r="D198" s="210"/>
      <c r="E198" s="210"/>
      <c r="F198" s="210"/>
      <c r="G198" s="210"/>
      <c r="H198" s="210"/>
      <c r="I198" s="210"/>
      <c r="J198" s="210"/>
      <c r="K198" s="211"/>
    </row>
    <row r="199" spans="2:11" s="1" customFormat="1" ht="21">
      <c r="B199" s="212"/>
      <c r="C199" s="329" t="s">
        <v>963</v>
      </c>
      <c r="D199" s="329"/>
      <c r="E199" s="329"/>
      <c r="F199" s="329"/>
      <c r="G199" s="329"/>
      <c r="H199" s="329"/>
      <c r="I199" s="329"/>
      <c r="J199" s="329"/>
      <c r="K199" s="213"/>
    </row>
    <row r="200" spans="2:11" s="1" customFormat="1" ht="25.5" customHeight="1">
      <c r="B200" s="212"/>
      <c r="C200" s="277" t="s">
        <v>964</v>
      </c>
      <c r="D200" s="277"/>
      <c r="E200" s="277"/>
      <c r="F200" s="277" t="s">
        <v>965</v>
      </c>
      <c r="G200" s="278"/>
      <c r="H200" s="335" t="s">
        <v>966</v>
      </c>
      <c r="I200" s="335"/>
      <c r="J200" s="335"/>
      <c r="K200" s="213"/>
    </row>
    <row r="201" spans="2:11" s="1" customFormat="1" ht="5.25" customHeight="1">
      <c r="B201" s="241"/>
      <c r="C201" s="238"/>
      <c r="D201" s="238"/>
      <c r="E201" s="238"/>
      <c r="F201" s="238"/>
      <c r="G201" s="220"/>
      <c r="H201" s="238"/>
      <c r="I201" s="238"/>
      <c r="J201" s="238"/>
      <c r="K201" s="262"/>
    </row>
    <row r="202" spans="2:11" s="1" customFormat="1" ht="15" customHeight="1">
      <c r="B202" s="241"/>
      <c r="C202" s="220" t="s">
        <v>956</v>
      </c>
      <c r="D202" s="220"/>
      <c r="E202" s="220"/>
      <c r="F202" s="240" t="s">
        <v>44</v>
      </c>
      <c r="G202" s="220"/>
      <c r="H202" s="334" t="s">
        <v>967</v>
      </c>
      <c r="I202" s="334"/>
      <c r="J202" s="334"/>
      <c r="K202" s="262"/>
    </row>
    <row r="203" spans="2:11" s="1" customFormat="1" ht="15" customHeight="1">
      <c r="B203" s="241"/>
      <c r="C203" s="247"/>
      <c r="D203" s="220"/>
      <c r="E203" s="220"/>
      <c r="F203" s="240" t="s">
        <v>45</v>
      </c>
      <c r="G203" s="220"/>
      <c r="H203" s="334" t="s">
        <v>968</v>
      </c>
      <c r="I203" s="334"/>
      <c r="J203" s="334"/>
      <c r="K203" s="262"/>
    </row>
    <row r="204" spans="2:11" s="1" customFormat="1" ht="15" customHeight="1">
      <c r="B204" s="241"/>
      <c r="C204" s="247"/>
      <c r="D204" s="220"/>
      <c r="E204" s="220"/>
      <c r="F204" s="240" t="s">
        <v>48</v>
      </c>
      <c r="G204" s="220"/>
      <c r="H204" s="334" t="s">
        <v>969</v>
      </c>
      <c r="I204" s="334"/>
      <c r="J204" s="334"/>
      <c r="K204" s="262"/>
    </row>
    <row r="205" spans="2:11" s="1" customFormat="1" ht="15" customHeight="1">
      <c r="B205" s="241"/>
      <c r="C205" s="220"/>
      <c r="D205" s="220"/>
      <c r="E205" s="220"/>
      <c r="F205" s="240" t="s">
        <v>46</v>
      </c>
      <c r="G205" s="220"/>
      <c r="H205" s="334" t="s">
        <v>970</v>
      </c>
      <c r="I205" s="334"/>
      <c r="J205" s="334"/>
      <c r="K205" s="262"/>
    </row>
    <row r="206" spans="2:11" s="1" customFormat="1" ht="15" customHeight="1">
      <c r="B206" s="241"/>
      <c r="C206" s="220"/>
      <c r="D206" s="220"/>
      <c r="E206" s="220"/>
      <c r="F206" s="240" t="s">
        <v>47</v>
      </c>
      <c r="G206" s="220"/>
      <c r="H206" s="334" t="s">
        <v>971</v>
      </c>
      <c r="I206" s="334"/>
      <c r="J206" s="334"/>
      <c r="K206" s="262"/>
    </row>
    <row r="207" spans="2:11" s="1" customFormat="1" ht="15" customHeight="1">
      <c r="B207" s="241"/>
      <c r="C207" s="220"/>
      <c r="D207" s="220"/>
      <c r="E207" s="220"/>
      <c r="F207" s="240"/>
      <c r="G207" s="220"/>
      <c r="H207" s="220"/>
      <c r="I207" s="220"/>
      <c r="J207" s="220"/>
      <c r="K207" s="262"/>
    </row>
    <row r="208" spans="2:11" s="1" customFormat="1" ht="15" customHeight="1">
      <c r="B208" s="241"/>
      <c r="C208" s="220" t="s">
        <v>912</v>
      </c>
      <c r="D208" s="220"/>
      <c r="E208" s="220"/>
      <c r="F208" s="240" t="s">
        <v>80</v>
      </c>
      <c r="G208" s="220"/>
      <c r="H208" s="334" t="s">
        <v>972</v>
      </c>
      <c r="I208" s="334"/>
      <c r="J208" s="334"/>
      <c r="K208" s="262"/>
    </row>
    <row r="209" spans="2:11" s="1" customFormat="1" ht="15" customHeight="1">
      <c r="B209" s="241"/>
      <c r="C209" s="247"/>
      <c r="D209" s="220"/>
      <c r="E209" s="220"/>
      <c r="F209" s="240" t="s">
        <v>807</v>
      </c>
      <c r="G209" s="220"/>
      <c r="H209" s="334" t="s">
        <v>808</v>
      </c>
      <c r="I209" s="334"/>
      <c r="J209" s="334"/>
      <c r="K209" s="262"/>
    </row>
    <row r="210" spans="2:11" s="1" customFormat="1" ht="15" customHeight="1">
      <c r="B210" s="241"/>
      <c r="C210" s="220"/>
      <c r="D210" s="220"/>
      <c r="E210" s="220"/>
      <c r="F210" s="240" t="s">
        <v>805</v>
      </c>
      <c r="G210" s="220"/>
      <c r="H210" s="334" t="s">
        <v>973</v>
      </c>
      <c r="I210" s="334"/>
      <c r="J210" s="334"/>
      <c r="K210" s="262"/>
    </row>
    <row r="211" spans="2:11" s="1" customFormat="1" ht="15" customHeight="1">
      <c r="B211" s="279"/>
      <c r="C211" s="247"/>
      <c r="D211" s="247"/>
      <c r="E211" s="247"/>
      <c r="F211" s="240" t="s">
        <v>809</v>
      </c>
      <c r="G211" s="226"/>
      <c r="H211" s="333" t="s">
        <v>810</v>
      </c>
      <c r="I211" s="333"/>
      <c r="J211" s="333"/>
      <c r="K211" s="280"/>
    </row>
    <row r="212" spans="2:11" s="1" customFormat="1" ht="15" customHeight="1">
      <c r="B212" s="279"/>
      <c r="C212" s="247"/>
      <c r="D212" s="247"/>
      <c r="E212" s="247"/>
      <c r="F212" s="240" t="s">
        <v>811</v>
      </c>
      <c r="G212" s="226"/>
      <c r="H212" s="333" t="s">
        <v>974</v>
      </c>
      <c r="I212" s="333"/>
      <c r="J212" s="333"/>
      <c r="K212" s="280"/>
    </row>
    <row r="213" spans="2:11" s="1" customFormat="1" ht="15" customHeight="1">
      <c r="B213" s="279"/>
      <c r="C213" s="247"/>
      <c r="D213" s="247"/>
      <c r="E213" s="247"/>
      <c r="F213" s="281"/>
      <c r="G213" s="226"/>
      <c r="H213" s="282"/>
      <c r="I213" s="282"/>
      <c r="J213" s="282"/>
      <c r="K213" s="280"/>
    </row>
    <row r="214" spans="2:11" s="1" customFormat="1" ht="15" customHeight="1">
      <c r="B214" s="279"/>
      <c r="C214" s="220" t="s">
        <v>936</v>
      </c>
      <c r="D214" s="247"/>
      <c r="E214" s="247"/>
      <c r="F214" s="240">
        <v>1</v>
      </c>
      <c r="G214" s="226"/>
      <c r="H214" s="333" t="s">
        <v>975</v>
      </c>
      <c r="I214" s="333"/>
      <c r="J214" s="333"/>
      <c r="K214" s="280"/>
    </row>
    <row r="215" spans="2:11" s="1" customFormat="1" ht="15" customHeight="1">
      <c r="B215" s="279"/>
      <c r="C215" s="247"/>
      <c r="D215" s="247"/>
      <c r="E215" s="247"/>
      <c r="F215" s="240">
        <v>2</v>
      </c>
      <c r="G215" s="226"/>
      <c r="H215" s="333" t="s">
        <v>976</v>
      </c>
      <c r="I215" s="333"/>
      <c r="J215" s="333"/>
      <c r="K215" s="280"/>
    </row>
    <row r="216" spans="2:11" s="1" customFormat="1" ht="15" customHeight="1">
      <c r="B216" s="279"/>
      <c r="C216" s="247"/>
      <c r="D216" s="247"/>
      <c r="E216" s="247"/>
      <c r="F216" s="240">
        <v>3</v>
      </c>
      <c r="G216" s="226"/>
      <c r="H216" s="333" t="s">
        <v>977</v>
      </c>
      <c r="I216" s="333"/>
      <c r="J216" s="333"/>
      <c r="K216" s="280"/>
    </row>
    <row r="217" spans="2:11" s="1" customFormat="1" ht="15" customHeight="1">
      <c r="B217" s="279"/>
      <c r="C217" s="247"/>
      <c r="D217" s="247"/>
      <c r="E217" s="247"/>
      <c r="F217" s="240">
        <v>4</v>
      </c>
      <c r="G217" s="226"/>
      <c r="H217" s="333" t="s">
        <v>978</v>
      </c>
      <c r="I217" s="333"/>
      <c r="J217" s="333"/>
      <c r="K217" s="280"/>
    </row>
    <row r="218" spans="2:11" s="1" customFormat="1" ht="12.75" customHeight="1">
      <c r="B218" s="283"/>
      <c r="C218" s="284"/>
      <c r="D218" s="284"/>
      <c r="E218" s="284"/>
      <c r="F218" s="284"/>
      <c r="G218" s="284"/>
      <c r="H218" s="284"/>
      <c r="I218" s="284"/>
      <c r="J218" s="284"/>
      <c r="K218" s="28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RENCOVA-TOSH\Renčová</dc:creator>
  <cp:keywords/>
  <dc:description/>
  <cp:lastModifiedBy>Lubomír Jelínek</cp:lastModifiedBy>
  <dcterms:created xsi:type="dcterms:W3CDTF">2020-04-02T07:56:40Z</dcterms:created>
  <dcterms:modified xsi:type="dcterms:W3CDTF">2020-04-08T07:19:28Z</dcterms:modified>
  <cp:category/>
  <cp:version/>
  <cp:contentType/>
  <cp:contentStatus/>
</cp:coreProperties>
</file>