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Rekapitulace stavby" sheetId="1" r:id="rId1"/>
    <sheet name="200226 - Výměna oken a dv..." sheetId="2" r:id="rId2"/>
  </sheets>
  <definedNames>
    <definedName name="_xlnm._FilterDatabase" localSheetId="1" hidden="1">'200226 - Výměna oken a dv...'!$C$125:$K$477</definedName>
    <definedName name="_xlnm.Print_Area" localSheetId="1">'200226 - Výměna oken a dv...'!$C$82:$J$109,'200226 - Výměna oken a dv...'!$C$115:$K$477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'200226 - Výměna oken a dv...'!$125:$125</definedName>
  </definedNames>
  <calcPr calcId="181029"/>
  <extLst/>
</workbook>
</file>

<file path=xl/sharedStrings.xml><?xml version="1.0" encoding="utf-8"?>
<sst xmlns="http://schemas.openxmlformats.org/spreadsheetml/2006/main" count="3427" uniqueCount="484">
  <si>
    <t>Export Komplet</t>
  </si>
  <si>
    <t/>
  </si>
  <si>
    <t>2.0</t>
  </si>
  <si>
    <t>ZAMOK</t>
  </si>
  <si>
    <t>False</t>
  </si>
  <si>
    <t>{df9c16cf-c411-4c98-a3a1-109b7202dc89}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</si>
  <si>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</si>
  <si>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</si>
  <si>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</si>
  <si>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</si>
  <si>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</si>
  <si>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</si>
  <si>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</si>
  <si>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</si>
  <si>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200226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</si>
  <si>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</si>
  <si>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</si>
  <si>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oken a dveří Jindřicha z Lipé 97/23, Česká Lípa</t>
  </si>
  <si>
    <t>KSO:</t>
  </si>
  <si>
    <t>CC-CZ:</t>
  </si>
  <si>
    <t>Místo:</t>
  </si>
  <si>
    <t>Česká Lípa</t>
  </si>
  <si>
    <t>Datum:</t>
  </si>
  <si>
    <t>26. 2. 2020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</si>
  <si>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</si>
  <si>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</si>
  <si>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</si>
  <si>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</si>
  <si>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</si>
  <si>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</si>
  <si>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</si>
  <si>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Petr Kubiš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</si>
  <si>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</si>
  <si>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</si>
  <si>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</si>
  <si>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</si>
  <si>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</si>
  <si>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</si>
  <si>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</si>
  <si>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</si>
  <si>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</si>
  <si>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</si>
  <si>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</si>
  <si>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</si>
  <si>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</si>
  <si>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</si>
  <si>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</si>
  <si>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</si>
  <si>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</si>
  <si>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</si>
  <si>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</si>
  <si>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</si>
  <si>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</si>
  <si>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</si>
  <si>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</si>
  <si>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</si>
  <si>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</si>
  <si>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</si>
  <si>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</si>
  <si>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</si>
  <si>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</si>
  <si>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</si>
  <si>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</si>
  <si>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</si>
  <si>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</si>
  <si>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</si>
  <si>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</si>
  <si>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</si>
  <si>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</si>
  <si>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</si>
  <si>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</si>
  <si>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</si>
  <si>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</si>
  <si>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</si>
  <si>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</si>
  <si>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</si>
  <si>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</si>
  <si>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</si>
  <si>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</si>
  <si>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</si>
  <si>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</si>
  <si>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</si>
  <si>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</si>
  <si>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</si>
  <si>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</si>
  <si>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</si>
  <si>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</si>
  <si>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</si>
  <si>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</si>
  <si>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</si>
  <si>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</si>
  <si>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</si>
  <si>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</si>
  <si>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</si>
  <si>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</si>
  <si>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</si>
  <si>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783 - Nátěry</t>
  </si>
  <si>
    <t xml:space="preserve">    784 - Malby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</si>
  <si>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</si>
  <si>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</si>
  <si>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</si>
  <si>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</si>
  <si>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</si>
  <si>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</si>
  <si>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</si>
  <si>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</si>
  <si>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</si>
  <si>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</si>
  <si>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</si>
  <si>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</si>
  <si>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</si>
  <si>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</si>
  <si>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</si>
  <si>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</si>
  <si>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</si>
  <si>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</si>
  <si>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</si>
  <si>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</si>
  <si>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</si>
  <si>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</si>
  <si>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</si>
  <si>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612131121</t>
  </si>
  <si>
    <t>Penetrační disperzní nátěr vnitřních stěn nanášený ručně</t>
  </si>
  <si>
    <t>m2</t>
  </si>
  <si>
    <t>CS ÚRS 2020 01</t>
  </si>
  <si>
    <t>4</t>
  </si>
  <si>
    <t>2</t>
  </si>
  <si>
    <t>1122015948</t>
  </si>
  <si>
    <t>PP</t>
  </si>
  <si>
    <t>Podkladní a spojovací vrstva vnitřních omítaných ploch  penetrace akrylát-silikonová nanášená ručně stěn</t>
  </si>
  <si>
    <t>VV</t>
  </si>
  <si>
    <t>vnitřní ostění oken</t>
  </si>
  <si>
    <t>(1,25+1,75*2)*0,45*7 "O1</t>
  </si>
  <si>
    <t>(0,95+1,5*2)*0,45*3 "O2</t>
  </si>
  <si>
    <t>(2,05+1,45*2)*0,3 "O3</t>
  </si>
  <si>
    <t>(0,8+1,1*2)*0,3 "O4</t>
  </si>
  <si>
    <t>(0,9+1,2*2)*0,3 "O5</t>
  </si>
  <si>
    <t>(1,2+1,2*2)*0,3 "O6</t>
  </si>
  <si>
    <t>(0,5+0,9*2)*0,3 "O7</t>
  </si>
  <si>
    <t>(1,1+1,5*2)*0,3*2 "O8</t>
  </si>
  <si>
    <t>vnitřní ostění dveří</t>
  </si>
  <si>
    <t>(0,8+2,0*2)*3</t>
  </si>
  <si>
    <t>odhad drobných oprav</t>
  </si>
  <si>
    <t>20,0</t>
  </si>
  <si>
    <t>Součet</t>
  </si>
  <si>
    <t>612311131R</t>
  </si>
  <si>
    <t>Potažení vnitřních stěn vápenným štukem tloušťky do 3 mm - špalety</t>
  </si>
  <si>
    <t>-1880517836</t>
  </si>
  <si>
    <t>Potažení vnitřních ploch štukem tloušťky do 3 mm svislých konstrukcí stěn</t>
  </si>
  <si>
    <t>3</t>
  </si>
  <si>
    <t>612325301</t>
  </si>
  <si>
    <t>Vápenocementová hladká omítka ostění nebo nadpraží</t>
  </si>
  <si>
    <t>1325596605</t>
  </si>
  <si>
    <t>Vápenocementová nebo vápenná omítka ostění nebo nadpraží hladká</t>
  </si>
  <si>
    <t xml:space="preserve">špaletová okna </t>
  </si>
  <si>
    <t>"O1" (1,25*2+1,75*2)*7*0,3</t>
  </si>
  <si>
    <t>"O2" (0,95*1,5)*3*0,2</t>
  </si>
  <si>
    <t>"O8" (1,1*1,5)*2*0,2</t>
  </si>
  <si>
    <t>619995001</t>
  </si>
  <si>
    <t>Začištění omítek kolem oken, dveří, podlah nebo obkladů</t>
  </si>
  <si>
    <t>m</t>
  </si>
  <si>
    <t>-2054437722</t>
  </si>
  <si>
    <t>Začištění omítek (s dodáním hmot) kolem oken, dveří, podlah, obkladů apod.</t>
  </si>
  <si>
    <t xml:space="preserve">okna </t>
  </si>
  <si>
    <t>"O1" (1,25*2+1,75*2)*7</t>
  </si>
  <si>
    <t>"O2" (0,95*2+1,5*2)*3</t>
  </si>
  <si>
    <t>"O3" (2,05*2+1,45*2)*1</t>
  </si>
  <si>
    <t>"O4" (0,8*2+1,1*2)*1</t>
  </si>
  <si>
    <t>"O5" (0,9*2+1,2*2)*1</t>
  </si>
  <si>
    <t>"O6" (1,2*2+1,2*2)*1</t>
  </si>
  <si>
    <t>"O7" (0,5*2+0,9*2)*1</t>
  </si>
  <si>
    <t>"O8" (1,1*2+1,5*2)*2</t>
  </si>
  <si>
    <t>Mezisoučet</t>
  </si>
  <si>
    <t>dveře</t>
  </si>
  <si>
    <t>"D1" (0,9+2,0*2)*3</t>
  </si>
  <si>
    <t>5</t>
  </si>
  <si>
    <t>619999001R</t>
  </si>
  <si>
    <t>Ochrana a zakrývání souvisejících ploch v rozsahu nutném pro provedení výměny oken</t>
  </si>
  <si>
    <t>kpl</t>
  </si>
  <si>
    <t>-795681188</t>
  </si>
  <si>
    <t>622131121</t>
  </si>
  <si>
    <t>Penetrace akrylát-silikon vnějších stěn nanášená ručně</t>
  </si>
  <si>
    <t>-433969223</t>
  </si>
  <si>
    <t>Podkladní a spojovací vrstva vnějších omítaných ploch penetrace akrylát-silikonová nanášená ručně stěn</t>
  </si>
  <si>
    <t>vnější ostění</t>
  </si>
  <si>
    <t>"O1" (1,25+1,75*2)*7*0,2</t>
  </si>
  <si>
    <t>"O2" (0,95+1,5*2)*3*0,2</t>
  </si>
  <si>
    <t>"O3" (2,05+1,45*2)*1*0,2</t>
  </si>
  <si>
    <t>"O4" (0,8+1,1*2)*1*0,2</t>
  </si>
  <si>
    <t>"O5" (0,9+1,2*2)*1*0,2</t>
  </si>
  <si>
    <t>"O6" (1,2+1,2*2)*1*0,2</t>
  </si>
  <si>
    <t>"O7" (0,5+0,9*2)*1*0,2</t>
  </si>
  <si>
    <t>"O8" (1,1+1,5*2)*2*0,2</t>
  </si>
  <si>
    <t>"D1" (0,9+2,0*2)*3*0,2</t>
  </si>
  <si>
    <t>7</t>
  </si>
  <si>
    <t>622321131R</t>
  </si>
  <si>
    <t>Potažení vnějších stěn aktivovaným štukem tloušťky do 3 mm - špalety</t>
  </si>
  <si>
    <t>-785557665</t>
  </si>
  <si>
    <t>Potažení vnějších ploch štukem aktivovaným, tloušťky do 3 mm stěn</t>
  </si>
  <si>
    <t>8</t>
  </si>
  <si>
    <t>629135102</t>
  </si>
  <si>
    <t>Vyrovnávací vrstva pod klempířské prvky z MC š do 300 mm</t>
  </si>
  <si>
    <t>-2111501467</t>
  </si>
  <si>
    <t>Vyrovnávací vrstva z cementové malty pod klempířskými prvky šířky přes 150 do 300 mm</t>
  </si>
  <si>
    <t>oplechování parapetů</t>
  </si>
  <si>
    <t>1,75*4 "K1</t>
  </si>
  <si>
    <t>5,45 "K1a</t>
  </si>
  <si>
    <t>0,95*3 "K2</t>
  </si>
  <si>
    <t>2,05 "K3</t>
  </si>
  <si>
    <t>0,8 "K4</t>
  </si>
  <si>
    <t>0,8 "K5</t>
  </si>
  <si>
    <t>0,8 "K6</t>
  </si>
  <si>
    <t>0,5 "K7</t>
  </si>
  <si>
    <t>1,1*2 "K8</t>
  </si>
  <si>
    <t>9</t>
  </si>
  <si>
    <t>629991011</t>
  </si>
  <si>
    <t>Zakrytí výplní otvorů a svislých ploch fólií přilepenou lepící páskou</t>
  </si>
  <si>
    <t>1978467419</t>
  </si>
  <si>
    <t>Zakrytí vnějších ploch před znečištěním včetně pozdějšího odkrytí výplní otvorů a svislých ploch fólií přilepenou lepící páskou</t>
  </si>
  <si>
    <t>"O1" (1,25*1,75)*7</t>
  </si>
  <si>
    <t>"O2" (0,95*1,5)*3</t>
  </si>
  <si>
    <t>"O3" (2,05*1,45)*1</t>
  </si>
  <si>
    <t>"O4" (0,8*1,1)*1</t>
  </si>
  <si>
    <t>"O5" (0,9*1,2)*1</t>
  </si>
  <si>
    <t>"O6" (1,2*1,2)*1</t>
  </si>
  <si>
    <t>"O7" (0,5*0,9)*1</t>
  </si>
  <si>
    <t>"O8" (1,1*1,5)*2</t>
  </si>
  <si>
    <t>10</t>
  </si>
  <si>
    <t>62999500R</t>
  </si>
  <si>
    <t>Začištění omítek kolem vnějších parapetů</t>
  </si>
  <si>
    <t>-213054813</t>
  </si>
  <si>
    <t>parapety osazované pod omítku</t>
  </si>
  <si>
    <t>Ostatní konstrukce a práce, bourání</t>
  </si>
  <si>
    <t>11</t>
  </si>
  <si>
    <t>952000000</t>
  </si>
  <si>
    <t>Přípravné a dokončovací práce</t>
  </si>
  <si>
    <t>-189914660</t>
  </si>
  <si>
    <t>Přípravné a dokončovací práce - posouvání nábytku apod.</t>
  </si>
  <si>
    <t>12</t>
  </si>
  <si>
    <t>952901111</t>
  </si>
  <si>
    <t>Vyčištění budov bytové a občanské výstavby při výšce podlaží do 4 m</t>
  </si>
  <si>
    <t>1525693052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</si>
  <si>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</si>
  <si>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prostor v místě výměny oken, manipulace</t>
  </si>
  <si>
    <t>100,0</t>
  </si>
  <si>
    <t>13</t>
  </si>
  <si>
    <t>968062245</t>
  </si>
  <si>
    <t>Vybourání dřevěných rámů oken jednoduchých včetně křídel pl do 2 m2</t>
  </si>
  <si>
    <t>412363752</t>
  </si>
  <si>
    <t>Vybourání dřevěných rámů oken s křídly, dveřních zárubní, vrat, stěn, ostění nebo obkladů  rámů oken s křídly jednoduchých, plochy do 2 m2</t>
  </si>
  <si>
    <t>špaletová okna se zděnou špaletou</t>
  </si>
  <si>
    <t>okna ozn. O2</t>
  </si>
  <si>
    <t>((1,1*1,65)*3)*2</t>
  </si>
  <si>
    <t>okna ozn. O8</t>
  </si>
  <si>
    <t>((1,2*1,65)*2)*2</t>
  </si>
  <si>
    <t>14</t>
  </si>
  <si>
    <t>968062355</t>
  </si>
  <si>
    <t>Vybourání dřevěných rámů oken dvojitých včetně křídel pl do 2 m2</t>
  </si>
  <si>
    <t>1341137632</t>
  </si>
  <si>
    <t>Vybourání dřevěných rámů oken s křídly, dveřních zárubní, vrat, stěn, ostění nebo obkladů rámů oken s křídly dvojitých, plochy do 2 m2</t>
  </si>
  <si>
    <t>špaletová okna ozn. O1</t>
  </si>
  <si>
    <t>(1,35*1,85)*7</t>
  </si>
  <si>
    <t>968062375</t>
  </si>
  <si>
    <t>Vybourání dřevěných rámů oken zdvojených včetně křídel pl do 2 m2</t>
  </si>
  <si>
    <t>411851403</t>
  </si>
  <si>
    <t>Vybourání dřevěných rámů oken s křídly, dveřních zárubní, vrat, stěn, ostění nebo obkladů rámů oken s křídly zdvojených, plochy do 2 m2</t>
  </si>
  <si>
    <t>16</t>
  </si>
  <si>
    <t>968062376</t>
  </si>
  <si>
    <t>Vybourání dřevěných rámů oken zdvojených včetně křídel pl do 4 m2</t>
  </si>
  <si>
    <t>1830978599</t>
  </si>
  <si>
    <t>Vybourání dřevěných rámů oken s křídly, dveřních zárubní, vrat, stěn, ostění nebo obkladů rámů oken s křídly zdvojených, plochy do 4 m2</t>
  </si>
  <si>
    <t>17</t>
  </si>
  <si>
    <t>968062991</t>
  </si>
  <si>
    <t>Vybourání vnitřních deštění výkladů, ostění a obkladů stěn</t>
  </si>
  <si>
    <t>-282094076</t>
  </si>
  <si>
    <t>Vybourání dřevěných rámů oken s křídly, dveřních zárubní, vrat, stěn, ostění nebo obkladů vnitřních deštění výkladů, ostění a obkladů stěn jakékoliv plochy</t>
  </si>
  <si>
    <t>18</t>
  </si>
  <si>
    <t>968072455</t>
  </si>
  <si>
    <t>Vybourání kovových dveřních zárubní pl do 2 m2</t>
  </si>
  <si>
    <t>1090427823</t>
  </si>
  <si>
    <t>Vybourání kovových rámů oken s křídly, dveřních zárubní, vrat, stěn, ostění nebo obkladů  dveřních zárubní, plochy do 2 m2</t>
  </si>
  <si>
    <t>"D1" (0,9*2,0)*3</t>
  </si>
  <si>
    <t>997</t>
  </si>
  <si>
    <t>Přesun sutě</t>
  </si>
  <si>
    <t>19</t>
  </si>
  <si>
    <t>997013213</t>
  </si>
  <si>
    <t>Vnitrostaveništní doprava suti a vybouraných hmot pro budovy v do 12 m ručně</t>
  </si>
  <si>
    <t>t</t>
  </si>
  <si>
    <t>-530554721</t>
  </si>
  <si>
    <t>Vnitrostaveništní doprava suti a vybouraných hmot vodorovně do 50 m svisle ručně (nošením po schodech) pro budovy a haly výšky přes 9 do 12 m</t>
  </si>
  <si>
    <t>20</t>
  </si>
  <si>
    <t>997013501.1</t>
  </si>
  <si>
    <t>Odvoz  suti na skládku a vybouraných hmot se složením - skládka dle dodavatele stavby</t>
  </si>
  <si>
    <t>-1407263367</t>
  </si>
  <si>
    <t>997013831</t>
  </si>
  <si>
    <t>Poplatek za uložení stavebního směsného odpadu na skládce (skládkovné)</t>
  </si>
  <si>
    <t>-1357319540</t>
  </si>
  <si>
    <t>Poplatek za uložení stavebního odpadu na skládce (skládkovné) směsného</t>
  </si>
  <si>
    <t>998</t>
  </si>
  <si>
    <t>Přesun hmot</t>
  </si>
  <si>
    <t>22</t>
  </si>
  <si>
    <t>998011002</t>
  </si>
  <si>
    <t>Přesun hmot pro budovy zděné v do 12 m</t>
  </si>
  <si>
    <t>-2145943053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</si>
  <si>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</si>
  <si>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</si>
  <si>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</si>
  <si>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764</t>
  </si>
  <si>
    <t>Konstrukce klempířské</t>
  </si>
  <si>
    <t>23</t>
  </si>
  <si>
    <t>764002851</t>
  </si>
  <si>
    <t>Demontáž oplechování parapetů do suti</t>
  </si>
  <si>
    <t>-62024912</t>
  </si>
  <si>
    <t>Demontáž klempířských konstrukcí oplechování parapetů do suti</t>
  </si>
  <si>
    <t>stávající oplechování parapetů</t>
  </si>
  <si>
    <t>24</t>
  </si>
  <si>
    <t>764246443.1</t>
  </si>
  <si>
    <t>Oplechování parapetů rovných celoplošně lepené z TiZn předzvětralého plechu rš 260 mm</t>
  </si>
  <si>
    <t>-1860355455</t>
  </si>
  <si>
    <t>Oplechování parapetů z titanzinkového předzvětralého plechu rovných celoplošně lepené, bez rohů rš 260 mm</t>
  </si>
  <si>
    <t>25</t>
  </si>
  <si>
    <t>764246443.2</t>
  </si>
  <si>
    <t>Oplechování parapetů rovných celoplošně lepené z TiZn předzvětralého plechu rš 300 mm</t>
  </si>
  <si>
    <t>1614728607</t>
  </si>
  <si>
    <t>Oplechování parapetů z titanzinkového předzvětralého plechu rovných celoplošně lepené, bez rohů rš 300 mm</t>
  </si>
  <si>
    <t>26</t>
  </si>
  <si>
    <t>764246444.1</t>
  </si>
  <si>
    <t>Oplechování parapetů rovných celoplošně lepené z TiZn předzvětralého plechu do rš 340 mm - ozn. K1, K1a</t>
  </si>
  <si>
    <t>1261379155</t>
  </si>
  <si>
    <t>Oplechování parapetů z titanzinkového předzvětralého plechu rovných celoplošně lepené, bez rohů rš 350 mm</t>
  </si>
  <si>
    <t>27</t>
  </si>
  <si>
    <t>764246444.2</t>
  </si>
  <si>
    <t>Oplechování parapetů rovných celoplošně lepené z TiZn předzvětralého plechu rš 340 mm</t>
  </si>
  <si>
    <t>2126802928</t>
  </si>
  <si>
    <t>Oplechování parapetů z titanzinkového předzvětralého plechu rovných celoplošně lepené, bez rohů rš 340 mm</t>
  </si>
  <si>
    <t>28</t>
  </si>
  <si>
    <t>764216643R</t>
  </si>
  <si>
    <t>Dodávka a montáž přechodových lišt (alternetiva k parapetům)</t>
  </si>
  <si>
    <t>-1420333183</t>
  </si>
  <si>
    <t>Oplechování parapetů z pozinkovaného plechu s povrchovou úpravou rovných celoplošně lepené</t>
  </si>
  <si>
    <t>29</t>
  </si>
  <si>
    <t>998764202</t>
  </si>
  <si>
    <t>Přesun hmot procentní pro konstrukce klempířské v objektech v do 12 m</t>
  </si>
  <si>
    <t>%</t>
  </si>
  <si>
    <t>1110536543</t>
  </si>
  <si>
    <t>Přesun hmot pro konstrukce klempířské stanovený procentní sazbou (%) z ceny vodorovná dopravní vzdálenost do 50 m v objektech výšky přes 6 do 12 m</t>
  </si>
  <si>
    <t>766</t>
  </si>
  <si>
    <t>Konstrukce truhlářské</t>
  </si>
  <si>
    <t>30</t>
  </si>
  <si>
    <t>766000001</t>
  </si>
  <si>
    <t>O1 - Dodávka a montáž okno dřevěné, trojkřídlé, izolační sklo, barva bílá, rozm. 1250/1750 mm</t>
  </si>
  <si>
    <t>kus</t>
  </si>
  <si>
    <t>-928560863</t>
  </si>
  <si>
    <t xml:space="preserve">O1 - Dodávka a montáž okno dřevěné, trojkřídlé, izolační sklo, rozm. 1250/1750 mm
</t>
  </si>
  <si>
    <t>P</t>
  </si>
  <si>
    <t>Poznámka k položce:
specifikace a schema okna viz Tabulka výplní</t>
  </si>
  <si>
    <t>31</t>
  </si>
  <si>
    <t>766000002</t>
  </si>
  <si>
    <t>O2 - Dodávka a montáž okno plastové, trojkřídlé, izolační sklo, barva bílá, rozm. 950/1500 mm</t>
  </si>
  <si>
    <t>1581635867</t>
  </si>
  <si>
    <t>O2 - Dodávka a montáž okno plastové, trojkřídlé, izolační sklo, rozm. 950/1500 mm</t>
  </si>
  <si>
    <t>32</t>
  </si>
  <si>
    <t>766000003</t>
  </si>
  <si>
    <t>O3 - Dodávka a montáž okno plastové, jednokřídlé, izolační sklo, barva bílá, rozm. 2050/1450 mm</t>
  </si>
  <si>
    <t>388961608</t>
  </si>
  <si>
    <t xml:space="preserve">O3 - Dodávka a montáž okno plastové, jednokřídlé, izolační sklo, rozm. 2050/1450 mm
</t>
  </si>
  <si>
    <t>33</t>
  </si>
  <si>
    <t>766000004</t>
  </si>
  <si>
    <t>O4 - Dodávka a montáž okno plastové, jednokřídlé, izolační sklo, barva bílá, rozm. 800/1100 mm</t>
  </si>
  <si>
    <t>900903606</t>
  </si>
  <si>
    <t>O4 - Dodávka a montáž okno plastové, jednokřídlé, izolační sklo, rozm. 800/1100 mm</t>
  </si>
  <si>
    <t>34</t>
  </si>
  <si>
    <t>766000005</t>
  </si>
  <si>
    <t>O5 - Dodávka a montáž okno plastové, jednokřídlé, izolační sklo, barva bílá,  rozm. 900/1200 mm</t>
  </si>
  <si>
    <t>756130922</t>
  </si>
  <si>
    <t xml:space="preserve">O4 - Dodávka a montáž okno plastové, jednokřídlé, izolační sklo, rozm. 900/1200 mm
</t>
  </si>
  <si>
    <t xml:space="preserve">Poznámka k položce:
specifikace a schema okna viz Tabulka výplní
</t>
  </si>
  <si>
    <t>35</t>
  </si>
  <si>
    <t>766000006</t>
  </si>
  <si>
    <t>O6 - Dodávka a montáž okno plastové, dvoukřídlé, izolační sklo, barva bílá, rozm. 1200/1200 mm</t>
  </si>
  <si>
    <t>757704700</t>
  </si>
  <si>
    <t>O5 - Dodávka a montáž okno plastové, dvoukřídlé, izolační sklo, rozm. 1200/1200 mm</t>
  </si>
  <si>
    <t>36</t>
  </si>
  <si>
    <t>766000007</t>
  </si>
  <si>
    <t>O7 - Dodávka a montáž okno plastové, jednokřídlé, izolační sklo, barva bílá, rozm. 500/900 mm</t>
  </si>
  <si>
    <t>1305392412</t>
  </si>
  <si>
    <t>O7 - Dodávka a montáž okno plastové, jednokřídlé, izolační sklo, rozm. 500/900 mm</t>
  </si>
  <si>
    <t>37</t>
  </si>
  <si>
    <t>766000008</t>
  </si>
  <si>
    <t>O8 - Dodávka a montáž okno dřevěné, trojkřídlé, izolační sklo, barva bílá, rozm. 1100/1500 mm</t>
  </si>
  <si>
    <t>-759404499</t>
  </si>
  <si>
    <t>O8 - Dodávka a montáž okno dřevěné, trojkřídlé, izolační sklo, rozm. 1100/1500 mm</t>
  </si>
  <si>
    <t xml:space="preserve">Poznámka k položce:
specifikace a schema okna viz Tabulka výplní
</t>
  </si>
  <si>
    <t>38</t>
  </si>
  <si>
    <t>766000012</t>
  </si>
  <si>
    <t>D1 - Dodávka a montáž dveře plastové, vč. zárubně, plné, rozm. 1000/2100 mm</t>
  </si>
  <si>
    <t>-423962613</t>
  </si>
  <si>
    <t>39</t>
  </si>
  <si>
    <t>766629214</t>
  </si>
  <si>
    <t>Příplatek k montáži oken rovné ostění připojovací spára - vnitřní interiérová páska</t>
  </si>
  <si>
    <t>1261802961</t>
  </si>
  <si>
    <t>Montáž oken dřevěných Příplatek k cenám za tepelnou izolaci mezi ostěním a rámem okna při rovném ostění, připojovací spára - vnitřní interiérová páska</t>
  </si>
  <si>
    <t>40</t>
  </si>
  <si>
    <t>766692913</t>
  </si>
  <si>
    <t>Výměna parapetních desek dřevěných, laminovaných šířky do 30 cm délky do 2,6 m</t>
  </si>
  <si>
    <t>681143709</t>
  </si>
  <si>
    <t>Ostatní práce  výměna dřevěných parapetních desek šířky do 300 mm, délky přes 1600 do 2600 mm</t>
  </si>
  <si>
    <t>1 "O3</t>
  </si>
  <si>
    <t>41</t>
  </si>
  <si>
    <t>M</t>
  </si>
  <si>
    <t>60794103</t>
  </si>
  <si>
    <t>deska parapetní dřevotřísková vnitřní 300x1000mm</t>
  </si>
  <si>
    <t>-617119939</t>
  </si>
  <si>
    <t>1*2,05 "O3</t>
  </si>
  <si>
    <t>42</t>
  </si>
  <si>
    <t>766692922</t>
  </si>
  <si>
    <t>Výměna parapetních desek dřevěných, laminovaných šířky přes 30 cm délky do 1,6 m</t>
  </si>
  <si>
    <t>873536554</t>
  </si>
  <si>
    <t>Ostatní práce  výměna dřevěných parapetních desek šířky přes 300 mm, délky přes 1000 do 1600 mm</t>
  </si>
  <si>
    <t>7 "O1</t>
  </si>
  <si>
    <t>3 "O2</t>
  </si>
  <si>
    <t>43</t>
  </si>
  <si>
    <t>60794107</t>
  </si>
  <si>
    <t>deska parapetní dřevotřísková vnitřní 500x1000mm</t>
  </si>
  <si>
    <t>2074849957</t>
  </si>
  <si>
    <t>7*1,25 "O1</t>
  </si>
  <si>
    <t>3*0,95 "O2</t>
  </si>
  <si>
    <t>44</t>
  </si>
  <si>
    <t>998766202</t>
  </si>
  <si>
    <t>Přesun hmot procentní pro konstrukce truhlářské v objektech v do 12 m</t>
  </si>
  <si>
    <t>-2114290772</t>
  </si>
  <si>
    <t>Přesun hmot pro konstrukce truhlářské stanovený procentní sazbou (%) z ceny vodorovná dopravní vzdálenost do 50 m v objektech výšky přes 6 do 12 m</t>
  </si>
  <si>
    <t>783</t>
  </si>
  <si>
    <t>Nátěry</t>
  </si>
  <si>
    <t>45</t>
  </si>
  <si>
    <t>783801501</t>
  </si>
  <si>
    <t>Omytí omítek před provedením nátěru</t>
  </si>
  <si>
    <t>675269953</t>
  </si>
  <si>
    <t>Příprava podkladu omítek před provedením nátěru omytí</t>
  </si>
  <si>
    <t>46</t>
  </si>
  <si>
    <t>783823135</t>
  </si>
  <si>
    <t>Penetrační silikonový nátěr hladkých, tenkovrstvých zrnitých nebo štukových omítek</t>
  </si>
  <si>
    <t>1657188261</t>
  </si>
  <si>
    <t>Penetrační nátěr omítek hladkých omítek hladkých, zrnitých tenkovrstvých nebo štukových stupně členitosti 1 a 2 silikonový</t>
  </si>
  <si>
    <t>47</t>
  </si>
  <si>
    <t>783827425</t>
  </si>
  <si>
    <t>Krycí dvojnásobný silikonový nátěr omítek stupně členitosti 1 a 2</t>
  </si>
  <si>
    <t>1892957655</t>
  </si>
  <si>
    <t>Krycí (ochranný ) nátěr omítek dvojnásobný hladkých omítek hladkých, zrnitých tenkovrstvých nebo štukových stupně členitosti 1 a 2 silikonový</t>
  </si>
  <si>
    <t>784</t>
  </si>
  <si>
    <t>Malby</t>
  </si>
  <si>
    <t>48</t>
  </si>
  <si>
    <t>784181111</t>
  </si>
  <si>
    <t>Základní silikátová jednonásobná penetrace podkladu v místnostech výšky do 3,80m</t>
  </si>
  <si>
    <t>1255206644</t>
  </si>
  <si>
    <t>Penetrace podkladu jednonásobná základní silikátová v místnostech výšky do 3,80 m</t>
  </si>
  <si>
    <t>49</t>
  </si>
  <si>
    <t>784221101</t>
  </si>
  <si>
    <t>Dvojnásobné bílé malby  ze směsí za sucha dobře otěruvzdorných v místnostech do 3,80 m</t>
  </si>
  <si>
    <t>-856617718</t>
  </si>
  <si>
    <t>Malby z malířských směsí otěruvzdorných za sucha dvojnásobné, bílé za sucha otěruvzdorné dobře v místnostech výšky do 3,80 m</t>
  </si>
  <si>
    <t>Poznámka k položce:
uvažována pouze výmalba ploch okolo oken</t>
  </si>
  <si>
    <t>VRN</t>
  </si>
  <si>
    <t>Vedlejší rozpočtové náklady</t>
  </si>
  <si>
    <t>VRN3</t>
  </si>
  <si>
    <t>Zařízení staveniště</t>
  </si>
  <si>
    <t>50</t>
  </si>
  <si>
    <t>030001000</t>
  </si>
  <si>
    <t>1024</t>
  </si>
  <si>
    <t>-1175735973</t>
  </si>
  <si>
    <t>Základní rozdělení průvodních činností a nákladů zařízení staveniště</t>
  </si>
  <si>
    <t>VRN4</t>
  </si>
  <si>
    <t>Inženýrská činnost</t>
  </si>
  <si>
    <t>51</t>
  </si>
  <si>
    <t>045002000</t>
  </si>
  <si>
    <t>Kompletační a koordinační činnost</t>
  </si>
  <si>
    <t>1127336497</t>
  </si>
  <si>
    <t>Hlavní tituly průvodních činností a nákladů inženýrská činnost kompletační a koordinační činnost</t>
  </si>
  <si>
    <t>VRN7</t>
  </si>
  <si>
    <t>Provozní vlivy</t>
  </si>
  <si>
    <t>52</t>
  </si>
  <si>
    <t>070001000</t>
  </si>
  <si>
    <t>253389765</t>
  </si>
  <si>
    <t>Základní rozdělení průvodních činností a nákladů provozní vlivy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</si>
</sst>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 wrapText="1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2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3"/>
      <c r="AQ5" s="23"/>
      <c r="AR5" s="21"/>
      <c r="BE5" s="275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3"/>
      <c r="AQ6" s="23"/>
      <c r="AR6" s="21"/>
      <c r="BE6" s="276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76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76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6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76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76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6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76"/>
      <c r="BS13" s="18" t="s">
        <v>6</v>
      </c>
    </row>
    <row r="14" spans="2:71" ht="12.75">
      <c r="B14" s="22"/>
      <c r="C14" s="23"/>
      <c r="D14" s="23"/>
      <c r="E14" s="281" t="s">
        <v>29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76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6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76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76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6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76"/>
      <c r="BS19" s="18" t="s">
        <v>6</v>
      </c>
    </row>
    <row r="20" spans="2:71" s="1" customFormat="1" ht="18.4" customHeight="1">
      <c r="B20" s="22"/>
      <c r="C20" s="23"/>
      <c r="D20" s="23"/>
      <c r="E20" s="28" t="s">
        <v>26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76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6"/>
    </row>
    <row r="22" spans="2:57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6"/>
    </row>
    <row r="23" spans="2:57" s="1" customFormat="1" ht="16.5" customHeight="1">
      <c r="B23" s="22"/>
      <c r="C23" s="23"/>
      <c r="D23" s="23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3"/>
      <c r="AP23" s="23"/>
      <c r="AQ23" s="23"/>
      <c r="AR23" s="21"/>
      <c r="BE23" s="276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6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6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4">
        <f>ROUND(AG94,2)</f>
        <v>0</v>
      </c>
      <c r="AL26" s="285"/>
      <c r="AM26" s="285"/>
      <c r="AN26" s="285"/>
      <c r="AO26" s="285"/>
      <c r="AP26" s="37"/>
      <c r="AQ26" s="37"/>
      <c r="AR26" s="40"/>
      <c r="BE26" s="276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6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6" t="s">
        <v>36</v>
      </c>
      <c r="M28" s="286"/>
      <c r="N28" s="286"/>
      <c r="O28" s="286"/>
      <c r="P28" s="286"/>
      <c r="Q28" s="37"/>
      <c r="R28" s="37"/>
      <c r="S28" s="37"/>
      <c r="T28" s="37"/>
      <c r="U28" s="37"/>
      <c r="V28" s="37"/>
      <c r="W28" s="286" t="s">
        <v>37</v>
      </c>
      <c r="X28" s="286"/>
      <c r="Y28" s="286"/>
      <c r="Z28" s="286"/>
      <c r="AA28" s="286"/>
      <c r="AB28" s="286"/>
      <c r="AC28" s="286"/>
      <c r="AD28" s="286"/>
      <c r="AE28" s="286"/>
      <c r="AF28" s="37"/>
      <c r="AG28" s="37"/>
      <c r="AH28" s="37"/>
      <c r="AI28" s="37"/>
      <c r="AJ28" s="37"/>
      <c r="AK28" s="286" t="s">
        <v>38</v>
      </c>
      <c r="AL28" s="286"/>
      <c r="AM28" s="286"/>
      <c r="AN28" s="286"/>
      <c r="AO28" s="286"/>
      <c r="AP28" s="37"/>
      <c r="AQ28" s="37"/>
      <c r="AR28" s="40"/>
      <c r="BE28" s="276"/>
    </row>
    <row r="29" spans="2:57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289">
        <v>0.21</v>
      </c>
      <c r="M29" s="288"/>
      <c r="N29" s="288"/>
      <c r="O29" s="288"/>
      <c r="P29" s="288"/>
      <c r="Q29" s="42"/>
      <c r="R29" s="42"/>
      <c r="S29" s="42"/>
      <c r="T29" s="42"/>
      <c r="U29" s="42"/>
      <c r="V29" s="42"/>
      <c r="W29" s="287">
        <f>ROUND(AZ94,2)</f>
        <v>0</v>
      </c>
      <c r="X29" s="288"/>
      <c r="Y29" s="288"/>
      <c r="Z29" s="288"/>
      <c r="AA29" s="288"/>
      <c r="AB29" s="288"/>
      <c r="AC29" s="288"/>
      <c r="AD29" s="288"/>
      <c r="AE29" s="288"/>
      <c r="AF29" s="42"/>
      <c r="AG29" s="42"/>
      <c r="AH29" s="42"/>
      <c r="AI29" s="42"/>
      <c r="AJ29" s="42"/>
      <c r="AK29" s="287">
        <f>ROUND(AV94,2)</f>
        <v>0</v>
      </c>
      <c r="AL29" s="288"/>
      <c r="AM29" s="288"/>
      <c r="AN29" s="288"/>
      <c r="AO29" s="288"/>
      <c r="AP29" s="42"/>
      <c r="AQ29" s="42"/>
      <c r="AR29" s="43"/>
      <c r="BE29" s="277"/>
    </row>
    <row r="30" spans="2:57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289">
        <v>0.15</v>
      </c>
      <c r="M30" s="288"/>
      <c r="N30" s="288"/>
      <c r="O30" s="288"/>
      <c r="P30" s="288"/>
      <c r="Q30" s="42"/>
      <c r="R30" s="42"/>
      <c r="S30" s="42"/>
      <c r="T30" s="42"/>
      <c r="U30" s="42"/>
      <c r="V30" s="42"/>
      <c r="W30" s="287">
        <f>ROUND(BA94,2)</f>
        <v>0</v>
      </c>
      <c r="X30" s="288"/>
      <c r="Y30" s="288"/>
      <c r="Z30" s="288"/>
      <c r="AA30" s="288"/>
      <c r="AB30" s="288"/>
      <c r="AC30" s="288"/>
      <c r="AD30" s="288"/>
      <c r="AE30" s="288"/>
      <c r="AF30" s="42"/>
      <c r="AG30" s="42"/>
      <c r="AH30" s="42"/>
      <c r="AI30" s="42"/>
      <c r="AJ30" s="42"/>
      <c r="AK30" s="287">
        <f>ROUND(AW94,2)</f>
        <v>0</v>
      </c>
      <c r="AL30" s="288"/>
      <c r="AM30" s="288"/>
      <c r="AN30" s="288"/>
      <c r="AO30" s="288"/>
      <c r="AP30" s="42"/>
      <c r="AQ30" s="42"/>
      <c r="AR30" s="43"/>
      <c r="BE30" s="277"/>
    </row>
    <row r="31" spans="2:57" s="3" customFormat="1" ht="14.45" customHeight="1" hidden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289">
        <v>0.21</v>
      </c>
      <c r="M31" s="288"/>
      <c r="N31" s="288"/>
      <c r="O31" s="288"/>
      <c r="P31" s="288"/>
      <c r="Q31" s="42"/>
      <c r="R31" s="42"/>
      <c r="S31" s="42"/>
      <c r="T31" s="42"/>
      <c r="U31" s="42"/>
      <c r="V31" s="42"/>
      <c r="W31" s="287">
        <f>ROUND(BB94,2)</f>
        <v>0</v>
      </c>
      <c r="X31" s="288"/>
      <c r="Y31" s="288"/>
      <c r="Z31" s="288"/>
      <c r="AA31" s="288"/>
      <c r="AB31" s="288"/>
      <c r="AC31" s="288"/>
      <c r="AD31" s="288"/>
      <c r="AE31" s="288"/>
      <c r="AF31" s="42"/>
      <c r="AG31" s="42"/>
      <c r="AH31" s="42"/>
      <c r="AI31" s="42"/>
      <c r="AJ31" s="42"/>
      <c r="AK31" s="287">
        <v>0</v>
      </c>
      <c r="AL31" s="288"/>
      <c r="AM31" s="288"/>
      <c r="AN31" s="288"/>
      <c r="AO31" s="288"/>
      <c r="AP31" s="42"/>
      <c r="AQ31" s="42"/>
      <c r="AR31" s="43"/>
      <c r="BE31" s="277"/>
    </row>
    <row r="32" spans="2:57" s="3" customFormat="1" ht="14.45" customHeight="1" hidden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289">
        <v>0.15</v>
      </c>
      <c r="M32" s="288"/>
      <c r="N32" s="288"/>
      <c r="O32" s="288"/>
      <c r="P32" s="288"/>
      <c r="Q32" s="42"/>
      <c r="R32" s="42"/>
      <c r="S32" s="42"/>
      <c r="T32" s="42"/>
      <c r="U32" s="42"/>
      <c r="V32" s="42"/>
      <c r="W32" s="287">
        <f>ROUND(BC94,2)</f>
        <v>0</v>
      </c>
      <c r="X32" s="288"/>
      <c r="Y32" s="288"/>
      <c r="Z32" s="288"/>
      <c r="AA32" s="288"/>
      <c r="AB32" s="288"/>
      <c r="AC32" s="288"/>
      <c r="AD32" s="288"/>
      <c r="AE32" s="288"/>
      <c r="AF32" s="42"/>
      <c r="AG32" s="42"/>
      <c r="AH32" s="42"/>
      <c r="AI32" s="42"/>
      <c r="AJ32" s="42"/>
      <c r="AK32" s="287">
        <v>0</v>
      </c>
      <c r="AL32" s="288"/>
      <c r="AM32" s="288"/>
      <c r="AN32" s="288"/>
      <c r="AO32" s="288"/>
      <c r="AP32" s="42"/>
      <c r="AQ32" s="42"/>
      <c r="AR32" s="43"/>
      <c r="BE32" s="277"/>
    </row>
    <row r="33" spans="2:57" s="3" customFormat="1" ht="14.45" customHeight="1" hidden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289">
        <v>0</v>
      </c>
      <c r="M33" s="288"/>
      <c r="N33" s="288"/>
      <c r="O33" s="288"/>
      <c r="P33" s="288"/>
      <c r="Q33" s="42"/>
      <c r="R33" s="42"/>
      <c r="S33" s="42"/>
      <c r="T33" s="42"/>
      <c r="U33" s="42"/>
      <c r="V33" s="42"/>
      <c r="W33" s="287">
        <f>ROUND(BD94,2)</f>
        <v>0</v>
      </c>
      <c r="X33" s="288"/>
      <c r="Y33" s="288"/>
      <c r="Z33" s="288"/>
      <c r="AA33" s="288"/>
      <c r="AB33" s="288"/>
      <c r="AC33" s="288"/>
      <c r="AD33" s="288"/>
      <c r="AE33" s="288"/>
      <c r="AF33" s="42"/>
      <c r="AG33" s="42"/>
      <c r="AH33" s="42"/>
      <c r="AI33" s="42"/>
      <c r="AJ33" s="42"/>
      <c r="AK33" s="287">
        <v>0</v>
      </c>
      <c r="AL33" s="288"/>
      <c r="AM33" s="288"/>
      <c r="AN33" s="288"/>
      <c r="AO33" s="288"/>
      <c r="AP33" s="42"/>
      <c r="AQ33" s="42"/>
      <c r="AR33" s="43"/>
      <c r="BE33" s="277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6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290" t="s">
        <v>47</v>
      </c>
      <c r="Y35" s="291"/>
      <c r="Z35" s="291"/>
      <c r="AA35" s="291"/>
      <c r="AB35" s="291"/>
      <c r="AC35" s="46"/>
      <c r="AD35" s="46"/>
      <c r="AE35" s="46"/>
      <c r="AF35" s="46"/>
      <c r="AG35" s="46"/>
      <c r="AH35" s="46"/>
      <c r="AI35" s="46"/>
      <c r="AJ35" s="46"/>
      <c r="AK35" s="292">
        <f>SUM(AK26:AK33)</f>
        <v>0</v>
      </c>
      <c r="AL35" s="291"/>
      <c r="AM35" s="291"/>
      <c r="AN35" s="291"/>
      <c r="AO35" s="293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200226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94" t="str">
        <f>K6</f>
        <v>Výměna oken a dveří Jindřicha z Lipé 97/23, Česká Lípa</v>
      </c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Česká Lípa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96" t="str">
        <f>IF(AN8="","",AN8)</f>
        <v>26. 2. 2020</v>
      </c>
      <c r="AN87" s="296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97" t="str">
        <f>IF(E17="","",E17)</f>
        <v>Petr Kubiš</v>
      </c>
      <c r="AN89" s="298"/>
      <c r="AO89" s="298"/>
      <c r="AP89" s="298"/>
      <c r="AQ89" s="37"/>
      <c r="AR89" s="40"/>
      <c r="AS89" s="299" t="s">
        <v>55</v>
      </c>
      <c r="AT89" s="300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97" t="str">
        <f>IF(E20="","",E20)</f>
        <v xml:space="preserve"> </v>
      </c>
      <c r="AN90" s="298"/>
      <c r="AO90" s="298"/>
      <c r="AP90" s="298"/>
      <c r="AQ90" s="37"/>
      <c r="AR90" s="40"/>
      <c r="AS90" s="301"/>
      <c r="AT90" s="302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3"/>
      <c r="AT91" s="304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05" t="s">
        <v>56</v>
      </c>
      <c r="D92" s="306"/>
      <c r="E92" s="306"/>
      <c r="F92" s="306"/>
      <c r="G92" s="306"/>
      <c r="H92" s="74"/>
      <c r="I92" s="307" t="s">
        <v>57</v>
      </c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8" t="s">
        <v>58</v>
      </c>
      <c r="AH92" s="306"/>
      <c r="AI92" s="306"/>
      <c r="AJ92" s="306"/>
      <c r="AK92" s="306"/>
      <c r="AL92" s="306"/>
      <c r="AM92" s="306"/>
      <c r="AN92" s="307" t="s">
        <v>59</v>
      </c>
      <c r="AO92" s="306"/>
      <c r="AP92" s="309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3">
        <f>ROUND(AG95,2)</f>
        <v>0</v>
      </c>
      <c r="AH94" s="313"/>
      <c r="AI94" s="313"/>
      <c r="AJ94" s="313"/>
      <c r="AK94" s="313"/>
      <c r="AL94" s="313"/>
      <c r="AM94" s="313"/>
      <c r="AN94" s="314">
        <f>SUM(AG94,AT94)</f>
        <v>0</v>
      </c>
      <c r="AO94" s="314"/>
      <c r="AP94" s="314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74</v>
      </c>
      <c r="BT94" s="92" t="s">
        <v>75</v>
      </c>
      <c r="BV94" s="92" t="s">
        <v>76</v>
      </c>
      <c r="BW94" s="92" t="s">
        <v>5</v>
      </c>
      <c r="BX94" s="92" t="s">
        <v>77</v>
      </c>
      <c r="CL94" s="92" t="s">
        <v>1</v>
      </c>
    </row>
    <row r="95" spans="1:90" s="7" customFormat="1" ht="24.75" customHeight="1">
      <c r="A95" s="93" t="s">
        <v>78</v>
      </c>
      <c r="B95" s="94"/>
      <c r="C95" s="95"/>
      <c r="D95" s="312" t="s">
        <v>14</v>
      </c>
      <c r="E95" s="312"/>
      <c r="F95" s="312"/>
      <c r="G95" s="312"/>
      <c r="H95" s="312"/>
      <c r="I95" s="96"/>
      <c r="J95" s="312" t="s">
        <v>17</v>
      </c>
      <c r="K95" s="312"/>
      <c r="L95" s="312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0">
        <f>'200226 - Výměna oken a dv...'!J28</f>
        <v>0</v>
      </c>
      <c r="AH95" s="311"/>
      <c r="AI95" s="311"/>
      <c r="AJ95" s="311"/>
      <c r="AK95" s="311"/>
      <c r="AL95" s="311"/>
      <c r="AM95" s="311"/>
      <c r="AN95" s="310">
        <f>SUM(AG95,AT95)</f>
        <v>0</v>
      </c>
      <c r="AO95" s="311"/>
      <c r="AP95" s="311"/>
      <c r="AQ95" s="97" t="s">
        <v>79</v>
      </c>
      <c r="AR95" s="98"/>
      <c r="AS95" s="99">
        <v>0</v>
      </c>
      <c r="AT95" s="100">
        <f>ROUND(SUM(AV95:AW95),2)</f>
        <v>0</v>
      </c>
      <c r="AU95" s="101">
        <f>'200226 - Výměna oken a dv...'!P126</f>
        <v>0</v>
      </c>
      <c r="AV95" s="100">
        <f>'200226 - Výměna oken a dv...'!J31</f>
        <v>0</v>
      </c>
      <c r="AW95" s="100">
        <f>'200226 - Výměna oken a dv...'!J32</f>
        <v>0</v>
      </c>
      <c r="AX95" s="100">
        <f>'200226 - Výměna oken a dv...'!J33</f>
        <v>0</v>
      </c>
      <c r="AY95" s="100">
        <f>'200226 - Výměna oken a dv...'!J34</f>
        <v>0</v>
      </c>
      <c r="AZ95" s="100">
        <f>'200226 - Výměna oken a dv...'!F31</f>
        <v>0</v>
      </c>
      <c r="BA95" s="100">
        <f>'200226 - Výměna oken a dv...'!F32</f>
        <v>0</v>
      </c>
      <c r="BB95" s="100">
        <f>'200226 - Výměna oken a dv...'!F33</f>
        <v>0</v>
      </c>
      <c r="BC95" s="100">
        <f>'200226 - Výměna oken a dv...'!F34</f>
        <v>0</v>
      </c>
      <c r="BD95" s="102">
        <f>'200226 - Výměna oken a dv...'!F35</f>
        <v>0</v>
      </c>
      <c r="BT95" s="103" t="s">
        <v>80</v>
      </c>
      <c r="BU95" s="103" t="s">
        <v>81</v>
      </c>
      <c r="BV95" s="103" t="s">
        <v>76</v>
      </c>
      <c r="BW95" s="103" t="s">
        <v>5</v>
      </c>
      <c r="BX95" s="103" t="s">
        <v>77</v>
      </c>
      <c r="CL95" s="103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aaYce5zYbglCtazRbCZv0ElpX1eeV5xhTzxkcliQ8Fil8MwfL9H7zY415cBfehSDBtZv3HWMOtfuMmuKlddQVA==" saltValue="ftuIYWnPJ4wegbZ7dsfX/YiAbP5VRaOS5Uu8ur6oMircvd6OmJOPi3hmZy9s+gj8YpzG+eYO3XmJnqdFLMWqR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0226 - Výměna oken a d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4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5</v>
      </c>
    </row>
    <row r="3" spans="2:46" s="1" customFormat="1" ht="6.95" customHeight="1" hidden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1"/>
      <c r="AT3" s="18" t="s">
        <v>80</v>
      </c>
    </row>
    <row r="4" spans="2:46" s="1" customFormat="1" ht="24.95" customHeight="1" hidden="1">
      <c r="B4" s="21"/>
      <c r="D4" s="108" t="s">
        <v>82</v>
      </c>
      <c r="I4" s="104"/>
      <c r="L4" s="21"/>
      <c r="M4" s="109" t="s">
        <v>10</v>
      </c>
      <c r="AT4" s="18" t="s">
        <v>4</v>
      </c>
    </row>
    <row r="5" spans="2:12" s="1" customFormat="1" ht="6.95" customHeight="1" hidden="1">
      <c r="B5" s="21"/>
      <c r="I5" s="104"/>
      <c r="L5" s="21"/>
    </row>
    <row r="6" spans="1:31" s="2" customFormat="1" ht="12" customHeight="1" hidden="1">
      <c r="A6" s="35"/>
      <c r="B6" s="40"/>
      <c r="C6" s="35"/>
      <c r="D6" s="110" t="s">
        <v>16</v>
      </c>
      <c r="E6" s="35"/>
      <c r="F6" s="35"/>
      <c r="G6" s="35"/>
      <c r="H6" s="35"/>
      <c r="I6" s="111"/>
      <c r="J6" s="35"/>
      <c r="K6" s="35"/>
      <c r="L6" s="5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 hidden="1">
      <c r="A7" s="35"/>
      <c r="B7" s="40"/>
      <c r="C7" s="35"/>
      <c r="D7" s="35"/>
      <c r="E7" s="316" t="s">
        <v>17</v>
      </c>
      <c r="F7" s="317"/>
      <c r="G7" s="317"/>
      <c r="H7" s="317"/>
      <c r="I7" s="111"/>
      <c r="J7" s="35"/>
      <c r="K7" s="35"/>
      <c r="L7" s="5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 hidden="1">
      <c r="A8" s="35"/>
      <c r="B8" s="40"/>
      <c r="C8" s="35"/>
      <c r="D8" s="35"/>
      <c r="E8" s="35"/>
      <c r="F8" s="35"/>
      <c r="G8" s="35"/>
      <c r="H8" s="35"/>
      <c r="I8" s="111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 hidden="1">
      <c r="A9" s="35"/>
      <c r="B9" s="40"/>
      <c r="C9" s="35"/>
      <c r="D9" s="110" t="s">
        <v>18</v>
      </c>
      <c r="E9" s="35"/>
      <c r="F9" s="112" t="s">
        <v>1</v>
      </c>
      <c r="G9" s="35"/>
      <c r="H9" s="35"/>
      <c r="I9" s="113" t="s">
        <v>19</v>
      </c>
      <c r="J9" s="112" t="s">
        <v>1</v>
      </c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 hidden="1">
      <c r="A10" s="35"/>
      <c r="B10" s="40"/>
      <c r="C10" s="35"/>
      <c r="D10" s="110" t="s">
        <v>20</v>
      </c>
      <c r="E10" s="35"/>
      <c r="F10" s="112" t="s">
        <v>21</v>
      </c>
      <c r="G10" s="35"/>
      <c r="H10" s="35"/>
      <c r="I10" s="113" t="s">
        <v>22</v>
      </c>
      <c r="J10" s="114" t="str">
        <f>'Rekapitulace stavby'!AN8</f>
        <v>26. 2. 2020</v>
      </c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 hidden="1">
      <c r="A11" s="35"/>
      <c r="B11" s="40"/>
      <c r="C11" s="35"/>
      <c r="D11" s="35"/>
      <c r="E11" s="35"/>
      <c r="F11" s="35"/>
      <c r="G11" s="35"/>
      <c r="H11" s="35"/>
      <c r="I11" s="111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10" t="s">
        <v>24</v>
      </c>
      <c r="E12" s="35"/>
      <c r="F12" s="35"/>
      <c r="G12" s="35"/>
      <c r="H12" s="35"/>
      <c r="I12" s="113" t="s">
        <v>25</v>
      </c>
      <c r="J12" s="112" t="str">
        <f>IF('Rekapitulace stavby'!AN10="","",'Rekapitulace stavby'!AN10)</f>
        <v/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 hidden="1">
      <c r="A13" s="35"/>
      <c r="B13" s="40"/>
      <c r="C13" s="35"/>
      <c r="D13" s="35"/>
      <c r="E13" s="112" t="str">
        <f>IF('Rekapitulace stavby'!E11="","",'Rekapitulace stavby'!E11)</f>
        <v xml:space="preserve"> </v>
      </c>
      <c r="F13" s="35"/>
      <c r="G13" s="35"/>
      <c r="H13" s="35"/>
      <c r="I13" s="113" t="s">
        <v>27</v>
      </c>
      <c r="J13" s="112" t="str">
        <f>IF('Rekapitulace stavby'!AN11="","",'Rekapitulace stavby'!AN11)</f>
        <v/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 hidden="1">
      <c r="A14" s="35"/>
      <c r="B14" s="40"/>
      <c r="C14" s="35"/>
      <c r="D14" s="35"/>
      <c r="E14" s="35"/>
      <c r="F14" s="35"/>
      <c r="G14" s="35"/>
      <c r="H14" s="35"/>
      <c r="I14" s="111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0"/>
      <c r="C15" s="35"/>
      <c r="D15" s="110" t="s">
        <v>28</v>
      </c>
      <c r="E15" s="35"/>
      <c r="F15" s="35"/>
      <c r="G15" s="35"/>
      <c r="H15" s="35"/>
      <c r="I15" s="113" t="s">
        <v>25</v>
      </c>
      <c r="J15" s="31" t="str">
        <f>'Rekapitulace stavby'!AN13</f>
        <v>Vyplň údaj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 hidden="1">
      <c r="A16" s="35"/>
      <c r="B16" s="40"/>
      <c r="C16" s="35"/>
      <c r="D16" s="35"/>
      <c r="E16" s="318" t="str">
        <f>'Rekapitulace stavby'!E14</f>
        <v>Vyplň údaj</v>
      </c>
      <c r="F16" s="319"/>
      <c r="G16" s="319"/>
      <c r="H16" s="319"/>
      <c r="I16" s="113" t="s">
        <v>27</v>
      </c>
      <c r="J16" s="31" t="str">
        <f>'Rekapitulace stavby'!AN14</f>
        <v>Vyplň údaj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 hidden="1">
      <c r="A17" s="35"/>
      <c r="B17" s="40"/>
      <c r="C17" s="35"/>
      <c r="D17" s="35"/>
      <c r="E17" s="35"/>
      <c r="F17" s="35"/>
      <c r="G17" s="35"/>
      <c r="H17" s="35"/>
      <c r="I17" s="111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0"/>
      <c r="C18" s="35"/>
      <c r="D18" s="110" t="s">
        <v>30</v>
      </c>
      <c r="E18" s="35"/>
      <c r="F18" s="35"/>
      <c r="G18" s="35"/>
      <c r="H18" s="35"/>
      <c r="I18" s="113" t="s">
        <v>25</v>
      </c>
      <c r="J18" s="112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0"/>
      <c r="C19" s="35"/>
      <c r="D19" s="35"/>
      <c r="E19" s="112" t="s">
        <v>31</v>
      </c>
      <c r="F19" s="35"/>
      <c r="G19" s="35"/>
      <c r="H19" s="35"/>
      <c r="I19" s="113" t="s">
        <v>27</v>
      </c>
      <c r="J19" s="112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0"/>
      <c r="C20" s="35"/>
      <c r="D20" s="35"/>
      <c r="E20" s="35"/>
      <c r="F20" s="35"/>
      <c r="G20" s="35"/>
      <c r="H20" s="35"/>
      <c r="I20" s="111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0"/>
      <c r="C21" s="35"/>
      <c r="D21" s="110" t="s">
        <v>33</v>
      </c>
      <c r="E21" s="35"/>
      <c r="F21" s="35"/>
      <c r="G21" s="35"/>
      <c r="H21" s="35"/>
      <c r="I21" s="113" t="s">
        <v>25</v>
      </c>
      <c r="J21" s="112" t="str">
        <f>IF('Rekapitulace stavby'!AN19="","",'Rekapitulace stavby'!AN19)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0"/>
      <c r="C22" s="35"/>
      <c r="D22" s="35"/>
      <c r="E22" s="112" t="str">
        <f>IF('Rekapitulace stavby'!E20="","",'Rekapitulace stavby'!E20)</f>
        <v xml:space="preserve"> </v>
      </c>
      <c r="F22" s="35"/>
      <c r="G22" s="35"/>
      <c r="H22" s="35"/>
      <c r="I22" s="113" t="s">
        <v>27</v>
      </c>
      <c r="J22" s="112" t="str">
        <f>IF('Rekapitulace stavby'!AN20="","",'Rekapitulace stavby'!AN20)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0"/>
      <c r="C23" s="35"/>
      <c r="D23" s="35"/>
      <c r="E23" s="35"/>
      <c r="F23" s="35"/>
      <c r="G23" s="35"/>
      <c r="H23" s="35"/>
      <c r="I23" s="111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0"/>
      <c r="C24" s="35"/>
      <c r="D24" s="110" t="s">
        <v>34</v>
      </c>
      <c r="E24" s="35"/>
      <c r="F24" s="35"/>
      <c r="G24" s="35"/>
      <c r="H24" s="35"/>
      <c r="I24" s="111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 hidden="1">
      <c r="A25" s="115"/>
      <c r="B25" s="116"/>
      <c r="C25" s="115"/>
      <c r="D25" s="115"/>
      <c r="E25" s="320" t="s">
        <v>1</v>
      </c>
      <c r="F25" s="320"/>
      <c r="G25" s="320"/>
      <c r="H25" s="320"/>
      <c r="I25" s="117"/>
      <c r="J25" s="115"/>
      <c r="K25" s="115"/>
      <c r="L25" s="118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1:31" s="2" customFormat="1" ht="6.95" customHeight="1" hidden="1">
      <c r="A26" s="35"/>
      <c r="B26" s="40"/>
      <c r="C26" s="35"/>
      <c r="D26" s="35"/>
      <c r="E26" s="35"/>
      <c r="F26" s="35"/>
      <c r="G26" s="35"/>
      <c r="H26" s="35"/>
      <c r="I26" s="111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 hidden="1">
      <c r="A27" s="35"/>
      <c r="B27" s="40"/>
      <c r="C27" s="35"/>
      <c r="D27" s="119"/>
      <c r="E27" s="119"/>
      <c r="F27" s="119"/>
      <c r="G27" s="119"/>
      <c r="H27" s="119"/>
      <c r="I27" s="120"/>
      <c r="J27" s="119"/>
      <c r="K27" s="119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 hidden="1">
      <c r="A28" s="35"/>
      <c r="B28" s="40"/>
      <c r="C28" s="35"/>
      <c r="D28" s="121" t="s">
        <v>35</v>
      </c>
      <c r="E28" s="35"/>
      <c r="F28" s="35"/>
      <c r="G28" s="35"/>
      <c r="H28" s="35"/>
      <c r="I28" s="111"/>
      <c r="J28" s="122">
        <f>ROUND(J126,2)</f>
        <v>0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19"/>
      <c r="E29" s="119"/>
      <c r="F29" s="119"/>
      <c r="G29" s="119"/>
      <c r="H29" s="119"/>
      <c r="I29" s="120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 hidden="1">
      <c r="A30" s="35"/>
      <c r="B30" s="40"/>
      <c r="C30" s="35"/>
      <c r="D30" s="35"/>
      <c r="E30" s="35"/>
      <c r="F30" s="123" t="s">
        <v>37</v>
      </c>
      <c r="G30" s="35"/>
      <c r="H30" s="35"/>
      <c r="I30" s="124" t="s">
        <v>36</v>
      </c>
      <c r="J30" s="123" t="s">
        <v>38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 hidden="1">
      <c r="A31" s="35"/>
      <c r="B31" s="40"/>
      <c r="C31" s="35"/>
      <c r="D31" s="125" t="s">
        <v>39</v>
      </c>
      <c r="E31" s="110" t="s">
        <v>40</v>
      </c>
      <c r="F31" s="126">
        <f>ROUND((SUM(BE126:BE477)),2)</f>
        <v>0</v>
      </c>
      <c r="G31" s="35"/>
      <c r="H31" s="35"/>
      <c r="I31" s="127">
        <v>0.21</v>
      </c>
      <c r="J31" s="126">
        <f>ROUND(((SUM(BE126:BE477))*I31),2)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110" t="s">
        <v>41</v>
      </c>
      <c r="F32" s="126">
        <f>ROUND((SUM(BF126:BF477)),2)</f>
        <v>0</v>
      </c>
      <c r="G32" s="35"/>
      <c r="H32" s="35"/>
      <c r="I32" s="127">
        <v>0.15</v>
      </c>
      <c r="J32" s="126">
        <f>ROUND(((SUM(BF126:BF477))*I32),2)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10" t="s">
        <v>42</v>
      </c>
      <c r="F33" s="126">
        <f>ROUND((SUM(BG126:BG477)),2)</f>
        <v>0</v>
      </c>
      <c r="G33" s="35"/>
      <c r="H33" s="35"/>
      <c r="I33" s="127">
        <v>0.21</v>
      </c>
      <c r="J33" s="126">
        <f>0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10" t="s">
        <v>43</v>
      </c>
      <c r="F34" s="126">
        <f>ROUND((SUM(BH126:BH477)),2)</f>
        <v>0</v>
      </c>
      <c r="G34" s="35"/>
      <c r="H34" s="35"/>
      <c r="I34" s="127">
        <v>0.15</v>
      </c>
      <c r="J34" s="126">
        <f>0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0" t="s">
        <v>44</v>
      </c>
      <c r="F35" s="126">
        <f>ROUND((SUM(BI126:BI477)),2)</f>
        <v>0</v>
      </c>
      <c r="G35" s="35"/>
      <c r="H35" s="35"/>
      <c r="I35" s="127">
        <v>0</v>
      </c>
      <c r="J35" s="126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 hidden="1">
      <c r="A36" s="35"/>
      <c r="B36" s="40"/>
      <c r="C36" s="35"/>
      <c r="D36" s="35"/>
      <c r="E36" s="35"/>
      <c r="F36" s="35"/>
      <c r="G36" s="35"/>
      <c r="H36" s="35"/>
      <c r="I36" s="111"/>
      <c r="J36" s="35"/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 hidden="1">
      <c r="A37" s="35"/>
      <c r="B37" s="40"/>
      <c r="C37" s="128"/>
      <c r="D37" s="129" t="s">
        <v>45</v>
      </c>
      <c r="E37" s="130"/>
      <c r="F37" s="130"/>
      <c r="G37" s="131" t="s">
        <v>46</v>
      </c>
      <c r="H37" s="132" t="s">
        <v>47</v>
      </c>
      <c r="I37" s="133"/>
      <c r="J37" s="134">
        <f>SUM(J28:J35)</f>
        <v>0</v>
      </c>
      <c r="K37" s="1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35"/>
      <c r="F38" s="35"/>
      <c r="G38" s="35"/>
      <c r="H38" s="35"/>
      <c r="I38" s="111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5" customHeight="1" hidden="1">
      <c r="B39" s="21"/>
      <c r="I39" s="104"/>
      <c r="L39" s="21"/>
    </row>
    <row r="40" spans="2:12" s="1" customFormat="1" ht="14.45" customHeight="1" hidden="1">
      <c r="B40" s="21"/>
      <c r="I40" s="104"/>
      <c r="L40" s="21"/>
    </row>
    <row r="41" spans="2:12" s="1" customFormat="1" ht="14.45" customHeight="1" hidden="1">
      <c r="B41" s="21"/>
      <c r="I41" s="104"/>
      <c r="L41" s="21"/>
    </row>
    <row r="42" spans="2:12" s="1" customFormat="1" ht="14.45" customHeight="1" hidden="1">
      <c r="B42" s="21"/>
      <c r="I42" s="104"/>
      <c r="L42" s="21"/>
    </row>
    <row r="43" spans="2:12" s="1" customFormat="1" ht="14.45" customHeight="1" hidden="1">
      <c r="B43" s="21"/>
      <c r="I43" s="104"/>
      <c r="L43" s="21"/>
    </row>
    <row r="44" spans="2:12" s="1" customFormat="1" ht="14.45" customHeight="1" hidden="1">
      <c r="B44" s="21"/>
      <c r="I44" s="104"/>
      <c r="L44" s="21"/>
    </row>
    <row r="45" spans="2:12" s="1" customFormat="1" ht="14.45" customHeight="1" hidden="1">
      <c r="B45" s="21"/>
      <c r="I45" s="104"/>
      <c r="L45" s="21"/>
    </row>
    <row r="46" spans="2:12" s="1" customFormat="1" ht="14.45" customHeight="1" hidden="1">
      <c r="B46" s="21"/>
      <c r="I46" s="104"/>
      <c r="L46" s="21"/>
    </row>
    <row r="47" spans="2:12" s="1" customFormat="1" ht="14.45" customHeight="1" hidden="1">
      <c r="B47" s="21"/>
      <c r="I47" s="104"/>
      <c r="L47" s="21"/>
    </row>
    <row r="48" spans="2:12" s="1" customFormat="1" ht="14.45" customHeight="1" hidden="1">
      <c r="B48" s="21"/>
      <c r="I48" s="104"/>
      <c r="L48" s="21"/>
    </row>
    <row r="49" spans="2:12" s="1" customFormat="1" ht="14.45" customHeight="1" hidden="1">
      <c r="B49" s="21"/>
      <c r="I49" s="104"/>
      <c r="L49" s="21"/>
    </row>
    <row r="50" spans="2:12" s="2" customFormat="1" ht="14.45" customHeight="1" hidden="1">
      <c r="B50" s="52"/>
      <c r="D50" s="136" t="s">
        <v>48</v>
      </c>
      <c r="E50" s="137"/>
      <c r="F50" s="137"/>
      <c r="G50" s="136" t="s">
        <v>49</v>
      </c>
      <c r="H50" s="137"/>
      <c r="I50" s="138"/>
      <c r="J50" s="137"/>
      <c r="K50" s="137"/>
      <c r="L50" s="52"/>
    </row>
    <row r="51" spans="2:12" ht="11.25" hidden="1">
      <c r="B51" s="21"/>
      <c r="L51" s="21"/>
    </row>
    <row r="52" spans="2:12" ht="11.25" hidden="1">
      <c r="B52" s="21"/>
      <c r="L52" s="21"/>
    </row>
    <row r="53" spans="2:12" ht="11.25" hidden="1">
      <c r="B53" s="21"/>
      <c r="L53" s="21"/>
    </row>
    <row r="54" spans="2:12" ht="11.25" hidden="1">
      <c r="B54" s="21"/>
      <c r="L54" s="21"/>
    </row>
    <row r="55" spans="2:12" ht="11.25" hidden="1">
      <c r="B55" s="21"/>
      <c r="L55" s="21"/>
    </row>
    <row r="56" spans="2:12" ht="11.25" hidden="1">
      <c r="B56" s="21"/>
      <c r="L56" s="21"/>
    </row>
    <row r="57" spans="2:12" ht="11.25" hidden="1">
      <c r="B57" s="21"/>
      <c r="L57" s="21"/>
    </row>
    <row r="58" spans="2:12" ht="11.25" hidden="1">
      <c r="B58" s="21"/>
      <c r="L58" s="21"/>
    </row>
    <row r="59" spans="2:12" ht="11.25" hidden="1">
      <c r="B59" s="21"/>
      <c r="L59" s="21"/>
    </row>
    <row r="60" spans="2:12" ht="11.25" hidden="1">
      <c r="B60" s="21"/>
      <c r="L60" s="21"/>
    </row>
    <row r="61" spans="1:31" s="2" customFormat="1" ht="12.75" hidden="1">
      <c r="A61" s="35"/>
      <c r="B61" s="40"/>
      <c r="C61" s="35"/>
      <c r="D61" s="139" t="s">
        <v>50</v>
      </c>
      <c r="E61" s="140"/>
      <c r="F61" s="141" t="s">
        <v>51</v>
      </c>
      <c r="G61" s="139" t="s">
        <v>50</v>
      </c>
      <c r="H61" s="140"/>
      <c r="I61" s="142"/>
      <c r="J61" s="143" t="s">
        <v>51</v>
      </c>
      <c r="K61" s="140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 hidden="1">
      <c r="B62" s="21"/>
      <c r="L62" s="21"/>
    </row>
    <row r="63" spans="2:12" ht="11.25" hidden="1">
      <c r="B63" s="21"/>
      <c r="L63" s="21"/>
    </row>
    <row r="64" spans="2:12" ht="11.25" hidden="1">
      <c r="B64" s="21"/>
      <c r="L64" s="21"/>
    </row>
    <row r="65" spans="1:31" s="2" customFormat="1" ht="12.75" hidden="1">
      <c r="A65" s="35"/>
      <c r="B65" s="40"/>
      <c r="C65" s="35"/>
      <c r="D65" s="136" t="s">
        <v>52</v>
      </c>
      <c r="E65" s="144"/>
      <c r="F65" s="144"/>
      <c r="G65" s="136" t="s">
        <v>53</v>
      </c>
      <c r="H65" s="144"/>
      <c r="I65" s="145"/>
      <c r="J65" s="144"/>
      <c r="K65" s="144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 hidden="1">
      <c r="B66" s="21"/>
      <c r="L66" s="21"/>
    </row>
    <row r="67" spans="2:12" ht="11.25" hidden="1">
      <c r="B67" s="21"/>
      <c r="L67" s="21"/>
    </row>
    <row r="68" spans="2:12" ht="11.25" hidden="1">
      <c r="B68" s="21"/>
      <c r="L68" s="21"/>
    </row>
    <row r="69" spans="2:12" ht="11.25" hidden="1">
      <c r="B69" s="21"/>
      <c r="L69" s="21"/>
    </row>
    <row r="70" spans="2:12" ht="11.25" hidden="1">
      <c r="B70" s="21"/>
      <c r="L70" s="21"/>
    </row>
    <row r="71" spans="2:12" ht="11.25" hidden="1">
      <c r="B71" s="21"/>
      <c r="L71" s="21"/>
    </row>
    <row r="72" spans="2:12" ht="11.25" hidden="1">
      <c r="B72" s="21"/>
      <c r="L72" s="21"/>
    </row>
    <row r="73" spans="2:12" ht="11.25" hidden="1">
      <c r="B73" s="21"/>
      <c r="L73" s="21"/>
    </row>
    <row r="74" spans="2:12" ht="11.25" hidden="1">
      <c r="B74" s="21"/>
      <c r="L74" s="21"/>
    </row>
    <row r="75" spans="2:12" ht="11.25" hidden="1">
      <c r="B75" s="21"/>
      <c r="L75" s="21"/>
    </row>
    <row r="76" spans="1:31" s="2" customFormat="1" ht="12.75" hidden="1">
      <c r="A76" s="35"/>
      <c r="B76" s="40"/>
      <c r="C76" s="35"/>
      <c r="D76" s="139" t="s">
        <v>50</v>
      </c>
      <c r="E76" s="140"/>
      <c r="F76" s="141" t="s">
        <v>51</v>
      </c>
      <c r="G76" s="139" t="s">
        <v>50</v>
      </c>
      <c r="H76" s="140"/>
      <c r="I76" s="142"/>
      <c r="J76" s="143" t="s">
        <v>51</v>
      </c>
      <c r="K76" s="140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hidden="1">
      <c r="A77" s="35"/>
      <c r="B77" s="146"/>
      <c r="C77" s="147"/>
      <c r="D77" s="147"/>
      <c r="E77" s="147"/>
      <c r="F77" s="147"/>
      <c r="G77" s="147"/>
      <c r="H77" s="147"/>
      <c r="I77" s="148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1.25" hidden="1"/>
    <row r="79" ht="11.25" hidden="1"/>
    <row r="80" ht="11.25" hidden="1"/>
    <row r="81" spans="1:31" s="2" customFormat="1" ht="6.95" customHeight="1">
      <c r="A81" s="35"/>
      <c r="B81" s="149"/>
      <c r="C81" s="150"/>
      <c r="D81" s="150"/>
      <c r="E81" s="150"/>
      <c r="F81" s="150"/>
      <c r="G81" s="150"/>
      <c r="H81" s="150"/>
      <c r="I81" s="151"/>
      <c r="J81" s="150"/>
      <c r="K81" s="15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83</v>
      </c>
      <c r="D82" s="37"/>
      <c r="E82" s="37"/>
      <c r="F82" s="37"/>
      <c r="G82" s="37"/>
      <c r="H82" s="37"/>
      <c r="I82" s="111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1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1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294" t="str">
        <f>E7</f>
        <v>Výměna oken a dveří Jindřicha z Lipé 97/23, Česká Lípa</v>
      </c>
      <c r="F85" s="321"/>
      <c r="G85" s="321"/>
      <c r="H85" s="321"/>
      <c r="I85" s="111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11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20</v>
      </c>
      <c r="D87" s="37"/>
      <c r="E87" s="37"/>
      <c r="F87" s="28" t="str">
        <f>F10</f>
        <v>Česká Lípa</v>
      </c>
      <c r="G87" s="37"/>
      <c r="H87" s="37"/>
      <c r="I87" s="113" t="s">
        <v>22</v>
      </c>
      <c r="J87" s="67" t="str">
        <f>IF(J10="","",J10)</f>
        <v>26. 2. 2020</v>
      </c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1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2" customHeight="1">
      <c r="A89" s="35"/>
      <c r="B89" s="36"/>
      <c r="C89" s="30" t="s">
        <v>24</v>
      </c>
      <c r="D89" s="37"/>
      <c r="E89" s="37"/>
      <c r="F89" s="28" t="str">
        <f>E13</f>
        <v xml:space="preserve"> </v>
      </c>
      <c r="G89" s="37"/>
      <c r="H89" s="37"/>
      <c r="I89" s="113" t="s">
        <v>30</v>
      </c>
      <c r="J89" s="33" t="str">
        <f>E19</f>
        <v>Petr Kubiš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2" customHeight="1">
      <c r="A90" s="35"/>
      <c r="B90" s="36"/>
      <c r="C90" s="30" t="s">
        <v>28</v>
      </c>
      <c r="D90" s="37"/>
      <c r="E90" s="37"/>
      <c r="F90" s="28" t="str">
        <f>IF(E16="","",E16)</f>
        <v>Vyplň údaj</v>
      </c>
      <c r="G90" s="37"/>
      <c r="H90" s="37"/>
      <c r="I90" s="113" t="s">
        <v>33</v>
      </c>
      <c r="J90" s="33" t="str">
        <f>E22</f>
        <v xml:space="preserve"> </v>
      </c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5" customHeight="1">
      <c r="A91" s="35"/>
      <c r="B91" s="36"/>
      <c r="C91" s="37"/>
      <c r="D91" s="37"/>
      <c r="E91" s="37"/>
      <c r="F91" s="37"/>
      <c r="G91" s="37"/>
      <c r="H91" s="37"/>
      <c r="I91" s="111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52" t="s">
        <v>84</v>
      </c>
      <c r="D92" s="153"/>
      <c r="E92" s="153"/>
      <c r="F92" s="153"/>
      <c r="G92" s="153"/>
      <c r="H92" s="153"/>
      <c r="I92" s="154"/>
      <c r="J92" s="155" t="s">
        <v>85</v>
      </c>
      <c r="K92" s="153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1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9" customHeight="1">
      <c r="A94" s="35"/>
      <c r="B94" s="36"/>
      <c r="C94" s="156" t="s">
        <v>86</v>
      </c>
      <c r="D94" s="37"/>
      <c r="E94" s="37"/>
      <c r="F94" s="37"/>
      <c r="G94" s="37"/>
      <c r="H94" s="37"/>
      <c r="I94" s="111"/>
      <c r="J94" s="85">
        <f>J126</f>
        <v>0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8" t="s">
        <v>87</v>
      </c>
    </row>
    <row r="95" spans="2:12" s="9" customFormat="1" ht="24.95" customHeight="1">
      <c r="B95" s="157"/>
      <c r="C95" s="158"/>
      <c r="D95" s="159" t="s">
        <v>88</v>
      </c>
      <c r="E95" s="160"/>
      <c r="F95" s="160"/>
      <c r="G95" s="160"/>
      <c r="H95" s="160"/>
      <c r="I95" s="161"/>
      <c r="J95" s="162">
        <f>J127</f>
        <v>0</v>
      </c>
      <c r="K95" s="158"/>
      <c r="L95" s="163"/>
    </row>
    <row r="96" spans="2:12" s="10" customFormat="1" ht="19.9" customHeight="1">
      <c r="B96" s="164"/>
      <c r="C96" s="165"/>
      <c r="D96" s="166" t="s">
        <v>89</v>
      </c>
      <c r="E96" s="167"/>
      <c r="F96" s="167"/>
      <c r="G96" s="167"/>
      <c r="H96" s="167"/>
      <c r="I96" s="168"/>
      <c r="J96" s="169">
        <f>J128</f>
        <v>0</v>
      </c>
      <c r="K96" s="165"/>
      <c r="L96" s="170"/>
    </row>
    <row r="97" spans="2:12" s="10" customFormat="1" ht="19.9" customHeight="1">
      <c r="B97" s="164"/>
      <c r="C97" s="165"/>
      <c r="D97" s="166" t="s">
        <v>90</v>
      </c>
      <c r="E97" s="167"/>
      <c r="F97" s="167"/>
      <c r="G97" s="167"/>
      <c r="H97" s="167"/>
      <c r="I97" s="168"/>
      <c r="J97" s="169">
        <f>J248</f>
        <v>0</v>
      </c>
      <c r="K97" s="165"/>
      <c r="L97" s="170"/>
    </row>
    <row r="98" spans="2:12" s="10" customFormat="1" ht="19.9" customHeight="1">
      <c r="B98" s="164"/>
      <c r="C98" s="165"/>
      <c r="D98" s="166" t="s">
        <v>91</v>
      </c>
      <c r="E98" s="167"/>
      <c r="F98" s="167"/>
      <c r="G98" s="167"/>
      <c r="H98" s="167"/>
      <c r="I98" s="168"/>
      <c r="J98" s="169">
        <f>J290</f>
        <v>0</v>
      </c>
      <c r="K98" s="165"/>
      <c r="L98" s="170"/>
    </row>
    <row r="99" spans="2:12" s="10" customFormat="1" ht="19.9" customHeight="1">
      <c r="B99" s="164"/>
      <c r="C99" s="165"/>
      <c r="D99" s="166" t="s">
        <v>92</v>
      </c>
      <c r="E99" s="167"/>
      <c r="F99" s="167"/>
      <c r="G99" s="167"/>
      <c r="H99" s="167"/>
      <c r="I99" s="168"/>
      <c r="J99" s="169">
        <f>J297</f>
        <v>0</v>
      </c>
      <c r="K99" s="165"/>
      <c r="L99" s="170"/>
    </row>
    <row r="100" spans="2:12" s="9" customFormat="1" ht="24.95" customHeight="1">
      <c r="B100" s="157"/>
      <c r="C100" s="158"/>
      <c r="D100" s="159" t="s">
        <v>93</v>
      </c>
      <c r="E100" s="160"/>
      <c r="F100" s="160"/>
      <c r="G100" s="160"/>
      <c r="H100" s="160"/>
      <c r="I100" s="161"/>
      <c r="J100" s="162">
        <f>J300</f>
        <v>0</v>
      </c>
      <c r="K100" s="158"/>
      <c r="L100" s="163"/>
    </row>
    <row r="101" spans="2:12" s="10" customFormat="1" ht="19.9" customHeight="1">
      <c r="B101" s="164"/>
      <c r="C101" s="165"/>
      <c r="D101" s="166" t="s">
        <v>94</v>
      </c>
      <c r="E101" s="167"/>
      <c r="F101" s="167"/>
      <c r="G101" s="167"/>
      <c r="H101" s="167"/>
      <c r="I101" s="168"/>
      <c r="J101" s="169">
        <f>J301</f>
        <v>0</v>
      </c>
      <c r="K101" s="165"/>
      <c r="L101" s="170"/>
    </row>
    <row r="102" spans="2:12" s="10" customFormat="1" ht="19.9" customHeight="1">
      <c r="B102" s="164"/>
      <c r="C102" s="165"/>
      <c r="D102" s="166" t="s">
        <v>95</v>
      </c>
      <c r="E102" s="167"/>
      <c r="F102" s="167"/>
      <c r="G102" s="167"/>
      <c r="H102" s="167"/>
      <c r="I102" s="168"/>
      <c r="J102" s="169">
        <f>J341</f>
        <v>0</v>
      </c>
      <c r="K102" s="165"/>
      <c r="L102" s="170"/>
    </row>
    <row r="103" spans="2:12" s="10" customFormat="1" ht="19.9" customHeight="1">
      <c r="B103" s="164"/>
      <c r="C103" s="165"/>
      <c r="D103" s="166" t="s">
        <v>96</v>
      </c>
      <c r="E103" s="167"/>
      <c r="F103" s="167"/>
      <c r="G103" s="167"/>
      <c r="H103" s="167"/>
      <c r="I103" s="168"/>
      <c r="J103" s="169">
        <f>J399</f>
        <v>0</v>
      </c>
      <c r="K103" s="165"/>
      <c r="L103" s="170"/>
    </row>
    <row r="104" spans="2:12" s="10" customFormat="1" ht="19.9" customHeight="1">
      <c r="B104" s="164"/>
      <c r="C104" s="165"/>
      <c r="D104" s="166" t="s">
        <v>97</v>
      </c>
      <c r="E104" s="167"/>
      <c r="F104" s="167"/>
      <c r="G104" s="167"/>
      <c r="H104" s="167"/>
      <c r="I104" s="168"/>
      <c r="J104" s="169">
        <f>J448</f>
        <v>0</v>
      </c>
      <c r="K104" s="165"/>
      <c r="L104" s="170"/>
    </row>
    <row r="105" spans="2:12" s="9" customFormat="1" ht="24.95" customHeight="1">
      <c r="B105" s="157"/>
      <c r="C105" s="158"/>
      <c r="D105" s="159" t="s">
        <v>98</v>
      </c>
      <c r="E105" s="160"/>
      <c r="F105" s="160"/>
      <c r="G105" s="160"/>
      <c r="H105" s="160"/>
      <c r="I105" s="161"/>
      <c r="J105" s="162">
        <f>J468</f>
        <v>0</v>
      </c>
      <c r="K105" s="158"/>
      <c r="L105" s="163"/>
    </row>
    <row r="106" spans="2:12" s="10" customFormat="1" ht="19.9" customHeight="1">
      <c r="B106" s="164"/>
      <c r="C106" s="165"/>
      <c r="D106" s="166" t="s">
        <v>99</v>
      </c>
      <c r="E106" s="167"/>
      <c r="F106" s="167"/>
      <c r="G106" s="167"/>
      <c r="H106" s="167"/>
      <c r="I106" s="168"/>
      <c r="J106" s="169">
        <f>J469</f>
        <v>0</v>
      </c>
      <c r="K106" s="165"/>
      <c r="L106" s="170"/>
    </row>
    <row r="107" spans="2:12" s="10" customFormat="1" ht="19.9" customHeight="1">
      <c r="B107" s="164"/>
      <c r="C107" s="165"/>
      <c r="D107" s="166" t="s">
        <v>100</v>
      </c>
      <c r="E107" s="167"/>
      <c r="F107" s="167"/>
      <c r="G107" s="167"/>
      <c r="H107" s="167"/>
      <c r="I107" s="168"/>
      <c r="J107" s="169">
        <f>J472</f>
        <v>0</v>
      </c>
      <c r="K107" s="165"/>
      <c r="L107" s="170"/>
    </row>
    <row r="108" spans="2:12" s="10" customFormat="1" ht="19.9" customHeight="1">
      <c r="B108" s="164"/>
      <c r="C108" s="165"/>
      <c r="D108" s="166" t="s">
        <v>101</v>
      </c>
      <c r="E108" s="167"/>
      <c r="F108" s="167"/>
      <c r="G108" s="167"/>
      <c r="H108" s="167"/>
      <c r="I108" s="168"/>
      <c r="J108" s="169">
        <f>J475</f>
        <v>0</v>
      </c>
      <c r="K108" s="165"/>
      <c r="L108" s="170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111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148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151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102</v>
      </c>
      <c r="D115" s="37"/>
      <c r="E115" s="37"/>
      <c r="F115" s="37"/>
      <c r="G115" s="37"/>
      <c r="H115" s="37"/>
      <c r="I115" s="111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1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111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94" t="str">
        <f>E7</f>
        <v>Výměna oken a dveří Jindřicha z Lipé 97/23, Česká Lípa</v>
      </c>
      <c r="F118" s="321"/>
      <c r="G118" s="321"/>
      <c r="H118" s="321"/>
      <c r="I118" s="111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1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F10</f>
        <v>Česká Lípa</v>
      </c>
      <c r="G120" s="37"/>
      <c r="H120" s="37"/>
      <c r="I120" s="113" t="s">
        <v>22</v>
      </c>
      <c r="J120" s="67" t="str">
        <f>IF(J10="","",J10)</f>
        <v>26. 2. 2020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1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24</v>
      </c>
      <c r="D122" s="37"/>
      <c r="E122" s="37"/>
      <c r="F122" s="28" t="str">
        <f>E13</f>
        <v xml:space="preserve"> </v>
      </c>
      <c r="G122" s="37"/>
      <c r="H122" s="37"/>
      <c r="I122" s="113" t="s">
        <v>30</v>
      </c>
      <c r="J122" s="33" t="str">
        <f>E19</f>
        <v>Petr Kubiš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28</v>
      </c>
      <c r="D123" s="37"/>
      <c r="E123" s="37"/>
      <c r="F123" s="28" t="str">
        <f>IF(E16="","",E16)</f>
        <v>Vyplň údaj</v>
      </c>
      <c r="G123" s="37"/>
      <c r="H123" s="37"/>
      <c r="I123" s="113" t="s">
        <v>33</v>
      </c>
      <c r="J123" s="33" t="str">
        <f>E22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111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71"/>
      <c r="B125" s="172"/>
      <c r="C125" s="173" t="s">
        <v>103</v>
      </c>
      <c r="D125" s="174" t="s">
        <v>60</v>
      </c>
      <c r="E125" s="174" t="s">
        <v>56</v>
      </c>
      <c r="F125" s="174" t="s">
        <v>57</v>
      </c>
      <c r="G125" s="174" t="s">
        <v>104</v>
      </c>
      <c r="H125" s="174" t="s">
        <v>105</v>
      </c>
      <c r="I125" s="175" t="s">
        <v>106</v>
      </c>
      <c r="J125" s="174" t="s">
        <v>85</v>
      </c>
      <c r="K125" s="176" t="s">
        <v>107</v>
      </c>
      <c r="L125" s="177"/>
      <c r="M125" s="76" t="s">
        <v>1</v>
      </c>
      <c r="N125" s="77" t="s">
        <v>39</v>
      </c>
      <c r="O125" s="77" t="s">
        <v>108</v>
      </c>
      <c r="P125" s="77" t="s">
        <v>109</v>
      </c>
      <c r="Q125" s="77" t="s">
        <v>110</v>
      </c>
      <c r="R125" s="77" t="s">
        <v>111</v>
      </c>
      <c r="S125" s="77" t="s">
        <v>112</v>
      </c>
      <c r="T125" s="78" t="s">
        <v>113</v>
      </c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</row>
    <row r="126" spans="1:63" s="2" customFormat="1" ht="22.9" customHeight="1">
      <c r="A126" s="35"/>
      <c r="B126" s="36"/>
      <c r="C126" s="83" t="s">
        <v>114</v>
      </c>
      <c r="D126" s="37"/>
      <c r="E126" s="37"/>
      <c r="F126" s="37"/>
      <c r="G126" s="37"/>
      <c r="H126" s="37"/>
      <c r="I126" s="111"/>
      <c r="J126" s="178">
        <f>BK126</f>
        <v>0</v>
      </c>
      <c r="K126" s="37"/>
      <c r="L126" s="40"/>
      <c r="M126" s="79"/>
      <c r="N126" s="179"/>
      <c r="O126" s="80"/>
      <c r="P126" s="180">
        <f>P127+P300+P468</f>
        <v>0</v>
      </c>
      <c r="Q126" s="80"/>
      <c r="R126" s="180">
        <f>R127+R300+R468</f>
        <v>1.5768348300000001</v>
      </c>
      <c r="S126" s="80"/>
      <c r="T126" s="181">
        <f>T127+T300+T468</f>
        <v>2.5999615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74</v>
      </c>
      <c r="AU126" s="18" t="s">
        <v>87</v>
      </c>
      <c r="BK126" s="182">
        <f>BK127+BK300+BK468</f>
        <v>0</v>
      </c>
    </row>
    <row r="127" spans="2:63" s="12" customFormat="1" ht="25.9" customHeight="1">
      <c r="B127" s="183"/>
      <c r="C127" s="184"/>
      <c r="D127" s="185" t="s">
        <v>74</v>
      </c>
      <c r="E127" s="186" t="s">
        <v>115</v>
      </c>
      <c r="F127" s="186" t="s">
        <v>116</v>
      </c>
      <c r="G127" s="184"/>
      <c r="H127" s="184"/>
      <c r="I127" s="187"/>
      <c r="J127" s="188">
        <f>BK127</f>
        <v>0</v>
      </c>
      <c r="K127" s="184"/>
      <c r="L127" s="189"/>
      <c r="M127" s="190"/>
      <c r="N127" s="191"/>
      <c r="O127" s="191"/>
      <c r="P127" s="192">
        <f>P128+P248+P290+P297</f>
        <v>0</v>
      </c>
      <c r="Q127" s="191"/>
      <c r="R127" s="192">
        <f>R128+R248+R290+R297</f>
        <v>1.33025553</v>
      </c>
      <c r="S127" s="191"/>
      <c r="T127" s="193">
        <f>T128+T248+T290+T297</f>
        <v>2.3947700000000003</v>
      </c>
      <c r="AR127" s="194" t="s">
        <v>80</v>
      </c>
      <c r="AT127" s="195" t="s">
        <v>74</v>
      </c>
      <c r="AU127" s="195" t="s">
        <v>75</v>
      </c>
      <c r="AY127" s="194" t="s">
        <v>117</v>
      </c>
      <c r="BK127" s="196">
        <f>BK128+BK248+BK290+BK297</f>
        <v>0</v>
      </c>
    </row>
    <row r="128" spans="2:63" s="12" customFormat="1" ht="22.9" customHeight="1">
      <c r="B128" s="183"/>
      <c r="C128" s="184"/>
      <c r="D128" s="185" t="s">
        <v>74</v>
      </c>
      <c r="E128" s="197" t="s">
        <v>118</v>
      </c>
      <c r="F128" s="197" t="s">
        <v>119</v>
      </c>
      <c r="G128" s="184"/>
      <c r="H128" s="184"/>
      <c r="I128" s="187"/>
      <c r="J128" s="198">
        <f>BK128</f>
        <v>0</v>
      </c>
      <c r="K128" s="184"/>
      <c r="L128" s="189"/>
      <c r="M128" s="190"/>
      <c r="N128" s="191"/>
      <c r="O128" s="191"/>
      <c r="P128" s="192">
        <f>SUM(P129:P247)</f>
        <v>0</v>
      </c>
      <c r="Q128" s="191"/>
      <c r="R128" s="192">
        <f>SUM(R129:R247)</f>
        <v>1.32625553</v>
      </c>
      <c r="S128" s="191"/>
      <c r="T128" s="193">
        <f>SUM(T129:T247)</f>
        <v>0</v>
      </c>
      <c r="AR128" s="194" t="s">
        <v>80</v>
      </c>
      <c r="AT128" s="195" t="s">
        <v>74</v>
      </c>
      <c r="AU128" s="195" t="s">
        <v>80</v>
      </c>
      <c r="AY128" s="194" t="s">
        <v>117</v>
      </c>
      <c r="BK128" s="196">
        <f>SUM(BK129:BK247)</f>
        <v>0</v>
      </c>
    </row>
    <row r="129" spans="1:65" s="2" customFormat="1" ht="21.75" customHeight="1">
      <c r="A129" s="35"/>
      <c r="B129" s="36"/>
      <c r="C129" s="199" t="s">
        <v>80</v>
      </c>
      <c r="D129" s="199" t="s">
        <v>120</v>
      </c>
      <c r="E129" s="200" t="s">
        <v>121</v>
      </c>
      <c r="F129" s="201" t="s">
        <v>122</v>
      </c>
      <c r="G129" s="202" t="s">
        <v>123</v>
      </c>
      <c r="H129" s="203">
        <v>62.301</v>
      </c>
      <c r="I129" s="204"/>
      <c r="J129" s="205">
        <f>ROUND(I129*H129,2)</f>
        <v>0</v>
      </c>
      <c r="K129" s="201" t="s">
        <v>124</v>
      </c>
      <c r="L129" s="40"/>
      <c r="M129" s="206" t="s">
        <v>1</v>
      </c>
      <c r="N129" s="207" t="s">
        <v>41</v>
      </c>
      <c r="O129" s="72"/>
      <c r="P129" s="208">
        <f>O129*H129</f>
        <v>0</v>
      </c>
      <c r="Q129" s="208">
        <v>0.00026</v>
      </c>
      <c r="R129" s="208">
        <f>Q129*H129</f>
        <v>0.01619826</v>
      </c>
      <c r="S129" s="208">
        <v>0</v>
      </c>
      <c r="T129" s="20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0" t="s">
        <v>125</v>
      </c>
      <c r="AT129" s="210" t="s">
        <v>120</v>
      </c>
      <c r="AU129" s="210" t="s">
        <v>126</v>
      </c>
      <c r="AY129" s="18" t="s">
        <v>117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8" t="s">
        <v>126</v>
      </c>
      <c r="BK129" s="211">
        <f>ROUND(I129*H129,2)</f>
        <v>0</v>
      </c>
      <c r="BL129" s="18" t="s">
        <v>125</v>
      </c>
      <c r="BM129" s="210" t="s">
        <v>127</v>
      </c>
    </row>
    <row r="130" spans="1:47" s="2" customFormat="1" ht="19.5">
      <c r="A130" s="35"/>
      <c r="B130" s="36"/>
      <c r="C130" s="37"/>
      <c r="D130" s="212" t="s">
        <v>128</v>
      </c>
      <c r="E130" s="37"/>
      <c r="F130" s="213" t="s">
        <v>129</v>
      </c>
      <c r="G130" s="37"/>
      <c r="H130" s="37"/>
      <c r="I130" s="111"/>
      <c r="J130" s="37"/>
      <c r="K130" s="37"/>
      <c r="L130" s="40"/>
      <c r="M130" s="214"/>
      <c r="N130" s="215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128</v>
      </c>
      <c r="AU130" s="18" t="s">
        <v>126</v>
      </c>
    </row>
    <row r="131" spans="2:51" s="13" customFormat="1" ht="11.25">
      <c r="B131" s="216"/>
      <c r="C131" s="217"/>
      <c r="D131" s="212" t="s">
        <v>130</v>
      </c>
      <c r="E131" s="218" t="s">
        <v>1</v>
      </c>
      <c r="F131" s="219" t="s">
        <v>131</v>
      </c>
      <c r="G131" s="217"/>
      <c r="H131" s="218" t="s">
        <v>1</v>
      </c>
      <c r="I131" s="220"/>
      <c r="J131" s="217"/>
      <c r="K131" s="217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130</v>
      </c>
      <c r="AU131" s="225" t="s">
        <v>126</v>
      </c>
      <c r="AV131" s="13" t="s">
        <v>80</v>
      </c>
      <c r="AW131" s="13" t="s">
        <v>32</v>
      </c>
      <c r="AX131" s="13" t="s">
        <v>75</v>
      </c>
      <c r="AY131" s="225" t="s">
        <v>117</v>
      </c>
    </row>
    <row r="132" spans="2:51" s="14" customFormat="1" ht="11.25">
      <c r="B132" s="226"/>
      <c r="C132" s="227"/>
      <c r="D132" s="212" t="s">
        <v>130</v>
      </c>
      <c r="E132" s="228" t="s">
        <v>1</v>
      </c>
      <c r="F132" s="229" t="s">
        <v>132</v>
      </c>
      <c r="G132" s="227"/>
      <c r="H132" s="230">
        <v>14.963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AT132" s="236" t="s">
        <v>130</v>
      </c>
      <c r="AU132" s="236" t="s">
        <v>126</v>
      </c>
      <c r="AV132" s="14" t="s">
        <v>126</v>
      </c>
      <c r="AW132" s="14" t="s">
        <v>32</v>
      </c>
      <c r="AX132" s="14" t="s">
        <v>75</v>
      </c>
      <c r="AY132" s="236" t="s">
        <v>117</v>
      </c>
    </row>
    <row r="133" spans="2:51" s="14" customFormat="1" ht="11.25">
      <c r="B133" s="226"/>
      <c r="C133" s="227"/>
      <c r="D133" s="212" t="s">
        <v>130</v>
      </c>
      <c r="E133" s="228" t="s">
        <v>1</v>
      </c>
      <c r="F133" s="229" t="s">
        <v>133</v>
      </c>
      <c r="G133" s="227"/>
      <c r="H133" s="230">
        <v>5.333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130</v>
      </c>
      <c r="AU133" s="236" t="s">
        <v>126</v>
      </c>
      <c r="AV133" s="14" t="s">
        <v>126</v>
      </c>
      <c r="AW133" s="14" t="s">
        <v>32</v>
      </c>
      <c r="AX133" s="14" t="s">
        <v>75</v>
      </c>
      <c r="AY133" s="236" t="s">
        <v>117</v>
      </c>
    </row>
    <row r="134" spans="2:51" s="14" customFormat="1" ht="11.25">
      <c r="B134" s="226"/>
      <c r="C134" s="227"/>
      <c r="D134" s="212" t="s">
        <v>130</v>
      </c>
      <c r="E134" s="228" t="s">
        <v>1</v>
      </c>
      <c r="F134" s="229" t="s">
        <v>134</v>
      </c>
      <c r="G134" s="227"/>
      <c r="H134" s="230">
        <v>1.485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130</v>
      </c>
      <c r="AU134" s="236" t="s">
        <v>126</v>
      </c>
      <c r="AV134" s="14" t="s">
        <v>126</v>
      </c>
      <c r="AW134" s="14" t="s">
        <v>32</v>
      </c>
      <c r="AX134" s="14" t="s">
        <v>75</v>
      </c>
      <c r="AY134" s="236" t="s">
        <v>117</v>
      </c>
    </row>
    <row r="135" spans="2:51" s="14" customFormat="1" ht="11.25">
      <c r="B135" s="226"/>
      <c r="C135" s="227"/>
      <c r="D135" s="212" t="s">
        <v>130</v>
      </c>
      <c r="E135" s="228" t="s">
        <v>1</v>
      </c>
      <c r="F135" s="229" t="s">
        <v>135</v>
      </c>
      <c r="G135" s="227"/>
      <c r="H135" s="230">
        <v>0.9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130</v>
      </c>
      <c r="AU135" s="236" t="s">
        <v>126</v>
      </c>
      <c r="AV135" s="14" t="s">
        <v>126</v>
      </c>
      <c r="AW135" s="14" t="s">
        <v>32</v>
      </c>
      <c r="AX135" s="14" t="s">
        <v>75</v>
      </c>
      <c r="AY135" s="236" t="s">
        <v>117</v>
      </c>
    </row>
    <row r="136" spans="2:51" s="14" customFormat="1" ht="11.25">
      <c r="B136" s="226"/>
      <c r="C136" s="227"/>
      <c r="D136" s="212" t="s">
        <v>130</v>
      </c>
      <c r="E136" s="228" t="s">
        <v>1</v>
      </c>
      <c r="F136" s="229" t="s">
        <v>136</v>
      </c>
      <c r="G136" s="227"/>
      <c r="H136" s="230">
        <v>0.99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130</v>
      </c>
      <c r="AU136" s="236" t="s">
        <v>126</v>
      </c>
      <c r="AV136" s="14" t="s">
        <v>126</v>
      </c>
      <c r="AW136" s="14" t="s">
        <v>32</v>
      </c>
      <c r="AX136" s="14" t="s">
        <v>75</v>
      </c>
      <c r="AY136" s="236" t="s">
        <v>117</v>
      </c>
    </row>
    <row r="137" spans="2:51" s="14" customFormat="1" ht="11.25">
      <c r="B137" s="226"/>
      <c r="C137" s="227"/>
      <c r="D137" s="212" t="s">
        <v>130</v>
      </c>
      <c r="E137" s="228" t="s">
        <v>1</v>
      </c>
      <c r="F137" s="229" t="s">
        <v>137</v>
      </c>
      <c r="G137" s="227"/>
      <c r="H137" s="230">
        <v>1.08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130</v>
      </c>
      <c r="AU137" s="236" t="s">
        <v>126</v>
      </c>
      <c r="AV137" s="14" t="s">
        <v>126</v>
      </c>
      <c r="AW137" s="14" t="s">
        <v>32</v>
      </c>
      <c r="AX137" s="14" t="s">
        <v>75</v>
      </c>
      <c r="AY137" s="236" t="s">
        <v>117</v>
      </c>
    </row>
    <row r="138" spans="2:51" s="14" customFormat="1" ht="11.25">
      <c r="B138" s="226"/>
      <c r="C138" s="227"/>
      <c r="D138" s="212" t="s">
        <v>130</v>
      </c>
      <c r="E138" s="228" t="s">
        <v>1</v>
      </c>
      <c r="F138" s="229" t="s">
        <v>138</v>
      </c>
      <c r="G138" s="227"/>
      <c r="H138" s="230">
        <v>0.69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130</v>
      </c>
      <c r="AU138" s="236" t="s">
        <v>126</v>
      </c>
      <c r="AV138" s="14" t="s">
        <v>126</v>
      </c>
      <c r="AW138" s="14" t="s">
        <v>32</v>
      </c>
      <c r="AX138" s="14" t="s">
        <v>75</v>
      </c>
      <c r="AY138" s="236" t="s">
        <v>117</v>
      </c>
    </row>
    <row r="139" spans="2:51" s="14" customFormat="1" ht="11.25">
      <c r="B139" s="226"/>
      <c r="C139" s="227"/>
      <c r="D139" s="212" t="s">
        <v>130</v>
      </c>
      <c r="E139" s="228" t="s">
        <v>1</v>
      </c>
      <c r="F139" s="229" t="s">
        <v>139</v>
      </c>
      <c r="G139" s="227"/>
      <c r="H139" s="230">
        <v>2.46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AT139" s="236" t="s">
        <v>130</v>
      </c>
      <c r="AU139" s="236" t="s">
        <v>126</v>
      </c>
      <c r="AV139" s="14" t="s">
        <v>126</v>
      </c>
      <c r="AW139" s="14" t="s">
        <v>32</v>
      </c>
      <c r="AX139" s="14" t="s">
        <v>75</v>
      </c>
      <c r="AY139" s="236" t="s">
        <v>117</v>
      </c>
    </row>
    <row r="140" spans="2:51" s="13" customFormat="1" ht="11.25">
      <c r="B140" s="216"/>
      <c r="C140" s="217"/>
      <c r="D140" s="212" t="s">
        <v>130</v>
      </c>
      <c r="E140" s="218" t="s">
        <v>1</v>
      </c>
      <c r="F140" s="219" t="s">
        <v>140</v>
      </c>
      <c r="G140" s="217"/>
      <c r="H140" s="218" t="s">
        <v>1</v>
      </c>
      <c r="I140" s="220"/>
      <c r="J140" s="217"/>
      <c r="K140" s="217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130</v>
      </c>
      <c r="AU140" s="225" t="s">
        <v>126</v>
      </c>
      <c r="AV140" s="13" t="s">
        <v>80</v>
      </c>
      <c r="AW140" s="13" t="s">
        <v>32</v>
      </c>
      <c r="AX140" s="13" t="s">
        <v>75</v>
      </c>
      <c r="AY140" s="225" t="s">
        <v>117</v>
      </c>
    </row>
    <row r="141" spans="2:51" s="14" customFormat="1" ht="11.25">
      <c r="B141" s="226"/>
      <c r="C141" s="227"/>
      <c r="D141" s="212" t="s">
        <v>130</v>
      </c>
      <c r="E141" s="228" t="s">
        <v>1</v>
      </c>
      <c r="F141" s="229" t="s">
        <v>141</v>
      </c>
      <c r="G141" s="227"/>
      <c r="H141" s="230">
        <v>14.4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130</v>
      </c>
      <c r="AU141" s="236" t="s">
        <v>126</v>
      </c>
      <c r="AV141" s="14" t="s">
        <v>126</v>
      </c>
      <c r="AW141" s="14" t="s">
        <v>32</v>
      </c>
      <c r="AX141" s="14" t="s">
        <v>75</v>
      </c>
      <c r="AY141" s="236" t="s">
        <v>117</v>
      </c>
    </row>
    <row r="142" spans="2:51" s="13" customFormat="1" ht="11.25">
      <c r="B142" s="216"/>
      <c r="C142" s="217"/>
      <c r="D142" s="212" t="s">
        <v>130</v>
      </c>
      <c r="E142" s="218" t="s">
        <v>1</v>
      </c>
      <c r="F142" s="219" t="s">
        <v>142</v>
      </c>
      <c r="G142" s="217"/>
      <c r="H142" s="218" t="s">
        <v>1</v>
      </c>
      <c r="I142" s="220"/>
      <c r="J142" s="217"/>
      <c r="K142" s="217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130</v>
      </c>
      <c r="AU142" s="225" t="s">
        <v>126</v>
      </c>
      <c r="AV142" s="13" t="s">
        <v>80</v>
      </c>
      <c r="AW142" s="13" t="s">
        <v>32</v>
      </c>
      <c r="AX142" s="13" t="s">
        <v>75</v>
      </c>
      <c r="AY142" s="225" t="s">
        <v>117</v>
      </c>
    </row>
    <row r="143" spans="2:51" s="14" customFormat="1" ht="11.25">
      <c r="B143" s="226"/>
      <c r="C143" s="227"/>
      <c r="D143" s="212" t="s">
        <v>130</v>
      </c>
      <c r="E143" s="228" t="s">
        <v>1</v>
      </c>
      <c r="F143" s="229" t="s">
        <v>143</v>
      </c>
      <c r="G143" s="227"/>
      <c r="H143" s="230">
        <v>20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AT143" s="236" t="s">
        <v>130</v>
      </c>
      <c r="AU143" s="236" t="s">
        <v>126</v>
      </c>
      <c r="AV143" s="14" t="s">
        <v>126</v>
      </c>
      <c r="AW143" s="14" t="s">
        <v>32</v>
      </c>
      <c r="AX143" s="14" t="s">
        <v>75</v>
      </c>
      <c r="AY143" s="236" t="s">
        <v>117</v>
      </c>
    </row>
    <row r="144" spans="2:51" s="15" customFormat="1" ht="11.25">
      <c r="B144" s="237"/>
      <c r="C144" s="238"/>
      <c r="D144" s="212" t="s">
        <v>130</v>
      </c>
      <c r="E144" s="239" t="s">
        <v>1</v>
      </c>
      <c r="F144" s="240" t="s">
        <v>144</v>
      </c>
      <c r="G144" s="238"/>
      <c r="H144" s="241">
        <v>62.301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130</v>
      </c>
      <c r="AU144" s="247" t="s">
        <v>126</v>
      </c>
      <c r="AV144" s="15" t="s">
        <v>125</v>
      </c>
      <c r="AW144" s="15" t="s">
        <v>32</v>
      </c>
      <c r="AX144" s="15" t="s">
        <v>80</v>
      </c>
      <c r="AY144" s="247" t="s">
        <v>117</v>
      </c>
    </row>
    <row r="145" spans="1:65" s="2" customFormat="1" ht="21.75" customHeight="1">
      <c r="A145" s="35"/>
      <c r="B145" s="36"/>
      <c r="C145" s="199" t="s">
        <v>126</v>
      </c>
      <c r="D145" s="199" t="s">
        <v>120</v>
      </c>
      <c r="E145" s="200" t="s">
        <v>145</v>
      </c>
      <c r="F145" s="201" t="s">
        <v>146</v>
      </c>
      <c r="G145" s="202" t="s">
        <v>123</v>
      </c>
      <c r="H145" s="203">
        <v>62.301</v>
      </c>
      <c r="I145" s="204"/>
      <c r="J145" s="205">
        <f>ROUND(I145*H145,2)</f>
        <v>0</v>
      </c>
      <c r="K145" s="201" t="s">
        <v>1</v>
      </c>
      <c r="L145" s="40"/>
      <c r="M145" s="206" t="s">
        <v>1</v>
      </c>
      <c r="N145" s="207" t="s">
        <v>41</v>
      </c>
      <c r="O145" s="72"/>
      <c r="P145" s="208">
        <f>O145*H145</f>
        <v>0</v>
      </c>
      <c r="Q145" s="208">
        <v>0.003</v>
      </c>
      <c r="R145" s="208">
        <f>Q145*H145</f>
        <v>0.186903</v>
      </c>
      <c r="S145" s="208">
        <v>0</v>
      </c>
      <c r="T145" s="20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0" t="s">
        <v>125</v>
      </c>
      <c r="AT145" s="210" t="s">
        <v>120</v>
      </c>
      <c r="AU145" s="210" t="s">
        <v>126</v>
      </c>
      <c r="AY145" s="18" t="s">
        <v>117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8" t="s">
        <v>126</v>
      </c>
      <c r="BK145" s="211">
        <f>ROUND(I145*H145,2)</f>
        <v>0</v>
      </c>
      <c r="BL145" s="18" t="s">
        <v>125</v>
      </c>
      <c r="BM145" s="210" t="s">
        <v>147</v>
      </c>
    </row>
    <row r="146" spans="1:47" s="2" customFormat="1" ht="19.5">
      <c r="A146" s="35"/>
      <c r="B146" s="36"/>
      <c r="C146" s="37"/>
      <c r="D146" s="212" t="s">
        <v>128</v>
      </c>
      <c r="E146" s="37"/>
      <c r="F146" s="213" t="s">
        <v>148</v>
      </c>
      <c r="G146" s="37"/>
      <c r="H146" s="37"/>
      <c r="I146" s="111"/>
      <c r="J146" s="37"/>
      <c r="K146" s="37"/>
      <c r="L146" s="40"/>
      <c r="M146" s="214"/>
      <c r="N146" s="215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128</v>
      </c>
      <c r="AU146" s="18" t="s">
        <v>126</v>
      </c>
    </row>
    <row r="147" spans="2:51" s="13" customFormat="1" ht="11.25">
      <c r="B147" s="216"/>
      <c r="C147" s="217"/>
      <c r="D147" s="212" t="s">
        <v>130</v>
      </c>
      <c r="E147" s="218" t="s">
        <v>1</v>
      </c>
      <c r="F147" s="219" t="s">
        <v>131</v>
      </c>
      <c r="G147" s="217"/>
      <c r="H147" s="218" t="s">
        <v>1</v>
      </c>
      <c r="I147" s="220"/>
      <c r="J147" s="217"/>
      <c r="K147" s="217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130</v>
      </c>
      <c r="AU147" s="225" t="s">
        <v>126</v>
      </c>
      <c r="AV147" s="13" t="s">
        <v>80</v>
      </c>
      <c r="AW147" s="13" t="s">
        <v>32</v>
      </c>
      <c r="AX147" s="13" t="s">
        <v>75</v>
      </c>
      <c r="AY147" s="225" t="s">
        <v>117</v>
      </c>
    </row>
    <row r="148" spans="2:51" s="14" customFormat="1" ht="11.25">
      <c r="B148" s="226"/>
      <c r="C148" s="227"/>
      <c r="D148" s="212" t="s">
        <v>130</v>
      </c>
      <c r="E148" s="228" t="s">
        <v>1</v>
      </c>
      <c r="F148" s="229" t="s">
        <v>132</v>
      </c>
      <c r="G148" s="227"/>
      <c r="H148" s="230">
        <v>14.963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130</v>
      </c>
      <c r="AU148" s="236" t="s">
        <v>126</v>
      </c>
      <c r="AV148" s="14" t="s">
        <v>126</v>
      </c>
      <c r="AW148" s="14" t="s">
        <v>32</v>
      </c>
      <c r="AX148" s="14" t="s">
        <v>75</v>
      </c>
      <c r="AY148" s="236" t="s">
        <v>117</v>
      </c>
    </row>
    <row r="149" spans="2:51" s="14" customFormat="1" ht="11.25">
      <c r="B149" s="226"/>
      <c r="C149" s="227"/>
      <c r="D149" s="212" t="s">
        <v>130</v>
      </c>
      <c r="E149" s="228" t="s">
        <v>1</v>
      </c>
      <c r="F149" s="229" t="s">
        <v>133</v>
      </c>
      <c r="G149" s="227"/>
      <c r="H149" s="230">
        <v>5.333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130</v>
      </c>
      <c r="AU149" s="236" t="s">
        <v>126</v>
      </c>
      <c r="AV149" s="14" t="s">
        <v>126</v>
      </c>
      <c r="AW149" s="14" t="s">
        <v>32</v>
      </c>
      <c r="AX149" s="14" t="s">
        <v>75</v>
      </c>
      <c r="AY149" s="236" t="s">
        <v>117</v>
      </c>
    </row>
    <row r="150" spans="2:51" s="14" customFormat="1" ht="11.25">
      <c r="B150" s="226"/>
      <c r="C150" s="227"/>
      <c r="D150" s="212" t="s">
        <v>130</v>
      </c>
      <c r="E150" s="228" t="s">
        <v>1</v>
      </c>
      <c r="F150" s="229" t="s">
        <v>134</v>
      </c>
      <c r="G150" s="227"/>
      <c r="H150" s="230">
        <v>1.485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130</v>
      </c>
      <c r="AU150" s="236" t="s">
        <v>126</v>
      </c>
      <c r="AV150" s="14" t="s">
        <v>126</v>
      </c>
      <c r="AW150" s="14" t="s">
        <v>32</v>
      </c>
      <c r="AX150" s="14" t="s">
        <v>75</v>
      </c>
      <c r="AY150" s="236" t="s">
        <v>117</v>
      </c>
    </row>
    <row r="151" spans="2:51" s="14" customFormat="1" ht="11.25">
      <c r="B151" s="226"/>
      <c r="C151" s="227"/>
      <c r="D151" s="212" t="s">
        <v>130</v>
      </c>
      <c r="E151" s="228" t="s">
        <v>1</v>
      </c>
      <c r="F151" s="229" t="s">
        <v>135</v>
      </c>
      <c r="G151" s="227"/>
      <c r="H151" s="230">
        <v>0.9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130</v>
      </c>
      <c r="AU151" s="236" t="s">
        <v>126</v>
      </c>
      <c r="AV151" s="14" t="s">
        <v>126</v>
      </c>
      <c r="AW151" s="14" t="s">
        <v>32</v>
      </c>
      <c r="AX151" s="14" t="s">
        <v>75</v>
      </c>
      <c r="AY151" s="236" t="s">
        <v>117</v>
      </c>
    </row>
    <row r="152" spans="2:51" s="14" customFormat="1" ht="11.25">
      <c r="B152" s="226"/>
      <c r="C152" s="227"/>
      <c r="D152" s="212" t="s">
        <v>130</v>
      </c>
      <c r="E152" s="228" t="s">
        <v>1</v>
      </c>
      <c r="F152" s="229" t="s">
        <v>136</v>
      </c>
      <c r="G152" s="227"/>
      <c r="H152" s="230">
        <v>0.99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130</v>
      </c>
      <c r="AU152" s="236" t="s">
        <v>126</v>
      </c>
      <c r="AV152" s="14" t="s">
        <v>126</v>
      </c>
      <c r="AW152" s="14" t="s">
        <v>32</v>
      </c>
      <c r="AX152" s="14" t="s">
        <v>75</v>
      </c>
      <c r="AY152" s="236" t="s">
        <v>117</v>
      </c>
    </row>
    <row r="153" spans="2:51" s="14" customFormat="1" ht="11.25">
      <c r="B153" s="226"/>
      <c r="C153" s="227"/>
      <c r="D153" s="212" t="s">
        <v>130</v>
      </c>
      <c r="E153" s="228" t="s">
        <v>1</v>
      </c>
      <c r="F153" s="229" t="s">
        <v>137</v>
      </c>
      <c r="G153" s="227"/>
      <c r="H153" s="230">
        <v>1.08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130</v>
      </c>
      <c r="AU153" s="236" t="s">
        <v>126</v>
      </c>
      <c r="AV153" s="14" t="s">
        <v>126</v>
      </c>
      <c r="AW153" s="14" t="s">
        <v>32</v>
      </c>
      <c r="AX153" s="14" t="s">
        <v>75</v>
      </c>
      <c r="AY153" s="236" t="s">
        <v>117</v>
      </c>
    </row>
    <row r="154" spans="2:51" s="14" customFormat="1" ht="11.25">
      <c r="B154" s="226"/>
      <c r="C154" s="227"/>
      <c r="D154" s="212" t="s">
        <v>130</v>
      </c>
      <c r="E154" s="228" t="s">
        <v>1</v>
      </c>
      <c r="F154" s="229" t="s">
        <v>138</v>
      </c>
      <c r="G154" s="227"/>
      <c r="H154" s="230">
        <v>0.69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130</v>
      </c>
      <c r="AU154" s="236" t="s">
        <v>126</v>
      </c>
      <c r="AV154" s="14" t="s">
        <v>126</v>
      </c>
      <c r="AW154" s="14" t="s">
        <v>32</v>
      </c>
      <c r="AX154" s="14" t="s">
        <v>75</v>
      </c>
      <c r="AY154" s="236" t="s">
        <v>117</v>
      </c>
    </row>
    <row r="155" spans="2:51" s="14" customFormat="1" ht="11.25">
      <c r="B155" s="226"/>
      <c r="C155" s="227"/>
      <c r="D155" s="212" t="s">
        <v>130</v>
      </c>
      <c r="E155" s="228" t="s">
        <v>1</v>
      </c>
      <c r="F155" s="229" t="s">
        <v>139</v>
      </c>
      <c r="G155" s="227"/>
      <c r="H155" s="230">
        <v>2.46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130</v>
      </c>
      <c r="AU155" s="236" t="s">
        <v>126</v>
      </c>
      <c r="AV155" s="14" t="s">
        <v>126</v>
      </c>
      <c r="AW155" s="14" t="s">
        <v>32</v>
      </c>
      <c r="AX155" s="14" t="s">
        <v>75</v>
      </c>
      <c r="AY155" s="236" t="s">
        <v>117</v>
      </c>
    </row>
    <row r="156" spans="2:51" s="13" customFormat="1" ht="11.25">
      <c r="B156" s="216"/>
      <c r="C156" s="217"/>
      <c r="D156" s="212" t="s">
        <v>130</v>
      </c>
      <c r="E156" s="218" t="s">
        <v>1</v>
      </c>
      <c r="F156" s="219" t="s">
        <v>140</v>
      </c>
      <c r="G156" s="217"/>
      <c r="H156" s="218" t="s">
        <v>1</v>
      </c>
      <c r="I156" s="220"/>
      <c r="J156" s="217"/>
      <c r="K156" s="217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130</v>
      </c>
      <c r="AU156" s="225" t="s">
        <v>126</v>
      </c>
      <c r="AV156" s="13" t="s">
        <v>80</v>
      </c>
      <c r="AW156" s="13" t="s">
        <v>32</v>
      </c>
      <c r="AX156" s="13" t="s">
        <v>75</v>
      </c>
      <c r="AY156" s="225" t="s">
        <v>117</v>
      </c>
    </row>
    <row r="157" spans="2:51" s="14" customFormat="1" ht="11.25">
      <c r="B157" s="226"/>
      <c r="C157" s="227"/>
      <c r="D157" s="212" t="s">
        <v>130</v>
      </c>
      <c r="E157" s="228" t="s">
        <v>1</v>
      </c>
      <c r="F157" s="229" t="s">
        <v>141</v>
      </c>
      <c r="G157" s="227"/>
      <c r="H157" s="230">
        <v>14.4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130</v>
      </c>
      <c r="AU157" s="236" t="s">
        <v>126</v>
      </c>
      <c r="AV157" s="14" t="s">
        <v>126</v>
      </c>
      <c r="AW157" s="14" t="s">
        <v>32</v>
      </c>
      <c r="AX157" s="14" t="s">
        <v>75</v>
      </c>
      <c r="AY157" s="236" t="s">
        <v>117</v>
      </c>
    </row>
    <row r="158" spans="2:51" s="13" customFormat="1" ht="11.25">
      <c r="B158" s="216"/>
      <c r="C158" s="217"/>
      <c r="D158" s="212" t="s">
        <v>130</v>
      </c>
      <c r="E158" s="218" t="s">
        <v>1</v>
      </c>
      <c r="F158" s="219" t="s">
        <v>142</v>
      </c>
      <c r="G158" s="217"/>
      <c r="H158" s="218" t="s">
        <v>1</v>
      </c>
      <c r="I158" s="220"/>
      <c r="J158" s="217"/>
      <c r="K158" s="217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130</v>
      </c>
      <c r="AU158" s="225" t="s">
        <v>126</v>
      </c>
      <c r="AV158" s="13" t="s">
        <v>80</v>
      </c>
      <c r="AW158" s="13" t="s">
        <v>32</v>
      </c>
      <c r="AX158" s="13" t="s">
        <v>75</v>
      </c>
      <c r="AY158" s="225" t="s">
        <v>117</v>
      </c>
    </row>
    <row r="159" spans="2:51" s="14" customFormat="1" ht="11.25">
      <c r="B159" s="226"/>
      <c r="C159" s="227"/>
      <c r="D159" s="212" t="s">
        <v>130</v>
      </c>
      <c r="E159" s="228" t="s">
        <v>1</v>
      </c>
      <c r="F159" s="229" t="s">
        <v>143</v>
      </c>
      <c r="G159" s="227"/>
      <c r="H159" s="230">
        <v>20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130</v>
      </c>
      <c r="AU159" s="236" t="s">
        <v>126</v>
      </c>
      <c r="AV159" s="14" t="s">
        <v>126</v>
      </c>
      <c r="AW159" s="14" t="s">
        <v>32</v>
      </c>
      <c r="AX159" s="14" t="s">
        <v>75</v>
      </c>
      <c r="AY159" s="236" t="s">
        <v>117</v>
      </c>
    </row>
    <row r="160" spans="2:51" s="15" customFormat="1" ht="11.25">
      <c r="B160" s="237"/>
      <c r="C160" s="238"/>
      <c r="D160" s="212" t="s">
        <v>130</v>
      </c>
      <c r="E160" s="239" t="s">
        <v>1</v>
      </c>
      <c r="F160" s="240" t="s">
        <v>144</v>
      </c>
      <c r="G160" s="238"/>
      <c r="H160" s="241">
        <v>62.301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130</v>
      </c>
      <c r="AU160" s="247" t="s">
        <v>126</v>
      </c>
      <c r="AV160" s="15" t="s">
        <v>125</v>
      </c>
      <c r="AW160" s="15" t="s">
        <v>32</v>
      </c>
      <c r="AX160" s="15" t="s">
        <v>80</v>
      </c>
      <c r="AY160" s="247" t="s">
        <v>117</v>
      </c>
    </row>
    <row r="161" spans="1:65" s="2" customFormat="1" ht="21.75" customHeight="1">
      <c r="A161" s="35"/>
      <c r="B161" s="36"/>
      <c r="C161" s="199" t="s">
        <v>149</v>
      </c>
      <c r="D161" s="199" t="s">
        <v>120</v>
      </c>
      <c r="E161" s="200" t="s">
        <v>150</v>
      </c>
      <c r="F161" s="201" t="s">
        <v>151</v>
      </c>
      <c r="G161" s="202" t="s">
        <v>123</v>
      </c>
      <c r="H161" s="203">
        <v>14.115</v>
      </c>
      <c r="I161" s="204"/>
      <c r="J161" s="205">
        <f>ROUND(I161*H161,2)</f>
        <v>0</v>
      </c>
      <c r="K161" s="201" t="s">
        <v>124</v>
      </c>
      <c r="L161" s="40"/>
      <c r="M161" s="206" t="s">
        <v>1</v>
      </c>
      <c r="N161" s="207" t="s">
        <v>41</v>
      </c>
      <c r="O161" s="72"/>
      <c r="P161" s="208">
        <f>O161*H161</f>
        <v>0</v>
      </c>
      <c r="Q161" s="208">
        <v>0.03045</v>
      </c>
      <c r="R161" s="208">
        <f>Q161*H161</f>
        <v>0.42980175000000004</v>
      </c>
      <c r="S161" s="208">
        <v>0</v>
      </c>
      <c r="T161" s="20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0" t="s">
        <v>125</v>
      </c>
      <c r="AT161" s="210" t="s">
        <v>120</v>
      </c>
      <c r="AU161" s="210" t="s">
        <v>126</v>
      </c>
      <c r="AY161" s="18" t="s">
        <v>117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8" t="s">
        <v>126</v>
      </c>
      <c r="BK161" s="211">
        <f>ROUND(I161*H161,2)</f>
        <v>0</v>
      </c>
      <c r="BL161" s="18" t="s">
        <v>125</v>
      </c>
      <c r="BM161" s="210" t="s">
        <v>152</v>
      </c>
    </row>
    <row r="162" spans="1:47" s="2" customFormat="1" ht="19.5">
      <c r="A162" s="35"/>
      <c r="B162" s="36"/>
      <c r="C162" s="37"/>
      <c r="D162" s="212" t="s">
        <v>128</v>
      </c>
      <c r="E162" s="37"/>
      <c r="F162" s="213" t="s">
        <v>153</v>
      </c>
      <c r="G162" s="37"/>
      <c r="H162" s="37"/>
      <c r="I162" s="111"/>
      <c r="J162" s="37"/>
      <c r="K162" s="37"/>
      <c r="L162" s="40"/>
      <c r="M162" s="214"/>
      <c r="N162" s="215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128</v>
      </c>
      <c r="AU162" s="18" t="s">
        <v>126</v>
      </c>
    </row>
    <row r="163" spans="2:51" s="13" customFormat="1" ht="11.25">
      <c r="B163" s="216"/>
      <c r="C163" s="217"/>
      <c r="D163" s="212" t="s">
        <v>130</v>
      </c>
      <c r="E163" s="218" t="s">
        <v>1</v>
      </c>
      <c r="F163" s="219" t="s">
        <v>154</v>
      </c>
      <c r="G163" s="217"/>
      <c r="H163" s="218" t="s">
        <v>1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130</v>
      </c>
      <c r="AU163" s="225" t="s">
        <v>126</v>
      </c>
      <c r="AV163" s="13" t="s">
        <v>80</v>
      </c>
      <c r="AW163" s="13" t="s">
        <v>32</v>
      </c>
      <c r="AX163" s="13" t="s">
        <v>75</v>
      </c>
      <c r="AY163" s="225" t="s">
        <v>117</v>
      </c>
    </row>
    <row r="164" spans="2:51" s="14" customFormat="1" ht="11.25">
      <c r="B164" s="226"/>
      <c r="C164" s="227"/>
      <c r="D164" s="212" t="s">
        <v>130</v>
      </c>
      <c r="E164" s="228" t="s">
        <v>1</v>
      </c>
      <c r="F164" s="229" t="s">
        <v>155</v>
      </c>
      <c r="G164" s="227"/>
      <c r="H164" s="230">
        <v>12.6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130</v>
      </c>
      <c r="AU164" s="236" t="s">
        <v>126</v>
      </c>
      <c r="AV164" s="14" t="s">
        <v>126</v>
      </c>
      <c r="AW164" s="14" t="s">
        <v>32</v>
      </c>
      <c r="AX164" s="14" t="s">
        <v>75</v>
      </c>
      <c r="AY164" s="236" t="s">
        <v>117</v>
      </c>
    </row>
    <row r="165" spans="2:51" s="14" customFormat="1" ht="11.25">
      <c r="B165" s="226"/>
      <c r="C165" s="227"/>
      <c r="D165" s="212" t="s">
        <v>130</v>
      </c>
      <c r="E165" s="228" t="s">
        <v>1</v>
      </c>
      <c r="F165" s="229" t="s">
        <v>156</v>
      </c>
      <c r="G165" s="227"/>
      <c r="H165" s="230">
        <v>0.855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130</v>
      </c>
      <c r="AU165" s="236" t="s">
        <v>126</v>
      </c>
      <c r="AV165" s="14" t="s">
        <v>126</v>
      </c>
      <c r="AW165" s="14" t="s">
        <v>32</v>
      </c>
      <c r="AX165" s="14" t="s">
        <v>75</v>
      </c>
      <c r="AY165" s="236" t="s">
        <v>117</v>
      </c>
    </row>
    <row r="166" spans="2:51" s="14" customFormat="1" ht="11.25">
      <c r="B166" s="226"/>
      <c r="C166" s="227"/>
      <c r="D166" s="212" t="s">
        <v>130</v>
      </c>
      <c r="E166" s="228" t="s">
        <v>1</v>
      </c>
      <c r="F166" s="229" t="s">
        <v>157</v>
      </c>
      <c r="G166" s="227"/>
      <c r="H166" s="230">
        <v>0.66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130</v>
      </c>
      <c r="AU166" s="236" t="s">
        <v>126</v>
      </c>
      <c r="AV166" s="14" t="s">
        <v>126</v>
      </c>
      <c r="AW166" s="14" t="s">
        <v>32</v>
      </c>
      <c r="AX166" s="14" t="s">
        <v>75</v>
      </c>
      <c r="AY166" s="236" t="s">
        <v>117</v>
      </c>
    </row>
    <row r="167" spans="2:51" s="15" customFormat="1" ht="11.25">
      <c r="B167" s="237"/>
      <c r="C167" s="238"/>
      <c r="D167" s="212" t="s">
        <v>130</v>
      </c>
      <c r="E167" s="239" t="s">
        <v>1</v>
      </c>
      <c r="F167" s="240" t="s">
        <v>144</v>
      </c>
      <c r="G167" s="238"/>
      <c r="H167" s="241">
        <v>14.115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AT167" s="247" t="s">
        <v>130</v>
      </c>
      <c r="AU167" s="247" t="s">
        <v>126</v>
      </c>
      <c r="AV167" s="15" t="s">
        <v>125</v>
      </c>
      <c r="AW167" s="15" t="s">
        <v>32</v>
      </c>
      <c r="AX167" s="15" t="s">
        <v>80</v>
      </c>
      <c r="AY167" s="247" t="s">
        <v>117</v>
      </c>
    </row>
    <row r="168" spans="1:65" s="2" customFormat="1" ht="21.75" customHeight="1">
      <c r="A168" s="35"/>
      <c r="B168" s="36"/>
      <c r="C168" s="199" t="s">
        <v>125</v>
      </c>
      <c r="D168" s="199" t="s">
        <v>120</v>
      </c>
      <c r="E168" s="200" t="s">
        <v>158</v>
      </c>
      <c r="F168" s="201" t="s">
        <v>159</v>
      </c>
      <c r="G168" s="202" t="s">
        <v>160</v>
      </c>
      <c r="H168" s="203">
        <v>104.4</v>
      </c>
      <c r="I168" s="204"/>
      <c r="J168" s="205">
        <f>ROUND(I168*H168,2)</f>
        <v>0</v>
      </c>
      <c r="K168" s="201" t="s">
        <v>124</v>
      </c>
      <c r="L168" s="40"/>
      <c r="M168" s="206" t="s">
        <v>1</v>
      </c>
      <c r="N168" s="207" t="s">
        <v>41</v>
      </c>
      <c r="O168" s="72"/>
      <c r="P168" s="208">
        <f>O168*H168</f>
        <v>0</v>
      </c>
      <c r="Q168" s="208">
        <v>0.0015</v>
      </c>
      <c r="R168" s="208">
        <f>Q168*H168</f>
        <v>0.15660000000000002</v>
      </c>
      <c r="S168" s="208">
        <v>0</v>
      </c>
      <c r="T168" s="20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0" t="s">
        <v>125</v>
      </c>
      <c r="AT168" s="210" t="s">
        <v>120</v>
      </c>
      <c r="AU168" s="210" t="s">
        <v>126</v>
      </c>
      <c r="AY168" s="18" t="s">
        <v>117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8" t="s">
        <v>126</v>
      </c>
      <c r="BK168" s="211">
        <f>ROUND(I168*H168,2)</f>
        <v>0</v>
      </c>
      <c r="BL168" s="18" t="s">
        <v>125</v>
      </c>
      <c r="BM168" s="210" t="s">
        <v>161</v>
      </c>
    </row>
    <row r="169" spans="1:47" s="2" customFormat="1" ht="19.5">
      <c r="A169" s="35"/>
      <c r="B169" s="36"/>
      <c r="C169" s="37"/>
      <c r="D169" s="212" t="s">
        <v>128</v>
      </c>
      <c r="E169" s="37"/>
      <c r="F169" s="213" t="s">
        <v>162</v>
      </c>
      <c r="G169" s="37"/>
      <c r="H169" s="37"/>
      <c r="I169" s="111"/>
      <c r="J169" s="37"/>
      <c r="K169" s="37"/>
      <c r="L169" s="40"/>
      <c r="M169" s="214"/>
      <c r="N169" s="215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128</v>
      </c>
      <c r="AU169" s="18" t="s">
        <v>126</v>
      </c>
    </row>
    <row r="170" spans="2:51" s="13" customFormat="1" ht="11.25">
      <c r="B170" s="216"/>
      <c r="C170" s="217"/>
      <c r="D170" s="212" t="s">
        <v>130</v>
      </c>
      <c r="E170" s="218" t="s">
        <v>1</v>
      </c>
      <c r="F170" s="219" t="s">
        <v>163</v>
      </c>
      <c r="G170" s="217"/>
      <c r="H170" s="218" t="s">
        <v>1</v>
      </c>
      <c r="I170" s="220"/>
      <c r="J170" s="217"/>
      <c r="K170" s="217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130</v>
      </c>
      <c r="AU170" s="225" t="s">
        <v>126</v>
      </c>
      <c r="AV170" s="13" t="s">
        <v>80</v>
      </c>
      <c r="AW170" s="13" t="s">
        <v>32</v>
      </c>
      <c r="AX170" s="13" t="s">
        <v>75</v>
      </c>
      <c r="AY170" s="225" t="s">
        <v>117</v>
      </c>
    </row>
    <row r="171" spans="2:51" s="14" customFormat="1" ht="11.25">
      <c r="B171" s="226"/>
      <c r="C171" s="227"/>
      <c r="D171" s="212" t="s">
        <v>130</v>
      </c>
      <c r="E171" s="228" t="s">
        <v>1</v>
      </c>
      <c r="F171" s="229" t="s">
        <v>164</v>
      </c>
      <c r="G171" s="227"/>
      <c r="H171" s="230">
        <v>42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130</v>
      </c>
      <c r="AU171" s="236" t="s">
        <v>126</v>
      </c>
      <c r="AV171" s="14" t="s">
        <v>126</v>
      </c>
      <c r="AW171" s="14" t="s">
        <v>32</v>
      </c>
      <c r="AX171" s="14" t="s">
        <v>75</v>
      </c>
      <c r="AY171" s="236" t="s">
        <v>117</v>
      </c>
    </row>
    <row r="172" spans="2:51" s="14" customFormat="1" ht="11.25">
      <c r="B172" s="226"/>
      <c r="C172" s="227"/>
      <c r="D172" s="212" t="s">
        <v>130</v>
      </c>
      <c r="E172" s="228" t="s">
        <v>1</v>
      </c>
      <c r="F172" s="229" t="s">
        <v>165</v>
      </c>
      <c r="G172" s="227"/>
      <c r="H172" s="230">
        <v>14.7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130</v>
      </c>
      <c r="AU172" s="236" t="s">
        <v>126</v>
      </c>
      <c r="AV172" s="14" t="s">
        <v>126</v>
      </c>
      <c r="AW172" s="14" t="s">
        <v>32</v>
      </c>
      <c r="AX172" s="14" t="s">
        <v>75</v>
      </c>
      <c r="AY172" s="236" t="s">
        <v>117</v>
      </c>
    </row>
    <row r="173" spans="2:51" s="14" customFormat="1" ht="11.25">
      <c r="B173" s="226"/>
      <c r="C173" s="227"/>
      <c r="D173" s="212" t="s">
        <v>130</v>
      </c>
      <c r="E173" s="228" t="s">
        <v>1</v>
      </c>
      <c r="F173" s="229" t="s">
        <v>166</v>
      </c>
      <c r="G173" s="227"/>
      <c r="H173" s="230">
        <v>7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130</v>
      </c>
      <c r="AU173" s="236" t="s">
        <v>126</v>
      </c>
      <c r="AV173" s="14" t="s">
        <v>126</v>
      </c>
      <c r="AW173" s="14" t="s">
        <v>32</v>
      </c>
      <c r="AX173" s="14" t="s">
        <v>75</v>
      </c>
      <c r="AY173" s="236" t="s">
        <v>117</v>
      </c>
    </row>
    <row r="174" spans="2:51" s="14" customFormat="1" ht="11.25">
      <c r="B174" s="226"/>
      <c r="C174" s="227"/>
      <c r="D174" s="212" t="s">
        <v>130</v>
      </c>
      <c r="E174" s="228" t="s">
        <v>1</v>
      </c>
      <c r="F174" s="229" t="s">
        <v>167</v>
      </c>
      <c r="G174" s="227"/>
      <c r="H174" s="230">
        <v>3.8</v>
      </c>
      <c r="I174" s="231"/>
      <c r="J174" s="227"/>
      <c r="K174" s="227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130</v>
      </c>
      <c r="AU174" s="236" t="s">
        <v>126</v>
      </c>
      <c r="AV174" s="14" t="s">
        <v>126</v>
      </c>
      <c r="AW174" s="14" t="s">
        <v>32</v>
      </c>
      <c r="AX174" s="14" t="s">
        <v>75</v>
      </c>
      <c r="AY174" s="236" t="s">
        <v>117</v>
      </c>
    </row>
    <row r="175" spans="2:51" s="14" customFormat="1" ht="11.25">
      <c r="B175" s="226"/>
      <c r="C175" s="227"/>
      <c r="D175" s="212" t="s">
        <v>130</v>
      </c>
      <c r="E175" s="228" t="s">
        <v>1</v>
      </c>
      <c r="F175" s="229" t="s">
        <v>168</v>
      </c>
      <c r="G175" s="227"/>
      <c r="H175" s="230">
        <v>4.2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130</v>
      </c>
      <c r="AU175" s="236" t="s">
        <v>126</v>
      </c>
      <c r="AV175" s="14" t="s">
        <v>126</v>
      </c>
      <c r="AW175" s="14" t="s">
        <v>32</v>
      </c>
      <c r="AX175" s="14" t="s">
        <v>75</v>
      </c>
      <c r="AY175" s="236" t="s">
        <v>117</v>
      </c>
    </row>
    <row r="176" spans="2:51" s="14" customFormat="1" ht="11.25">
      <c r="B176" s="226"/>
      <c r="C176" s="227"/>
      <c r="D176" s="212" t="s">
        <v>130</v>
      </c>
      <c r="E176" s="228" t="s">
        <v>1</v>
      </c>
      <c r="F176" s="229" t="s">
        <v>169</v>
      </c>
      <c r="G176" s="227"/>
      <c r="H176" s="230">
        <v>4.8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130</v>
      </c>
      <c r="AU176" s="236" t="s">
        <v>126</v>
      </c>
      <c r="AV176" s="14" t="s">
        <v>126</v>
      </c>
      <c r="AW176" s="14" t="s">
        <v>32</v>
      </c>
      <c r="AX176" s="14" t="s">
        <v>75</v>
      </c>
      <c r="AY176" s="236" t="s">
        <v>117</v>
      </c>
    </row>
    <row r="177" spans="2:51" s="14" customFormat="1" ht="11.25">
      <c r="B177" s="226"/>
      <c r="C177" s="227"/>
      <c r="D177" s="212" t="s">
        <v>130</v>
      </c>
      <c r="E177" s="228" t="s">
        <v>1</v>
      </c>
      <c r="F177" s="229" t="s">
        <v>170</v>
      </c>
      <c r="G177" s="227"/>
      <c r="H177" s="230">
        <v>2.8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130</v>
      </c>
      <c r="AU177" s="236" t="s">
        <v>126</v>
      </c>
      <c r="AV177" s="14" t="s">
        <v>126</v>
      </c>
      <c r="AW177" s="14" t="s">
        <v>32</v>
      </c>
      <c r="AX177" s="14" t="s">
        <v>75</v>
      </c>
      <c r="AY177" s="236" t="s">
        <v>117</v>
      </c>
    </row>
    <row r="178" spans="2:51" s="14" customFormat="1" ht="11.25">
      <c r="B178" s="226"/>
      <c r="C178" s="227"/>
      <c r="D178" s="212" t="s">
        <v>130</v>
      </c>
      <c r="E178" s="228" t="s">
        <v>1</v>
      </c>
      <c r="F178" s="229" t="s">
        <v>171</v>
      </c>
      <c r="G178" s="227"/>
      <c r="H178" s="230">
        <v>10.4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130</v>
      </c>
      <c r="AU178" s="236" t="s">
        <v>126</v>
      </c>
      <c r="AV178" s="14" t="s">
        <v>126</v>
      </c>
      <c r="AW178" s="14" t="s">
        <v>32</v>
      </c>
      <c r="AX178" s="14" t="s">
        <v>75</v>
      </c>
      <c r="AY178" s="236" t="s">
        <v>117</v>
      </c>
    </row>
    <row r="179" spans="2:51" s="16" customFormat="1" ht="11.25">
      <c r="B179" s="248"/>
      <c r="C179" s="249"/>
      <c r="D179" s="212" t="s">
        <v>130</v>
      </c>
      <c r="E179" s="250" t="s">
        <v>1</v>
      </c>
      <c r="F179" s="251" t="s">
        <v>172</v>
      </c>
      <c r="G179" s="249"/>
      <c r="H179" s="252">
        <v>89.7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130</v>
      </c>
      <c r="AU179" s="258" t="s">
        <v>126</v>
      </c>
      <c r="AV179" s="16" t="s">
        <v>149</v>
      </c>
      <c r="AW179" s="16" t="s">
        <v>32</v>
      </c>
      <c r="AX179" s="16" t="s">
        <v>75</v>
      </c>
      <c r="AY179" s="258" t="s">
        <v>117</v>
      </c>
    </row>
    <row r="180" spans="2:51" s="13" customFormat="1" ht="11.25">
      <c r="B180" s="216"/>
      <c r="C180" s="217"/>
      <c r="D180" s="212" t="s">
        <v>130</v>
      </c>
      <c r="E180" s="218" t="s">
        <v>1</v>
      </c>
      <c r="F180" s="219" t="s">
        <v>173</v>
      </c>
      <c r="G180" s="217"/>
      <c r="H180" s="218" t="s">
        <v>1</v>
      </c>
      <c r="I180" s="220"/>
      <c r="J180" s="217"/>
      <c r="K180" s="217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130</v>
      </c>
      <c r="AU180" s="225" t="s">
        <v>126</v>
      </c>
      <c r="AV180" s="13" t="s">
        <v>80</v>
      </c>
      <c r="AW180" s="13" t="s">
        <v>32</v>
      </c>
      <c r="AX180" s="13" t="s">
        <v>75</v>
      </c>
      <c r="AY180" s="225" t="s">
        <v>117</v>
      </c>
    </row>
    <row r="181" spans="2:51" s="14" customFormat="1" ht="11.25">
      <c r="B181" s="226"/>
      <c r="C181" s="227"/>
      <c r="D181" s="212" t="s">
        <v>130</v>
      </c>
      <c r="E181" s="228" t="s">
        <v>1</v>
      </c>
      <c r="F181" s="229" t="s">
        <v>174</v>
      </c>
      <c r="G181" s="227"/>
      <c r="H181" s="230">
        <v>14.7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130</v>
      </c>
      <c r="AU181" s="236" t="s">
        <v>126</v>
      </c>
      <c r="AV181" s="14" t="s">
        <v>126</v>
      </c>
      <c r="AW181" s="14" t="s">
        <v>32</v>
      </c>
      <c r="AX181" s="14" t="s">
        <v>75</v>
      </c>
      <c r="AY181" s="236" t="s">
        <v>117</v>
      </c>
    </row>
    <row r="182" spans="2:51" s="15" customFormat="1" ht="11.25">
      <c r="B182" s="237"/>
      <c r="C182" s="238"/>
      <c r="D182" s="212" t="s">
        <v>130</v>
      </c>
      <c r="E182" s="239" t="s">
        <v>1</v>
      </c>
      <c r="F182" s="240" t="s">
        <v>144</v>
      </c>
      <c r="G182" s="238"/>
      <c r="H182" s="241">
        <v>104.4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130</v>
      </c>
      <c r="AU182" s="247" t="s">
        <v>126</v>
      </c>
      <c r="AV182" s="15" t="s">
        <v>125</v>
      </c>
      <c r="AW182" s="15" t="s">
        <v>32</v>
      </c>
      <c r="AX182" s="15" t="s">
        <v>80</v>
      </c>
      <c r="AY182" s="247" t="s">
        <v>117</v>
      </c>
    </row>
    <row r="183" spans="1:65" s="2" customFormat="1" ht="21.75" customHeight="1">
      <c r="A183" s="35"/>
      <c r="B183" s="36"/>
      <c r="C183" s="199" t="s">
        <v>175</v>
      </c>
      <c r="D183" s="199" t="s">
        <v>120</v>
      </c>
      <c r="E183" s="200" t="s">
        <v>176</v>
      </c>
      <c r="F183" s="201" t="s">
        <v>177</v>
      </c>
      <c r="G183" s="202" t="s">
        <v>178</v>
      </c>
      <c r="H183" s="203">
        <v>1</v>
      </c>
      <c r="I183" s="204"/>
      <c r="J183" s="205">
        <f>ROUND(I183*H183,2)</f>
        <v>0</v>
      </c>
      <c r="K183" s="201" t="s">
        <v>1</v>
      </c>
      <c r="L183" s="40"/>
      <c r="M183" s="206" t="s">
        <v>1</v>
      </c>
      <c r="N183" s="207" t="s">
        <v>41</v>
      </c>
      <c r="O183" s="72"/>
      <c r="P183" s="208">
        <f>O183*H183</f>
        <v>0</v>
      </c>
      <c r="Q183" s="208">
        <v>0</v>
      </c>
      <c r="R183" s="208">
        <f>Q183*H183</f>
        <v>0</v>
      </c>
      <c r="S183" s="208">
        <v>0</v>
      </c>
      <c r="T183" s="20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0" t="s">
        <v>125</v>
      </c>
      <c r="AT183" s="210" t="s">
        <v>120</v>
      </c>
      <c r="AU183" s="210" t="s">
        <v>126</v>
      </c>
      <c r="AY183" s="18" t="s">
        <v>117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18" t="s">
        <v>126</v>
      </c>
      <c r="BK183" s="211">
        <f>ROUND(I183*H183,2)</f>
        <v>0</v>
      </c>
      <c r="BL183" s="18" t="s">
        <v>125</v>
      </c>
      <c r="BM183" s="210" t="s">
        <v>179</v>
      </c>
    </row>
    <row r="184" spans="1:47" s="2" customFormat="1" ht="19.5">
      <c r="A184" s="35"/>
      <c r="B184" s="36"/>
      <c r="C184" s="37"/>
      <c r="D184" s="212" t="s">
        <v>128</v>
      </c>
      <c r="E184" s="37"/>
      <c r="F184" s="213" t="s">
        <v>177</v>
      </c>
      <c r="G184" s="37"/>
      <c r="H184" s="37"/>
      <c r="I184" s="111"/>
      <c r="J184" s="37"/>
      <c r="K184" s="37"/>
      <c r="L184" s="40"/>
      <c r="M184" s="214"/>
      <c r="N184" s="215"/>
      <c r="O184" s="72"/>
      <c r="P184" s="72"/>
      <c r="Q184" s="72"/>
      <c r="R184" s="72"/>
      <c r="S184" s="72"/>
      <c r="T184" s="73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128</v>
      </c>
      <c r="AU184" s="18" t="s">
        <v>126</v>
      </c>
    </row>
    <row r="185" spans="1:65" s="2" customFormat="1" ht="16.5" customHeight="1">
      <c r="A185" s="35"/>
      <c r="B185" s="36"/>
      <c r="C185" s="199" t="s">
        <v>118</v>
      </c>
      <c r="D185" s="199" t="s">
        <v>120</v>
      </c>
      <c r="E185" s="200" t="s">
        <v>180</v>
      </c>
      <c r="F185" s="201" t="s">
        <v>181</v>
      </c>
      <c r="G185" s="202" t="s">
        <v>123</v>
      </c>
      <c r="H185" s="203">
        <v>17.03</v>
      </c>
      <c r="I185" s="204"/>
      <c r="J185" s="205">
        <f>ROUND(I185*H185,2)</f>
        <v>0</v>
      </c>
      <c r="K185" s="201" t="s">
        <v>124</v>
      </c>
      <c r="L185" s="40"/>
      <c r="M185" s="206" t="s">
        <v>1</v>
      </c>
      <c r="N185" s="207" t="s">
        <v>41</v>
      </c>
      <c r="O185" s="72"/>
      <c r="P185" s="208">
        <f>O185*H185</f>
        <v>0</v>
      </c>
      <c r="Q185" s="208">
        <v>0.00026</v>
      </c>
      <c r="R185" s="208">
        <f>Q185*H185</f>
        <v>0.0044278</v>
      </c>
      <c r="S185" s="208">
        <v>0</v>
      </c>
      <c r="T185" s="20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0" t="s">
        <v>125</v>
      </c>
      <c r="AT185" s="210" t="s">
        <v>120</v>
      </c>
      <c r="AU185" s="210" t="s">
        <v>126</v>
      </c>
      <c r="AY185" s="18" t="s">
        <v>117</v>
      </c>
      <c r="BE185" s="211">
        <f>IF(N185="základní",J185,0)</f>
        <v>0</v>
      </c>
      <c r="BF185" s="211">
        <f>IF(N185="snížená",J185,0)</f>
        <v>0</v>
      </c>
      <c r="BG185" s="211">
        <f>IF(N185="zákl. přenesená",J185,0)</f>
        <v>0</v>
      </c>
      <c r="BH185" s="211">
        <f>IF(N185="sníž. přenesená",J185,0)</f>
        <v>0</v>
      </c>
      <c r="BI185" s="211">
        <f>IF(N185="nulová",J185,0)</f>
        <v>0</v>
      </c>
      <c r="BJ185" s="18" t="s">
        <v>126</v>
      </c>
      <c r="BK185" s="211">
        <f>ROUND(I185*H185,2)</f>
        <v>0</v>
      </c>
      <c r="BL185" s="18" t="s">
        <v>125</v>
      </c>
      <c r="BM185" s="210" t="s">
        <v>182</v>
      </c>
    </row>
    <row r="186" spans="1:47" s="2" customFormat="1" ht="19.5">
      <c r="A186" s="35"/>
      <c r="B186" s="36"/>
      <c r="C186" s="37"/>
      <c r="D186" s="212" t="s">
        <v>128</v>
      </c>
      <c r="E186" s="37"/>
      <c r="F186" s="213" t="s">
        <v>183</v>
      </c>
      <c r="G186" s="37"/>
      <c r="H186" s="37"/>
      <c r="I186" s="111"/>
      <c r="J186" s="37"/>
      <c r="K186" s="37"/>
      <c r="L186" s="40"/>
      <c r="M186" s="214"/>
      <c r="N186" s="215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128</v>
      </c>
      <c r="AU186" s="18" t="s">
        <v>126</v>
      </c>
    </row>
    <row r="187" spans="2:51" s="13" customFormat="1" ht="11.25">
      <c r="B187" s="216"/>
      <c r="C187" s="217"/>
      <c r="D187" s="212" t="s">
        <v>130</v>
      </c>
      <c r="E187" s="218" t="s">
        <v>1</v>
      </c>
      <c r="F187" s="219" t="s">
        <v>184</v>
      </c>
      <c r="G187" s="217"/>
      <c r="H187" s="218" t="s">
        <v>1</v>
      </c>
      <c r="I187" s="220"/>
      <c r="J187" s="217"/>
      <c r="K187" s="217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130</v>
      </c>
      <c r="AU187" s="225" t="s">
        <v>126</v>
      </c>
      <c r="AV187" s="13" t="s">
        <v>80</v>
      </c>
      <c r="AW187" s="13" t="s">
        <v>32</v>
      </c>
      <c r="AX187" s="13" t="s">
        <v>75</v>
      </c>
      <c r="AY187" s="225" t="s">
        <v>117</v>
      </c>
    </row>
    <row r="188" spans="2:51" s="13" customFormat="1" ht="11.25">
      <c r="B188" s="216"/>
      <c r="C188" s="217"/>
      <c r="D188" s="212" t="s">
        <v>130</v>
      </c>
      <c r="E188" s="218" t="s">
        <v>1</v>
      </c>
      <c r="F188" s="219" t="s">
        <v>163</v>
      </c>
      <c r="G188" s="217"/>
      <c r="H188" s="218" t="s">
        <v>1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130</v>
      </c>
      <c r="AU188" s="225" t="s">
        <v>126</v>
      </c>
      <c r="AV188" s="13" t="s">
        <v>80</v>
      </c>
      <c r="AW188" s="13" t="s">
        <v>32</v>
      </c>
      <c r="AX188" s="13" t="s">
        <v>75</v>
      </c>
      <c r="AY188" s="225" t="s">
        <v>117</v>
      </c>
    </row>
    <row r="189" spans="2:51" s="14" customFormat="1" ht="11.25">
      <c r="B189" s="226"/>
      <c r="C189" s="227"/>
      <c r="D189" s="212" t="s">
        <v>130</v>
      </c>
      <c r="E189" s="228" t="s">
        <v>1</v>
      </c>
      <c r="F189" s="229" t="s">
        <v>185</v>
      </c>
      <c r="G189" s="227"/>
      <c r="H189" s="230">
        <v>6.65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130</v>
      </c>
      <c r="AU189" s="236" t="s">
        <v>126</v>
      </c>
      <c r="AV189" s="14" t="s">
        <v>126</v>
      </c>
      <c r="AW189" s="14" t="s">
        <v>32</v>
      </c>
      <c r="AX189" s="14" t="s">
        <v>75</v>
      </c>
      <c r="AY189" s="236" t="s">
        <v>117</v>
      </c>
    </row>
    <row r="190" spans="2:51" s="14" customFormat="1" ht="11.25">
      <c r="B190" s="226"/>
      <c r="C190" s="227"/>
      <c r="D190" s="212" t="s">
        <v>130</v>
      </c>
      <c r="E190" s="228" t="s">
        <v>1</v>
      </c>
      <c r="F190" s="229" t="s">
        <v>186</v>
      </c>
      <c r="G190" s="227"/>
      <c r="H190" s="230">
        <v>2.37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130</v>
      </c>
      <c r="AU190" s="236" t="s">
        <v>126</v>
      </c>
      <c r="AV190" s="14" t="s">
        <v>126</v>
      </c>
      <c r="AW190" s="14" t="s">
        <v>32</v>
      </c>
      <c r="AX190" s="14" t="s">
        <v>75</v>
      </c>
      <c r="AY190" s="236" t="s">
        <v>117</v>
      </c>
    </row>
    <row r="191" spans="2:51" s="14" customFormat="1" ht="11.25">
      <c r="B191" s="226"/>
      <c r="C191" s="227"/>
      <c r="D191" s="212" t="s">
        <v>130</v>
      </c>
      <c r="E191" s="228" t="s">
        <v>1</v>
      </c>
      <c r="F191" s="229" t="s">
        <v>187</v>
      </c>
      <c r="G191" s="227"/>
      <c r="H191" s="230">
        <v>0.99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130</v>
      </c>
      <c r="AU191" s="236" t="s">
        <v>126</v>
      </c>
      <c r="AV191" s="14" t="s">
        <v>126</v>
      </c>
      <c r="AW191" s="14" t="s">
        <v>32</v>
      </c>
      <c r="AX191" s="14" t="s">
        <v>75</v>
      </c>
      <c r="AY191" s="236" t="s">
        <v>117</v>
      </c>
    </row>
    <row r="192" spans="2:51" s="14" customFormat="1" ht="11.25">
      <c r="B192" s="226"/>
      <c r="C192" s="227"/>
      <c r="D192" s="212" t="s">
        <v>130</v>
      </c>
      <c r="E192" s="228" t="s">
        <v>1</v>
      </c>
      <c r="F192" s="229" t="s">
        <v>188</v>
      </c>
      <c r="G192" s="227"/>
      <c r="H192" s="230">
        <v>0.6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130</v>
      </c>
      <c r="AU192" s="236" t="s">
        <v>126</v>
      </c>
      <c r="AV192" s="14" t="s">
        <v>126</v>
      </c>
      <c r="AW192" s="14" t="s">
        <v>32</v>
      </c>
      <c r="AX192" s="14" t="s">
        <v>75</v>
      </c>
      <c r="AY192" s="236" t="s">
        <v>117</v>
      </c>
    </row>
    <row r="193" spans="2:51" s="14" customFormat="1" ht="11.25">
      <c r="B193" s="226"/>
      <c r="C193" s="227"/>
      <c r="D193" s="212" t="s">
        <v>130</v>
      </c>
      <c r="E193" s="228" t="s">
        <v>1</v>
      </c>
      <c r="F193" s="229" t="s">
        <v>189</v>
      </c>
      <c r="G193" s="227"/>
      <c r="H193" s="230">
        <v>0.66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AT193" s="236" t="s">
        <v>130</v>
      </c>
      <c r="AU193" s="236" t="s">
        <v>126</v>
      </c>
      <c r="AV193" s="14" t="s">
        <v>126</v>
      </c>
      <c r="AW193" s="14" t="s">
        <v>32</v>
      </c>
      <c r="AX193" s="14" t="s">
        <v>75</v>
      </c>
      <c r="AY193" s="236" t="s">
        <v>117</v>
      </c>
    </row>
    <row r="194" spans="2:51" s="14" customFormat="1" ht="11.25">
      <c r="B194" s="226"/>
      <c r="C194" s="227"/>
      <c r="D194" s="212" t="s">
        <v>130</v>
      </c>
      <c r="E194" s="228" t="s">
        <v>1</v>
      </c>
      <c r="F194" s="229" t="s">
        <v>190</v>
      </c>
      <c r="G194" s="227"/>
      <c r="H194" s="230">
        <v>0.72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130</v>
      </c>
      <c r="AU194" s="236" t="s">
        <v>126</v>
      </c>
      <c r="AV194" s="14" t="s">
        <v>126</v>
      </c>
      <c r="AW194" s="14" t="s">
        <v>32</v>
      </c>
      <c r="AX194" s="14" t="s">
        <v>75</v>
      </c>
      <c r="AY194" s="236" t="s">
        <v>117</v>
      </c>
    </row>
    <row r="195" spans="2:51" s="14" customFormat="1" ht="11.25">
      <c r="B195" s="226"/>
      <c r="C195" s="227"/>
      <c r="D195" s="212" t="s">
        <v>130</v>
      </c>
      <c r="E195" s="228" t="s">
        <v>1</v>
      </c>
      <c r="F195" s="229" t="s">
        <v>191</v>
      </c>
      <c r="G195" s="227"/>
      <c r="H195" s="230">
        <v>0.46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130</v>
      </c>
      <c r="AU195" s="236" t="s">
        <v>126</v>
      </c>
      <c r="AV195" s="14" t="s">
        <v>126</v>
      </c>
      <c r="AW195" s="14" t="s">
        <v>32</v>
      </c>
      <c r="AX195" s="14" t="s">
        <v>75</v>
      </c>
      <c r="AY195" s="236" t="s">
        <v>117</v>
      </c>
    </row>
    <row r="196" spans="2:51" s="14" customFormat="1" ht="11.25">
      <c r="B196" s="226"/>
      <c r="C196" s="227"/>
      <c r="D196" s="212" t="s">
        <v>130</v>
      </c>
      <c r="E196" s="228" t="s">
        <v>1</v>
      </c>
      <c r="F196" s="229" t="s">
        <v>192</v>
      </c>
      <c r="G196" s="227"/>
      <c r="H196" s="230">
        <v>1.64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130</v>
      </c>
      <c r="AU196" s="236" t="s">
        <v>126</v>
      </c>
      <c r="AV196" s="14" t="s">
        <v>126</v>
      </c>
      <c r="AW196" s="14" t="s">
        <v>32</v>
      </c>
      <c r="AX196" s="14" t="s">
        <v>75</v>
      </c>
      <c r="AY196" s="236" t="s">
        <v>117</v>
      </c>
    </row>
    <row r="197" spans="2:51" s="16" customFormat="1" ht="11.25">
      <c r="B197" s="248"/>
      <c r="C197" s="249"/>
      <c r="D197" s="212" t="s">
        <v>130</v>
      </c>
      <c r="E197" s="250" t="s">
        <v>1</v>
      </c>
      <c r="F197" s="251" t="s">
        <v>172</v>
      </c>
      <c r="G197" s="249"/>
      <c r="H197" s="252">
        <v>14.09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130</v>
      </c>
      <c r="AU197" s="258" t="s">
        <v>126</v>
      </c>
      <c r="AV197" s="16" t="s">
        <v>149</v>
      </c>
      <c r="AW197" s="16" t="s">
        <v>32</v>
      </c>
      <c r="AX197" s="16" t="s">
        <v>75</v>
      </c>
      <c r="AY197" s="258" t="s">
        <v>117</v>
      </c>
    </row>
    <row r="198" spans="2:51" s="13" customFormat="1" ht="11.25">
      <c r="B198" s="216"/>
      <c r="C198" s="217"/>
      <c r="D198" s="212" t="s">
        <v>130</v>
      </c>
      <c r="E198" s="218" t="s">
        <v>1</v>
      </c>
      <c r="F198" s="219" t="s">
        <v>173</v>
      </c>
      <c r="G198" s="217"/>
      <c r="H198" s="218" t="s">
        <v>1</v>
      </c>
      <c r="I198" s="220"/>
      <c r="J198" s="217"/>
      <c r="K198" s="217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130</v>
      </c>
      <c r="AU198" s="225" t="s">
        <v>126</v>
      </c>
      <c r="AV198" s="13" t="s">
        <v>80</v>
      </c>
      <c r="AW198" s="13" t="s">
        <v>32</v>
      </c>
      <c r="AX198" s="13" t="s">
        <v>75</v>
      </c>
      <c r="AY198" s="225" t="s">
        <v>117</v>
      </c>
    </row>
    <row r="199" spans="2:51" s="14" customFormat="1" ht="11.25">
      <c r="B199" s="226"/>
      <c r="C199" s="227"/>
      <c r="D199" s="212" t="s">
        <v>130</v>
      </c>
      <c r="E199" s="228" t="s">
        <v>1</v>
      </c>
      <c r="F199" s="229" t="s">
        <v>193</v>
      </c>
      <c r="G199" s="227"/>
      <c r="H199" s="230">
        <v>2.94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130</v>
      </c>
      <c r="AU199" s="236" t="s">
        <v>126</v>
      </c>
      <c r="AV199" s="14" t="s">
        <v>126</v>
      </c>
      <c r="AW199" s="14" t="s">
        <v>32</v>
      </c>
      <c r="AX199" s="14" t="s">
        <v>75</v>
      </c>
      <c r="AY199" s="236" t="s">
        <v>117</v>
      </c>
    </row>
    <row r="200" spans="2:51" s="15" customFormat="1" ht="11.25">
      <c r="B200" s="237"/>
      <c r="C200" s="238"/>
      <c r="D200" s="212" t="s">
        <v>130</v>
      </c>
      <c r="E200" s="239" t="s">
        <v>1</v>
      </c>
      <c r="F200" s="240" t="s">
        <v>144</v>
      </c>
      <c r="G200" s="238"/>
      <c r="H200" s="241">
        <v>17.03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130</v>
      </c>
      <c r="AU200" s="247" t="s">
        <v>126</v>
      </c>
      <c r="AV200" s="15" t="s">
        <v>125</v>
      </c>
      <c r="AW200" s="15" t="s">
        <v>32</v>
      </c>
      <c r="AX200" s="15" t="s">
        <v>80</v>
      </c>
      <c r="AY200" s="247" t="s">
        <v>117</v>
      </c>
    </row>
    <row r="201" spans="1:65" s="2" customFormat="1" ht="21.75" customHeight="1">
      <c r="A201" s="35"/>
      <c r="B201" s="36"/>
      <c r="C201" s="199" t="s">
        <v>194</v>
      </c>
      <c r="D201" s="199" t="s">
        <v>120</v>
      </c>
      <c r="E201" s="200" t="s">
        <v>195</v>
      </c>
      <c r="F201" s="201" t="s">
        <v>196</v>
      </c>
      <c r="G201" s="202" t="s">
        <v>123</v>
      </c>
      <c r="H201" s="203">
        <v>17.03</v>
      </c>
      <c r="I201" s="204"/>
      <c r="J201" s="205">
        <f>ROUND(I201*H201,2)</f>
        <v>0</v>
      </c>
      <c r="K201" s="201" t="s">
        <v>1</v>
      </c>
      <c r="L201" s="40"/>
      <c r="M201" s="206" t="s">
        <v>1</v>
      </c>
      <c r="N201" s="207" t="s">
        <v>41</v>
      </c>
      <c r="O201" s="72"/>
      <c r="P201" s="208">
        <f>O201*H201</f>
        <v>0</v>
      </c>
      <c r="Q201" s="208">
        <v>0.00273</v>
      </c>
      <c r="R201" s="208">
        <f>Q201*H201</f>
        <v>0.0464919</v>
      </c>
      <c r="S201" s="208">
        <v>0</v>
      </c>
      <c r="T201" s="209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0" t="s">
        <v>125</v>
      </c>
      <c r="AT201" s="210" t="s">
        <v>120</v>
      </c>
      <c r="AU201" s="210" t="s">
        <v>126</v>
      </c>
      <c r="AY201" s="18" t="s">
        <v>117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18" t="s">
        <v>126</v>
      </c>
      <c r="BK201" s="211">
        <f>ROUND(I201*H201,2)</f>
        <v>0</v>
      </c>
      <c r="BL201" s="18" t="s">
        <v>125</v>
      </c>
      <c r="BM201" s="210" t="s">
        <v>197</v>
      </c>
    </row>
    <row r="202" spans="1:47" s="2" customFormat="1" ht="19.5">
      <c r="A202" s="35"/>
      <c r="B202" s="36"/>
      <c r="C202" s="37"/>
      <c r="D202" s="212" t="s">
        <v>128</v>
      </c>
      <c r="E202" s="37"/>
      <c r="F202" s="213" t="s">
        <v>198</v>
      </c>
      <c r="G202" s="37"/>
      <c r="H202" s="37"/>
      <c r="I202" s="111"/>
      <c r="J202" s="37"/>
      <c r="K202" s="37"/>
      <c r="L202" s="40"/>
      <c r="M202" s="214"/>
      <c r="N202" s="215"/>
      <c r="O202" s="72"/>
      <c r="P202" s="72"/>
      <c r="Q202" s="72"/>
      <c r="R202" s="72"/>
      <c r="S202" s="72"/>
      <c r="T202" s="73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128</v>
      </c>
      <c r="AU202" s="18" t="s">
        <v>126</v>
      </c>
    </row>
    <row r="203" spans="2:51" s="13" customFormat="1" ht="11.25">
      <c r="B203" s="216"/>
      <c r="C203" s="217"/>
      <c r="D203" s="212" t="s">
        <v>130</v>
      </c>
      <c r="E203" s="218" t="s">
        <v>1</v>
      </c>
      <c r="F203" s="219" t="s">
        <v>184</v>
      </c>
      <c r="G203" s="217"/>
      <c r="H203" s="218" t="s">
        <v>1</v>
      </c>
      <c r="I203" s="220"/>
      <c r="J203" s="217"/>
      <c r="K203" s="217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130</v>
      </c>
      <c r="AU203" s="225" t="s">
        <v>126</v>
      </c>
      <c r="AV203" s="13" t="s">
        <v>80</v>
      </c>
      <c r="AW203" s="13" t="s">
        <v>32</v>
      </c>
      <c r="AX203" s="13" t="s">
        <v>75</v>
      </c>
      <c r="AY203" s="225" t="s">
        <v>117</v>
      </c>
    </row>
    <row r="204" spans="2:51" s="13" customFormat="1" ht="11.25">
      <c r="B204" s="216"/>
      <c r="C204" s="217"/>
      <c r="D204" s="212" t="s">
        <v>130</v>
      </c>
      <c r="E204" s="218" t="s">
        <v>1</v>
      </c>
      <c r="F204" s="219" t="s">
        <v>163</v>
      </c>
      <c r="G204" s="217"/>
      <c r="H204" s="218" t="s">
        <v>1</v>
      </c>
      <c r="I204" s="220"/>
      <c r="J204" s="217"/>
      <c r="K204" s="217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130</v>
      </c>
      <c r="AU204" s="225" t="s">
        <v>126</v>
      </c>
      <c r="AV204" s="13" t="s">
        <v>80</v>
      </c>
      <c r="AW204" s="13" t="s">
        <v>32</v>
      </c>
      <c r="AX204" s="13" t="s">
        <v>75</v>
      </c>
      <c r="AY204" s="225" t="s">
        <v>117</v>
      </c>
    </row>
    <row r="205" spans="2:51" s="14" customFormat="1" ht="11.25">
      <c r="B205" s="226"/>
      <c r="C205" s="227"/>
      <c r="D205" s="212" t="s">
        <v>130</v>
      </c>
      <c r="E205" s="228" t="s">
        <v>1</v>
      </c>
      <c r="F205" s="229" t="s">
        <v>185</v>
      </c>
      <c r="G205" s="227"/>
      <c r="H205" s="230">
        <v>6.65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130</v>
      </c>
      <c r="AU205" s="236" t="s">
        <v>126</v>
      </c>
      <c r="AV205" s="14" t="s">
        <v>126</v>
      </c>
      <c r="AW205" s="14" t="s">
        <v>32</v>
      </c>
      <c r="AX205" s="14" t="s">
        <v>75</v>
      </c>
      <c r="AY205" s="236" t="s">
        <v>117</v>
      </c>
    </row>
    <row r="206" spans="2:51" s="14" customFormat="1" ht="11.25">
      <c r="B206" s="226"/>
      <c r="C206" s="227"/>
      <c r="D206" s="212" t="s">
        <v>130</v>
      </c>
      <c r="E206" s="228" t="s">
        <v>1</v>
      </c>
      <c r="F206" s="229" t="s">
        <v>186</v>
      </c>
      <c r="G206" s="227"/>
      <c r="H206" s="230">
        <v>2.37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130</v>
      </c>
      <c r="AU206" s="236" t="s">
        <v>126</v>
      </c>
      <c r="AV206" s="14" t="s">
        <v>126</v>
      </c>
      <c r="AW206" s="14" t="s">
        <v>32</v>
      </c>
      <c r="AX206" s="14" t="s">
        <v>75</v>
      </c>
      <c r="AY206" s="236" t="s">
        <v>117</v>
      </c>
    </row>
    <row r="207" spans="2:51" s="14" customFormat="1" ht="11.25">
      <c r="B207" s="226"/>
      <c r="C207" s="227"/>
      <c r="D207" s="212" t="s">
        <v>130</v>
      </c>
      <c r="E207" s="228" t="s">
        <v>1</v>
      </c>
      <c r="F207" s="229" t="s">
        <v>187</v>
      </c>
      <c r="G207" s="227"/>
      <c r="H207" s="230">
        <v>0.99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130</v>
      </c>
      <c r="AU207" s="236" t="s">
        <v>126</v>
      </c>
      <c r="AV207" s="14" t="s">
        <v>126</v>
      </c>
      <c r="AW207" s="14" t="s">
        <v>32</v>
      </c>
      <c r="AX207" s="14" t="s">
        <v>75</v>
      </c>
      <c r="AY207" s="236" t="s">
        <v>117</v>
      </c>
    </row>
    <row r="208" spans="2:51" s="14" customFormat="1" ht="11.25">
      <c r="B208" s="226"/>
      <c r="C208" s="227"/>
      <c r="D208" s="212" t="s">
        <v>130</v>
      </c>
      <c r="E208" s="228" t="s">
        <v>1</v>
      </c>
      <c r="F208" s="229" t="s">
        <v>188</v>
      </c>
      <c r="G208" s="227"/>
      <c r="H208" s="230">
        <v>0.6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AT208" s="236" t="s">
        <v>130</v>
      </c>
      <c r="AU208" s="236" t="s">
        <v>126</v>
      </c>
      <c r="AV208" s="14" t="s">
        <v>126</v>
      </c>
      <c r="AW208" s="14" t="s">
        <v>32</v>
      </c>
      <c r="AX208" s="14" t="s">
        <v>75</v>
      </c>
      <c r="AY208" s="236" t="s">
        <v>117</v>
      </c>
    </row>
    <row r="209" spans="2:51" s="14" customFormat="1" ht="11.25">
      <c r="B209" s="226"/>
      <c r="C209" s="227"/>
      <c r="D209" s="212" t="s">
        <v>130</v>
      </c>
      <c r="E209" s="228" t="s">
        <v>1</v>
      </c>
      <c r="F209" s="229" t="s">
        <v>189</v>
      </c>
      <c r="G209" s="227"/>
      <c r="H209" s="230">
        <v>0.66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130</v>
      </c>
      <c r="AU209" s="236" t="s">
        <v>126</v>
      </c>
      <c r="AV209" s="14" t="s">
        <v>126</v>
      </c>
      <c r="AW209" s="14" t="s">
        <v>32</v>
      </c>
      <c r="AX209" s="14" t="s">
        <v>75</v>
      </c>
      <c r="AY209" s="236" t="s">
        <v>117</v>
      </c>
    </row>
    <row r="210" spans="2:51" s="14" customFormat="1" ht="11.25">
      <c r="B210" s="226"/>
      <c r="C210" s="227"/>
      <c r="D210" s="212" t="s">
        <v>130</v>
      </c>
      <c r="E210" s="228" t="s">
        <v>1</v>
      </c>
      <c r="F210" s="229" t="s">
        <v>190</v>
      </c>
      <c r="G210" s="227"/>
      <c r="H210" s="230">
        <v>0.72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130</v>
      </c>
      <c r="AU210" s="236" t="s">
        <v>126</v>
      </c>
      <c r="AV210" s="14" t="s">
        <v>126</v>
      </c>
      <c r="AW210" s="14" t="s">
        <v>32</v>
      </c>
      <c r="AX210" s="14" t="s">
        <v>75</v>
      </c>
      <c r="AY210" s="236" t="s">
        <v>117</v>
      </c>
    </row>
    <row r="211" spans="2:51" s="14" customFormat="1" ht="11.25">
      <c r="B211" s="226"/>
      <c r="C211" s="227"/>
      <c r="D211" s="212" t="s">
        <v>130</v>
      </c>
      <c r="E211" s="228" t="s">
        <v>1</v>
      </c>
      <c r="F211" s="229" t="s">
        <v>191</v>
      </c>
      <c r="G211" s="227"/>
      <c r="H211" s="230">
        <v>0.46</v>
      </c>
      <c r="I211" s="231"/>
      <c r="J211" s="227"/>
      <c r="K211" s="227"/>
      <c r="L211" s="232"/>
      <c r="M211" s="233"/>
      <c r="N211" s="234"/>
      <c r="O211" s="234"/>
      <c r="P211" s="234"/>
      <c r="Q211" s="234"/>
      <c r="R211" s="234"/>
      <c r="S211" s="234"/>
      <c r="T211" s="235"/>
      <c r="AT211" s="236" t="s">
        <v>130</v>
      </c>
      <c r="AU211" s="236" t="s">
        <v>126</v>
      </c>
      <c r="AV211" s="14" t="s">
        <v>126</v>
      </c>
      <c r="AW211" s="14" t="s">
        <v>32</v>
      </c>
      <c r="AX211" s="14" t="s">
        <v>75</v>
      </c>
      <c r="AY211" s="236" t="s">
        <v>117</v>
      </c>
    </row>
    <row r="212" spans="2:51" s="14" customFormat="1" ht="11.25">
      <c r="B212" s="226"/>
      <c r="C212" s="227"/>
      <c r="D212" s="212" t="s">
        <v>130</v>
      </c>
      <c r="E212" s="228" t="s">
        <v>1</v>
      </c>
      <c r="F212" s="229" t="s">
        <v>192</v>
      </c>
      <c r="G212" s="227"/>
      <c r="H212" s="230">
        <v>1.64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AT212" s="236" t="s">
        <v>130</v>
      </c>
      <c r="AU212" s="236" t="s">
        <v>126</v>
      </c>
      <c r="AV212" s="14" t="s">
        <v>126</v>
      </c>
      <c r="AW212" s="14" t="s">
        <v>32</v>
      </c>
      <c r="AX212" s="14" t="s">
        <v>75</v>
      </c>
      <c r="AY212" s="236" t="s">
        <v>117</v>
      </c>
    </row>
    <row r="213" spans="2:51" s="16" customFormat="1" ht="11.25">
      <c r="B213" s="248"/>
      <c r="C213" s="249"/>
      <c r="D213" s="212" t="s">
        <v>130</v>
      </c>
      <c r="E213" s="250" t="s">
        <v>1</v>
      </c>
      <c r="F213" s="251" t="s">
        <v>172</v>
      </c>
      <c r="G213" s="249"/>
      <c r="H213" s="252">
        <v>14.09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130</v>
      </c>
      <c r="AU213" s="258" t="s">
        <v>126</v>
      </c>
      <c r="AV213" s="16" t="s">
        <v>149</v>
      </c>
      <c r="AW213" s="16" t="s">
        <v>32</v>
      </c>
      <c r="AX213" s="16" t="s">
        <v>75</v>
      </c>
      <c r="AY213" s="258" t="s">
        <v>117</v>
      </c>
    </row>
    <row r="214" spans="2:51" s="13" customFormat="1" ht="11.25">
      <c r="B214" s="216"/>
      <c r="C214" s="217"/>
      <c r="D214" s="212" t="s">
        <v>130</v>
      </c>
      <c r="E214" s="218" t="s">
        <v>1</v>
      </c>
      <c r="F214" s="219" t="s">
        <v>173</v>
      </c>
      <c r="G214" s="217"/>
      <c r="H214" s="218" t="s">
        <v>1</v>
      </c>
      <c r="I214" s="220"/>
      <c r="J214" s="217"/>
      <c r="K214" s="217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130</v>
      </c>
      <c r="AU214" s="225" t="s">
        <v>126</v>
      </c>
      <c r="AV214" s="13" t="s">
        <v>80</v>
      </c>
      <c r="AW214" s="13" t="s">
        <v>32</v>
      </c>
      <c r="AX214" s="13" t="s">
        <v>75</v>
      </c>
      <c r="AY214" s="225" t="s">
        <v>117</v>
      </c>
    </row>
    <row r="215" spans="2:51" s="14" customFormat="1" ht="11.25">
      <c r="B215" s="226"/>
      <c r="C215" s="227"/>
      <c r="D215" s="212" t="s">
        <v>130</v>
      </c>
      <c r="E215" s="228" t="s">
        <v>1</v>
      </c>
      <c r="F215" s="229" t="s">
        <v>193</v>
      </c>
      <c r="G215" s="227"/>
      <c r="H215" s="230">
        <v>2.94</v>
      </c>
      <c r="I215" s="231"/>
      <c r="J215" s="227"/>
      <c r="K215" s="227"/>
      <c r="L215" s="232"/>
      <c r="M215" s="233"/>
      <c r="N215" s="234"/>
      <c r="O215" s="234"/>
      <c r="P215" s="234"/>
      <c r="Q215" s="234"/>
      <c r="R215" s="234"/>
      <c r="S215" s="234"/>
      <c r="T215" s="235"/>
      <c r="AT215" s="236" t="s">
        <v>130</v>
      </c>
      <c r="AU215" s="236" t="s">
        <v>126</v>
      </c>
      <c r="AV215" s="14" t="s">
        <v>126</v>
      </c>
      <c r="AW215" s="14" t="s">
        <v>32</v>
      </c>
      <c r="AX215" s="14" t="s">
        <v>75</v>
      </c>
      <c r="AY215" s="236" t="s">
        <v>117</v>
      </c>
    </row>
    <row r="216" spans="2:51" s="15" customFormat="1" ht="11.25">
      <c r="B216" s="237"/>
      <c r="C216" s="238"/>
      <c r="D216" s="212" t="s">
        <v>130</v>
      </c>
      <c r="E216" s="239" t="s">
        <v>1</v>
      </c>
      <c r="F216" s="240" t="s">
        <v>144</v>
      </c>
      <c r="G216" s="238"/>
      <c r="H216" s="241">
        <v>17.03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130</v>
      </c>
      <c r="AU216" s="247" t="s">
        <v>126</v>
      </c>
      <c r="AV216" s="15" t="s">
        <v>125</v>
      </c>
      <c r="AW216" s="15" t="s">
        <v>32</v>
      </c>
      <c r="AX216" s="15" t="s">
        <v>80</v>
      </c>
      <c r="AY216" s="247" t="s">
        <v>117</v>
      </c>
    </row>
    <row r="217" spans="1:65" s="2" customFormat="1" ht="21.75" customHeight="1">
      <c r="A217" s="35"/>
      <c r="B217" s="36"/>
      <c r="C217" s="199" t="s">
        <v>199</v>
      </c>
      <c r="D217" s="199" t="s">
        <v>120</v>
      </c>
      <c r="E217" s="200" t="s">
        <v>200</v>
      </c>
      <c r="F217" s="201" t="s">
        <v>201</v>
      </c>
      <c r="G217" s="202" t="s">
        <v>160</v>
      </c>
      <c r="H217" s="203">
        <v>22.45</v>
      </c>
      <c r="I217" s="204"/>
      <c r="J217" s="205">
        <f>ROUND(I217*H217,2)</f>
        <v>0</v>
      </c>
      <c r="K217" s="201" t="s">
        <v>124</v>
      </c>
      <c r="L217" s="40"/>
      <c r="M217" s="206" t="s">
        <v>1</v>
      </c>
      <c r="N217" s="207" t="s">
        <v>41</v>
      </c>
      <c r="O217" s="72"/>
      <c r="P217" s="208">
        <f>O217*H217</f>
        <v>0</v>
      </c>
      <c r="Q217" s="208">
        <v>0.02065</v>
      </c>
      <c r="R217" s="208">
        <f>Q217*H217</f>
        <v>0.4635925</v>
      </c>
      <c r="S217" s="208">
        <v>0</v>
      </c>
      <c r="T217" s="209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0" t="s">
        <v>125</v>
      </c>
      <c r="AT217" s="210" t="s">
        <v>120</v>
      </c>
      <c r="AU217" s="210" t="s">
        <v>126</v>
      </c>
      <c r="AY217" s="18" t="s">
        <v>117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18" t="s">
        <v>126</v>
      </c>
      <c r="BK217" s="211">
        <f>ROUND(I217*H217,2)</f>
        <v>0</v>
      </c>
      <c r="BL217" s="18" t="s">
        <v>125</v>
      </c>
      <c r="BM217" s="210" t="s">
        <v>202</v>
      </c>
    </row>
    <row r="218" spans="1:47" s="2" customFormat="1" ht="19.5">
      <c r="A218" s="35"/>
      <c r="B218" s="36"/>
      <c r="C218" s="37"/>
      <c r="D218" s="212" t="s">
        <v>128</v>
      </c>
      <c r="E218" s="37"/>
      <c r="F218" s="213" t="s">
        <v>203</v>
      </c>
      <c r="G218" s="37"/>
      <c r="H218" s="37"/>
      <c r="I218" s="111"/>
      <c r="J218" s="37"/>
      <c r="K218" s="37"/>
      <c r="L218" s="40"/>
      <c r="M218" s="214"/>
      <c r="N218" s="215"/>
      <c r="O218" s="72"/>
      <c r="P218" s="72"/>
      <c r="Q218" s="72"/>
      <c r="R218" s="72"/>
      <c r="S218" s="72"/>
      <c r="T218" s="73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128</v>
      </c>
      <c r="AU218" s="18" t="s">
        <v>126</v>
      </c>
    </row>
    <row r="219" spans="2:51" s="13" customFormat="1" ht="11.25">
      <c r="B219" s="216"/>
      <c r="C219" s="217"/>
      <c r="D219" s="212" t="s">
        <v>130</v>
      </c>
      <c r="E219" s="218" t="s">
        <v>1</v>
      </c>
      <c r="F219" s="219" t="s">
        <v>204</v>
      </c>
      <c r="G219" s="217"/>
      <c r="H219" s="218" t="s">
        <v>1</v>
      </c>
      <c r="I219" s="220"/>
      <c r="J219" s="217"/>
      <c r="K219" s="217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130</v>
      </c>
      <c r="AU219" s="225" t="s">
        <v>126</v>
      </c>
      <c r="AV219" s="13" t="s">
        <v>80</v>
      </c>
      <c r="AW219" s="13" t="s">
        <v>32</v>
      </c>
      <c r="AX219" s="13" t="s">
        <v>75</v>
      </c>
      <c r="AY219" s="225" t="s">
        <v>117</v>
      </c>
    </row>
    <row r="220" spans="2:51" s="14" customFormat="1" ht="11.25">
      <c r="B220" s="226"/>
      <c r="C220" s="227"/>
      <c r="D220" s="212" t="s">
        <v>130</v>
      </c>
      <c r="E220" s="228" t="s">
        <v>1</v>
      </c>
      <c r="F220" s="229" t="s">
        <v>205</v>
      </c>
      <c r="G220" s="227"/>
      <c r="H220" s="230">
        <v>7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AT220" s="236" t="s">
        <v>130</v>
      </c>
      <c r="AU220" s="236" t="s">
        <v>126</v>
      </c>
      <c r="AV220" s="14" t="s">
        <v>126</v>
      </c>
      <c r="AW220" s="14" t="s">
        <v>32</v>
      </c>
      <c r="AX220" s="14" t="s">
        <v>75</v>
      </c>
      <c r="AY220" s="236" t="s">
        <v>117</v>
      </c>
    </row>
    <row r="221" spans="2:51" s="14" customFormat="1" ht="11.25">
      <c r="B221" s="226"/>
      <c r="C221" s="227"/>
      <c r="D221" s="212" t="s">
        <v>130</v>
      </c>
      <c r="E221" s="228" t="s">
        <v>1</v>
      </c>
      <c r="F221" s="229" t="s">
        <v>206</v>
      </c>
      <c r="G221" s="227"/>
      <c r="H221" s="230">
        <v>5.45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AT221" s="236" t="s">
        <v>130</v>
      </c>
      <c r="AU221" s="236" t="s">
        <v>126</v>
      </c>
      <c r="AV221" s="14" t="s">
        <v>126</v>
      </c>
      <c r="AW221" s="14" t="s">
        <v>32</v>
      </c>
      <c r="AX221" s="14" t="s">
        <v>75</v>
      </c>
      <c r="AY221" s="236" t="s">
        <v>117</v>
      </c>
    </row>
    <row r="222" spans="2:51" s="14" customFormat="1" ht="11.25">
      <c r="B222" s="226"/>
      <c r="C222" s="227"/>
      <c r="D222" s="212" t="s">
        <v>130</v>
      </c>
      <c r="E222" s="228" t="s">
        <v>1</v>
      </c>
      <c r="F222" s="229" t="s">
        <v>207</v>
      </c>
      <c r="G222" s="227"/>
      <c r="H222" s="230">
        <v>2.85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AT222" s="236" t="s">
        <v>130</v>
      </c>
      <c r="AU222" s="236" t="s">
        <v>126</v>
      </c>
      <c r="AV222" s="14" t="s">
        <v>126</v>
      </c>
      <c r="AW222" s="14" t="s">
        <v>32</v>
      </c>
      <c r="AX222" s="14" t="s">
        <v>75</v>
      </c>
      <c r="AY222" s="236" t="s">
        <v>117</v>
      </c>
    </row>
    <row r="223" spans="2:51" s="14" customFormat="1" ht="11.25">
      <c r="B223" s="226"/>
      <c r="C223" s="227"/>
      <c r="D223" s="212" t="s">
        <v>130</v>
      </c>
      <c r="E223" s="228" t="s">
        <v>1</v>
      </c>
      <c r="F223" s="229" t="s">
        <v>208</v>
      </c>
      <c r="G223" s="227"/>
      <c r="H223" s="230">
        <v>2.05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AT223" s="236" t="s">
        <v>130</v>
      </c>
      <c r="AU223" s="236" t="s">
        <v>126</v>
      </c>
      <c r="AV223" s="14" t="s">
        <v>126</v>
      </c>
      <c r="AW223" s="14" t="s">
        <v>32</v>
      </c>
      <c r="AX223" s="14" t="s">
        <v>75</v>
      </c>
      <c r="AY223" s="236" t="s">
        <v>117</v>
      </c>
    </row>
    <row r="224" spans="2:51" s="14" customFormat="1" ht="11.25">
      <c r="B224" s="226"/>
      <c r="C224" s="227"/>
      <c r="D224" s="212" t="s">
        <v>130</v>
      </c>
      <c r="E224" s="228" t="s">
        <v>1</v>
      </c>
      <c r="F224" s="229" t="s">
        <v>209</v>
      </c>
      <c r="G224" s="227"/>
      <c r="H224" s="230">
        <v>0.8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AT224" s="236" t="s">
        <v>130</v>
      </c>
      <c r="AU224" s="236" t="s">
        <v>126</v>
      </c>
      <c r="AV224" s="14" t="s">
        <v>126</v>
      </c>
      <c r="AW224" s="14" t="s">
        <v>32</v>
      </c>
      <c r="AX224" s="14" t="s">
        <v>75</v>
      </c>
      <c r="AY224" s="236" t="s">
        <v>117</v>
      </c>
    </row>
    <row r="225" spans="2:51" s="14" customFormat="1" ht="11.25">
      <c r="B225" s="226"/>
      <c r="C225" s="227"/>
      <c r="D225" s="212" t="s">
        <v>130</v>
      </c>
      <c r="E225" s="228" t="s">
        <v>1</v>
      </c>
      <c r="F225" s="229" t="s">
        <v>210</v>
      </c>
      <c r="G225" s="227"/>
      <c r="H225" s="230">
        <v>0.8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AT225" s="236" t="s">
        <v>130</v>
      </c>
      <c r="AU225" s="236" t="s">
        <v>126</v>
      </c>
      <c r="AV225" s="14" t="s">
        <v>126</v>
      </c>
      <c r="AW225" s="14" t="s">
        <v>32</v>
      </c>
      <c r="AX225" s="14" t="s">
        <v>75</v>
      </c>
      <c r="AY225" s="236" t="s">
        <v>117</v>
      </c>
    </row>
    <row r="226" spans="2:51" s="14" customFormat="1" ht="11.25">
      <c r="B226" s="226"/>
      <c r="C226" s="227"/>
      <c r="D226" s="212" t="s">
        <v>130</v>
      </c>
      <c r="E226" s="228" t="s">
        <v>1</v>
      </c>
      <c r="F226" s="229" t="s">
        <v>211</v>
      </c>
      <c r="G226" s="227"/>
      <c r="H226" s="230">
        <v>0.8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130</v>
      </c>
      <c r="AU226" s="236" t="s">
        <v>126</v>
      </c>
      <c r="AV226" s="14" t="s">
        <v>126</v>
      </c>
      <c r="AW226" s="14" t="s">
        <v>32</v>
      </c>
      <c r="AX226" s="14" t="s">
        <v>75</v>
      </c>
      <c r="AY226" s="236" t="s">
        <v>117</v>
      </c>
    </row>
    <row r="227" spans="2:51" s="14" customFormat="1" ht="11.25">
      <c r="B227" s="226"/>
      <c r="C227" s="227"/>
      <c r="D227" s="212" t="s">
        <v>130</v>
      </c>
      <c r="E227" s="228" t="s">
        <v>1</v>
      </c>
      <c r="F227" s="229" t="s">
        <v>212</v>
      </c>
      <c r="G227" s="227"/>
      <c r="H227" s="230">
        <v>0.5</v>
      </c>
      <c r="I227" s="231"/>
      <c r="J227" s="227"/>
      <c r="K227" s="227"/>
      <c r="L227" s="232"/>
      <c r="M227" s="233"/>
      <c r="N227" s="234"/>
      <c r="O227" s="234"/>
      <c r="P227" s="234"/>
      <c r="Q227" s="234"/>
      <c r="R227" s="234"/>
      <c r="S227" s="234"/>
      <c r="T227" s="235"/>
      <c r="AT227" s="236" t="s">
        <v>130</v>
      </c>
      <c r="AU227" s="236" t="s">
        <v>126</v>
      </c>
      <c r="AV227" s="14" t="s">
        <v>126</v>
      </c>
      <c r="AW227" s="14" t="s">
        <v>32</v>
      </c>
      <c r="AX227" s="14" t="s">
        <v>75</v>
      </c>
      <c r="AY227" s="236" t="s">
        <v>117</v>
      </c>
    </row>
    <row r="228" spans="2:51" s="14" customFormat="1" ht="11.25">
      <c r="B228" s="226"/>
      <c r="C228" s="227"/>
      <c r="D228" s="212" t="s">
        <v>130</v>
      </c>
      <c r="E228" s="228" t="s">
        <v>1</v>
      </c>
      <c r="F228" s="229" t="s">
        <v>213</v>
      </c>
      <c r="G228" s="227"/>
      <c r="H228" s="230">
        <v>2.2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130</v>
      </c>
      <c r="AU228" s="236" t="s">
        <v>126</v>
      </c>
      <c r="AV228" s="14" t="s">
        <v>126</v>
      </c>
      <c r="AW228" s="14" t="s">
        <v>32</v>
      </c>
      <c r="AX228" s="14" t="s">
        <v>75</v>
      </c>
      <c r="AY228" s="236" t="s">
        <v>117</v>
      </c>
    </row>
    <row r="229" spans="2:51" s="15" customFormat="1" ht="11.25">
      <c r="B229" s="237"/>
      <c r="C229" s="238"/>
      <c r="D229" s="212" t="s">
        <v>130</v>
      </c>
      <c r="E229" s="239" t="s">
        <v>1</v>
      </c>
      <c r="F229" s="240" t="s">
        <v>144</v>
      </c>
      <c r="G229" s="238"/>
      <c r="H229" s="241">
        <v>22.45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AT229" s="247" t="s">
        <v>130</v>
      </c>
      <c r="AU229" s="247" t="s">
        <v>126</v>
      </c>
      <c r="AV229" s="15" t="s">
        <v>125</v>
      </c>
      <c r="AW229" s="15" t="s">
        <v>32</v>
      </c>
      <c r="AX229" s="15" t="s">
        <v>80</v>
      </c>
      <c r="AY229" s="247" t="s">
        <v>117</v>
      </c>
    </row>
    <row r="230" spans="1:65" s="2" customFormat="1" ht="21.75" customHeight="1">
      <c r="A230" s="35"/>
      <c r="B230" s="36"/>
      <c r="C230" s="199" t="s">
        <v>214</v>
      </c>
      <c r="D230" s="199" t="s">
        <v>120</v>
      </c>
      <c r="E230" s="200" t="s">
        <v>215</v>
      </c>
      <c r="F230" s="201" t="s">
        <v>216</v>
      </c>
      <c r="G230" s="202" t="s">
        <v>123</v>
      </c>
      <c r="H230" s="203">
        <v>29.711</v>
      </c>
      <c r="I230" s="204"/>
      <c r="J230" s="205">
        <f>ROUND(I230*H230,2)</f>
        <v>0</v>
      </c>
      <c r="K230" s="201" t="s">
        <v>124</v>
      </c>
      <c r="L230" s="40"/>
      <c r="M230" s="206" t="s">
        <v>1</v>
      </c>
      <c r="N230" s="207" t="s">
        <v>41</v>
      </c>
      <c r="O230" s="72"/>
      <c r="P230" s="208">
        <f>O230*H230</f>
        <v>0</v>
      </c>
      <c r="Q230" s="208">
        <v>0.00012</v>
      </c>
      <c r="R230" s="208">
        <f>Q230*H230</f>
        <v>0.00356532</v>
      </c>
      <c r="S230" s="208">
        <v>0</v>
      </c>
      <c r="T230" s="20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0" t="s">
        <v>125</v>
      </c>
      <c r="AT230" s="210" t="s">
        <v>120</v>
      </c>
      <c r="AU230" s="210" t="s">
        <v>126</v>
      </c>
      <c r="AY230" s="18" t="s">
        <v>117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8" t="s">
        <v>126</v>
      </c>
      <c r="BK230" s="211">
        <f>ROUND(I230*H230,2)</f>
        <v>0</v>
      </c>
      <c r="BL230" s="18" t="s">
        <v>125</v>
      </c>
      <c r="BM230" s="210" t="s">
        <v>217</v>
      </c>
    </row>
    <row r="231" spans="1:47" s="2" customFormat="1" ht="19.5">
      <c r="A231" s="35"/>
      <c r="B231" s="36"/>
      <c r="C231" s="37"/>
      <c r="D231" s="212" t="s">
        <v>128</v>
      </c>
      <c r="E231" s="37"/>
      <c r="F231" s="213" t="s">
        <v>218</v>
      </c>
      <c r="G231" s="37"/>
      <c r="H231" s="37"/>
      <c r="I231" s="111"/>
      <c r="J231" s="37"/>
      <c r="K231" s="37"/>
      <c r="L231" s="40"/>
      <c r="M231" s="214"/>
      <c r="N231" s="215"/>
      <c r="O231" s="72"/>
      <c r="P231" s="72"/>
      <c r="Q231" s="72"/>
      <c r="R231" s="72"/>
      <c r="S231" s="72"/>
      <c r="T231" s="73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128</v>
      </c>
      <c r="AU231" s="18" t="s">
        <v>126</v>
      </c>
    </row>
    <row r="232" spans="2:51" s="13" customFormat="1" ht="11.25">
      <c r="B232" s="216"/>
      <c r="C232" s="217"/>
      <c r="D232" s="212" t="s">
        <v>130</v>
      </c>
      <c r="E232" s="218" t="s">
        <v>1</v>
      </c>
      <c r="F232" s="219" t="s">
        <v>163</v>
      </c>
      <c r="G232" s="217"/>
      <c r="H232" s="218" t="s">
        <v>1</v>
      </c>
      <c r="I232" s="220"/>
      <c r="J232" s="217"/>
      <c r="K232" s="217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130</v>
      </c>
      <c r="AU232" s="225" t="s">
        <v>126</v>
      </c>
      <c r="AV232" s="13" t="s">
        <v>80</v>
      </c>
      <c r="AW232" s="13" t="s">
        <v>32</v>
      </c>
      <c r="AX232" s="13" t="s">
        <v>75</v>
      </c>
      <c r="AY232" s="225" t="s">
        <v>117</v>
      </c>
    </row>
    <row r="233" spans="2:51" s="14" customFormat="1" ht="11.25">
      <c r="B233" s="226"/>
      <c r="C233" s="227"/>
      <c r="D233" s="212" t="s">
        <v>130</v>
      </c>
      <c r="E233" s="228" t="s">
        <v>1</v>
      </c>
      <c r="F233" s="229" t="s">
        <v>219</v>
      </c>
      <c r="G233" s="227"/>
      <c r="H233" s="230">
        <v>15.313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130</v>
      </c>
      <c r="AU233" s="236" t="s">
        <v>126</v>
      </c>
      <c r="AV233" s="14" t="s">
        <v>126</v>
      </c>
      <c r="AW233" s="14" t="s">
        <v>32</v>
      </c>
      <c r="AX233" s="14" t="s">
        <v>75</v>
      </c>
      <c r="AY233" s="236" t="s">
        <v>117</v>
      </c>
    </row>
    <row r="234" spans="2:51" s="14" customFormat="1" ht="11.25">
      <c r="B234" s="226"/>
      <c r="C234" s="227"/>
      <c r="D234" s="212" t="s">
        <v>130</v>
      </c>
      <c r="E234" s="228" t="s">
        <v>1</v>
      </c>
      <c r="F234" s="229" t="s">
        <v>220</v>
      </c>
      <c r="G234" s="227"/>
      <c r="H234" s="230">
        <v>4.275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AT234" s="236" t="s">
        <v>130</v>
      </c>
      <c r="AU234" s="236" t="s">
        <v>126</v>
      </c>
      <c r="AV234" s="14" t="s">
        <v>126</v>
      </c>
      <c r="AW234" s="14" t="s">
        <v>32</v>
      </c>
      <c r="AX234" s="14" t="s">
        <v>75</v>
      </c>
      <c r="AY234" s="236" t="s">
        <v>117</v>
      </c>
    </row>
    <row r="235" spans="2:51" s="14" customFormat="1" ht="11.25">
      <c r="B235" s="226"/>
      <c r="C235" s="227"/>
      <c r="D235" s="212" t="s">
        <v>130</v>
      </c>
      <c r="E235" s="228" t="s">
        <v>1</v>
      </c>
      <c r="F235" s="229" t="s">
        <v>221</v>
      </c>
      <c r="G235" s="227"/>
      <c r="H235" s="230">
        <v>2.973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AT235" s="236" t="s">
        <v>130</v>
      </c>
      <c r="AU235" s="236" t="s">
        <v>126</v>
      </c>
      <c r="AV235" s="14" t="s">
        <v>126</v>
      </c>
      <c r="AW235" s="14" t="s">
        <v>32</v>
      </c>
      <c r="AX235" s="14" t="s">
        <v>75</v>
      </c>
      <c r="AY235" s="236" t="s">
        <v>117</v>
      </c>
    </row>
    <row r="236" spans="2:51" s="14" customFormat="1" ht="11.25">
      <c r="B236" s="226"/>
      <c r="C236" s="227"/>
      <c r="D236" s="212" t="s">
        <v>130</v>
      </c>
      <c r="E236" s="228" t="s">
        <v>1</v>
      </c>
      <c r="F236" s="229" t="s">
        <v>222</v>
      </c>
      <c r="G236" s="227"/>
      <c r="H236" s="230">
        <v>0.88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AT236" s="236" t="s">
        <v>130</v>
      </c>
      <c r="AU236" s="236" t="s">
        <v>126</v>
      </c>
      <c r="AV236" s="14" t="s">
        <v>126</v>
      </c>
      <c r="AW236" s="14" t="s">
        <v>32</v>
      </c>
      <c r="AX236" s="14" t="s">
        <v>75</v>
      </c>
      <c r="AY236" s="236" t="s">
        <v>117</v>
      </c>
    </row>
    <row r="237" spans="2:51" s="14" customFormat="1" ht="11.25">
      <c r="B237" s="226"/>
      <c r="C237" s="227"/>
      <c r="D237" s="212" t="s">
        <v>130</v>
      </c>
      <c r="E237" s="228" t="s">
        <v>1</v>
      </c>
      <c r="F237" s="229" t="s">
        <v>223</v>
      </c>
      <c r="G237" s="227"/>
      <c r="H237" s="230">
        <v>1.08</v>
      </c>
      <c r="I237" s="231"/>
      <c r="J237" s="227"/>
      <c r="K237" s="227"/>
      <c r="L237" s="232"/>
      <c r="M237" s="233"/>
      <c r="N237" s="234"/>
      <c r="O237" s="234"/>
      <c r="P237" s="234"/>
      <c r="Q237" s="234"/>
      <c r="R237" s="234"/>
      <c r="S237" s="234"/>
      <c r="T237" s="235"/>
      <c r="AT237" s="236" t="s">
        <v>130</v>
      </c>
      <c r="AU237" s="236" t="s">
        <v>126</v>
      </c>
      <c r="AV237" s="14" t="s">
        <v>126</v>
      </c>
      <c r="AW237" s="14" t="s">
        <v>32</v>
      </c>
      <c r="AX237" s="14" t="s">
        <v>75</v>
      </c>
      <c r="AY237" s="236" t="s">
        <v>117</v>
      </c>
    </row>
    <row r="238" spans="2:51" s="14" customFormat="1" ht="11.25">
      <c r="B238" s="226"/>
      <c r="C238" s="227"/>
      <c r="D238" s="212" t="s">
        <v>130</v>
      </c>
      <c r="E238" s="228" t="s">
        <v>1</v>
      </c>
      <c r="F238" s="229" t="s">
        <v>224</v>
      </c>
      <c r="G238" s="227"/>
      <c r="H238" s="230">
        <v>1.44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AT238" s="236" t="s">
        <v>130</v>
      </c>
      <c r="AU238" s="236" t="s">
        <v>126</v>
      </c>
      <c r="AV238" s="14" t="s">
        <v>126</v>
      </c>
      <c r="AW238" s="14" t="s">
        <v>32</v>
      </c>
      <c r="AX238" s="14" t="s">
        <v>75</v>
      </c>
      <c r="AY238" s="236" t="s">
        <v>117</v>
      </c>
    </row>
    <row r="239" spans="2:51" s="14" customFormat="1" ht="11.25">
      <c r="B239" s="226"/>
      <c r="C239" s="227"/>
      <c r="D239" s="212" t="s">
        <v>130</v>
      </c>
      <c r="E239" s="228" t="s">
        <v>1</v>
      </c>
      <c r="F239" s="229" t="s">
        <v>225</v>
      </c>
      <c r="G239" s="227"/>
      <c r="H239" s="230">
        <v>0.45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AT239" s="236" t="s">
        <v>130</v>
      </c>
      <c r="AU239" s="236" t="s">
        <v>126</v>
      </c>
      <c r="AV239" s="14" t="s">
        <v>126</v>
      </c>
      <c r="AW239" s="14" t="s">
        <v>32</v>
      </c>
      <c r="AX239" s="14" t="s">
        <v>75</v>
      </c>
      <c r="AY239" s="236" t="s">
        <v>117</v>
      </c>
    </row>
    <row r="240" spans="2:51" s="14" customFormat="1" ht="11.25">
      <c r="B240" s="226"/>
      <c r="C240" s="227"/>
      <c r="D240" s="212" t="s">
        <v>130</v>
      </c>
      <c r="E240" s="228" t="s">
        <v>1</v>
      </c>
      <c r="F240" s="229" t="s">
        <v>226</v>
      </c>
      <c r="G240" s="227"/>
      <c r="H240" s="230">
        <v>3.3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AT240" s="236" t="s">
        <v>130</v>
      </c>
      <c r="AU240" s="236" t="s">
        <v>126</v>
      </c>
      <c r="AV240" s="14" t="s">
        <v>126</v>
      </c>
      <c r="AW240" s="14" t="s">
        <v>32</v>
      </c>
      <c r="AX240" s="14" t="s">
        <v>75</v>
      </c>
      <c r="AY240" s="236" t="s">
        <v>117</v>
      </c>
    </row>
    <row r="241" spans="2:51" s="15" customFormat="1" ht="11.25">
      <c r="B241" s="237"/>
      <c r="C241" s="238"/>
      <c r="D241" s="212" t="s">
        <v>130</v>
      </c>
      <c r="E241" s="239" t="s">
        <v>1</v>
      </c>
      <c r="F241" s="240" t="s">
        <v>144</v>
      </c>
      <c r="G241" s="238"/>
      <c r="H241" s="241">
        <v>29.711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AT241" s="247" t="s">
        <v>130</v>
      </c>
      <c r="AU241" s="247" t="s">
        <v>126</v>
      </c>
      <c r="AV241" s="15" t="s">
        <v>125</v>
      </c>
      <c r="AW241" s="15" t="s">
        <v>32</v>
      </c>
      <c r="AX241" s="15" t="s">
        <v>80</v>
      </c>
      <c r="AY241" s="247" t="s">
        <v>117</v>
      </c>
    </row>
    <row r="242" spans="1:65" s="2" customFormat="1" ht="16.5" customHeight="1">
      <c r="A242" s="35"/>
      <c r="B242" s="36"/>
      <c r="C242" s="199" t="s">
        <v>227</v>
      </c>
      <c r="D242" s="199" t="s">
        <v>120</v>
      </c>
      <c r="E242" s="200" t="s">
        <v>228</v>
      </c>
      <c r="F242" s="201" t="s">
        <v>229</v>
      </c>
      <c r="G242" s="202" t="s">
        <v>160</v>
      </c>
      <c r="H242" s="203">
        <v>12.45</v>
      </c>
      <c r="I242" s="204"/>
      <c r="J242" s="205">
        <f>ROUND(I242*H242,2)</f>
        <v>0</v>
      </c>
      <c r="K242" s="201" t="s">
        <v>1</v>
      </c>
      <c r="L242" s="40"/>
      <c r="M242" s="206" t="s">
        <v>1</v>
      </c>
      <c r="N242" s="207" t="s">
        <v>41</v>
      </c>
      <c r="O242" s="72"/>
      <c r="P242" s="208">
        <f>O242*H242</f>
        <v>0</v>
      </c>
      <c r="Q242" s="208">
        <v>0.0015</v>
      </c>
      <c r="R242" s="208">
        <f>Q242*H242</f>
        <v>0.018675</v>
      </c>
      <c r="S242" s="208">
        <v>0</v>
      </c>
      <c r="T242" s="20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0" t="s">
        <v>125</v>
      </c>
      <c r="AT242" s="210" t="s">
        <v>120</v>
      </c>
      <c r="AU242" s="210" t="s">
        <v>126</v>
      </c>
      <c r="AY242" s="18" t="s">
        <v>117</v>
      </c>
      <c r="BE242" s="211">
        <f>IF(N242="základní",J242,0)</f>
        <v>0</v>
      </c>
      <c r="BF242" s="211">
        <f>IF(N242="snížená",J242,0)</f>
        <v>0</v>
      </c>
      <c r="BG242" s="211">
        <f>IF(N242="zákl. přenesená",J242,0)</f>
        <v>0</v>
      </c>
      <c r="BH242" s="211">
        <f>IF(N242="sníž. přenesená",J242,0)</f>
        <v>0</v>
      </c>
      <c r="BI242" s="211">
        <f>IF(N242="nulová",J242,0)</f>
        <v>0</v>
      </c>
      <c r="BJ242" s="18" t="s">
        <v>126</v>
      </c>
      <c r="BK242" s="211">
        <f>ROUND(I242*H242,2)</f>
        <v>0</v>
      </c>
      <c r="BL242" s="18" t="s">
        <v>125</v>
      </c>
      <c r="BM242" s="210" t="s">
        <v>230</v>
      </c>
    </row>
    <row r="243" spans="1:47" s="2" customFormat="1" ht="19.5">
      <c r="A243" s="35"/>
      <c r="B243" s="36"/>
      <c r="C243" s="37"/>
      <c r="D243" s="212" t="s">
        <v>128</v>
      </c>
      <c r="E243" s="37"/>
      <c r="F243" s="213" t="s">
        <v>162</v>
      </c>
      <c r="G243" s="37"/>
      <c r="H243" s="37"/>
      <c r="I243" s="111"/>
      <c r="J243" s="37"/>
      <c r="K243" s="37"/>
      <c r="L243" s="40"/>
      <c r="M243" s="214"/>
      <c r="N243" s="215"/>
      <c r="O243" s="72"/>
      <c r="P243" s="72"/>
      <c r="Q243" s="72"/>
      <c r="R243" s="72"/>
      <c r="S243" s="72"/>
      <c r="T243" s="73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128</v>
      </c>
      <c r="AU243" s="18" t="s">
        <v>126</v>
      </c>
    </row>
    <row r="244" spans="2:51" s="13" customFormat="1" ht="11.25">
      <c r="B244" s="216"/>
      <c r="C244" s="217"/>
      <c r="D244" s="212" t="s">
        <v>130</v>
      </c>
      <c r="E244" s="218" t="s">
        <v>1</v>
      </c>
      <c r="F244" s="219" t="s">
        <v>231</v>
      </c>
      <c r="G244" s="217"/>
      <c r="H244" s="218" t="s">
        <v>1</v>
      </c>
      <c r="I244" s="220"/>
      <c r="J244" s="217"/>
      <c r="K244" s="217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130</v>
      </c>
      <c r="AU244" s="225" t="s">
        <v>126</v>
      </c>
      <c r="AV244" s="13" t="s">
        <v>80</v>
      </c>
      <c r="AW244" s="13" t="s">
        <v>32</v>
      </c>
      <c r="AX244" s="13" t="s">
        <v>75</v>
      </c>
      <c r="AY244" s="225" t="s">
        <v>117</v>
      </c>
    </row>
    <row r="245" spans="2:51" s="14" customFormat="1" ht="11.25">
      <c r="B245" s="226"/>
      <c r="C245" s="227"/>
      <c r="D245" s="212" t="s">
        <v>130</v>
      </c>
      <c r="E245" s="228" t="s">
        <v>1</v>
      </c>
      <c r="F245" s="229" t="s">
        <v>205</v>
      </c>
      <c r="G245" s="227"/>
      <c r="H245" s="230">
        <v>7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130</v>
      </c>
      <c r="AU245" s="236" t="s">
        <v>126</v>
      </c>
      <c r="AV245" s="14" t="s">
        <v>126</v>
      </c>
      <c r="AW245" s="14" t="s">
        <v>32</v>
      </c>
      <c r="AX245" s="14" t="s">
        <v>75</v>
      </c>
      <c r="AY245" s="236" t="s">
        <v>117</v>
      </c>
    </row>
    <row r="246" spans="2:51" s="14" customFormat="1" ht="11.25">
      <c r="B246" s="226"/>
      <c r="C246" s="227"/>
      <c r="D246" s="212" t="s">
        <v>130</v>
      </c>
      <c r="E246" s="228" t="s">
        <v>1</v>
      </c>
      <c r="F246" s="229" t="s">
        <v>206</v>
      </c>
      <c r="G246" s="227"/>
      <c r="H246" s="230">
        <v>5.45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AT246" s="236" t="s">
        <v>130</v>
      </c>
      <c r="AU246" s="236" t="s">
        <v>126</v>
      </c>
      <c r="AV246" s="14" t="s">
        <v>126</v>
      </c>
      <c r="AW246" s="14" t="s">
        <v>32</v>
      </c>
      <c r="AX246" s="14" t="s">
        <v>75</v>
      </c>
      <c r="AY246" s="236" t="s">
        <v>117</v>
      </c>
    </row>
    <row r="247" spans="2:51" s="15" customFormat="1" ht="11.25">
      <c r="B247" s="237"/>
      <c r="C247" s="238"/>
      <c r="D247" s="212" t="s">
        <v>130</v>
      </c>
      <c r="E247" s="239" t="s">
        <v>1</v>
      </c>
      <c r="F247" s="240" t="s">
        <v>144</v>
      </c>
      <c r="G247" s="238"/>
      <c r="H247" s="241">
        <v>12.45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AT247" s="247" t="s">
        <v>130</v>
      </c>
      <c r="AU247" s="247" t="s">
        <v>126</v>
      </c>
      <c r="AV247" s="15" t="s">
        <v>125</v>
      </c>
      <c r="AW247" s="15" t="s">
        <v>32</v>
      </c>
      <c r="AX247" s="15" t="s">
        <v>80</v>
      </c>
      <c r="AY247" s="247" t="s">
        <v>117</v>
      </c>
    </row>
    <row r="248" spans="2:63" s="12" customFormat="1" ht="22.9" customHeight="1">
      <c r="B248" s="183"/>
      <c r="C248" s="184"/>
      <c r="D248" s="185" t="s">
        <v>74</v>
      </c>
      <c r="E248" s="197" t="s">
        <v>214</v>
      </c>
      <c r="F248" s="197" t="s">
        <v>232</v>
      </c>
      <c r="G248" s="184"/>
      <c r="H248" s="184"/>
      <c r="I248" s="187"/>
      <c r="J248" s="198">
        <f>BK248</f>
        <v>0</v>
      </c>
      <c r="K248" s="184"/>
      <c r="L248" s="189"/>
      <c r="M248" s="190"/>
      <c r="N248" s="191"/>
      <c r="O248" s="191"/>
      <c r="P248" s="192">
        <f>SUM(P249:P289)</f>
        <v>0</v>
      </c>
      <c r="Q248" s="191"/>
      <c r="R248" s="192">
        <f>SUM(R249:R289)</f>
        <v>0.004</v>
      </c>
      <c r="S248" s="191"/>
      <c r="T248" s="193">
        <f>SUM(T249:T289)</f>
        <v>2.3947700000000003</v>
      </c>
      <c r="AR248" s="194" t="s">
        <v>80</v>
      </c>
      <c r="AT248" s="195" t="s">
        <v>74</v>
      </c>
      <c r="AU248" s="195" t="s">
        <v>80</v>
      </c>
      <c r="AY248" s="194" t="s">
        <v>117</v>
      </c>
      <c r="BK248" s="196">
        <f>SUM(BK249:BK289)</f>
        <v>0</v>
      </c>
    </row>
    <row r="249" spans="1:65" s="2" customFormat="1" ht="16.5" customHeight="1">
      <c r="A249" s="35"/>
      <c r="B249" s="36"/>
      <c r="C249" s="199" t="s">
        <v>233</v>
      </c>
      <c r="D249" s="199" t="s">
        <v>120</v>
      </c>
      <c r="E249" s="200" t="s">
        <v>234</v>
      </c>
      <c r="F249" s="201" t="s">
        <v>235</v>
      </c>
      <c r="G249" s="202" t="s">
        <v>178</v>
      </c>
      <c r="H249" s="203">
        <v>1</v>
      </c>
      <c r="I249" s="204"/>
      <c r="J249" s="205">
        <f>ROUND(I249*H249,2)</f>
        <v>0</v>
      </c>
      <c r="K249" s="201" t="s">
        <v>1</v>
      </c>
      <c r="L249" s="40"/>
      <c r="M249" s="206" t="s">
        <v>1</v>
      </c>
      <c r="N249" s="207" t="s">
        <v>41</v>
      </c>
      <c r="O249" s="72"/>
      <c r="P249" s="208">
        <f>O249*H249</f>
        <v>0</v>
      </c>
      <c r="Q249" s="208">
        <v>0</v>
      </c>
      <c r="R249" s="208">
        <f>Q249*H249</f>
        <v>0</v>
      </c>
      <c r="S249" s="208">
        <v>0</v>
      </c>
      <c r="T249" s="209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0" t="s">
        <v>125</v>
      </c>
      <c r="AT249" s="210" t="s">
        <v>120</v>
      </c>
      <c r="AU249" s="210" t="s">
        <v>126</v>
      </c>
      <c r="AY249" s="18" t="s">
        <v>117</v>
      </c>
      <c r="BE249" s="211">
        <f>IF(N249="základní",J249,0)</f>
        <v>0</v>
      </c>
      <c r="BF249" s="211">
        <f>IF(N249="snížená",J249,0)</f>
        <v>0</v>
      </c>
      <c r="BG249" s="211">
        <f>IF(N249="zákl. přenesená",J249,0)</f>
        <v>0</v>
      </c>
      <c r="BH249" s="211">
        <f>IF(N249="sníž. přenesená",J249,0)</f>
        <v>0</v>
      </c>
      <c r="BI249" s="211">
        <f>IF(N249="nulová",J249,0)</f>
        <v>0</v>
      </c>
      <c r="BJ249" s="18" t="s">
        <v>126</v>
      </c>
      <c r="BK249" s="211">
        <f>ROUND(I249*H249,2)</f>
        <v>0</v>
      </c>
      <c r="BL249" s="18" t="s">
        <v>125</v>
      </c>
      <c r="BM249" s="210" t="s">
        <v>236</v>
      </c>
    </row>
    <row r="250" spans="1:47" s="2" customFormat="1" ht="11.25">
      <c r="A250" s="35"/>
      <c r="B250" s="36"/>
      <c r="C250" s="37"/>
      <c r="D250" s="212" t="s">
        <v>128</v>
      </c>
      <c r="E250" s="37"/>
      <c r="F250" s="213" t="s">
        <v>237</v>
      </c>
      <c r="G250" s="37"/>
      <c r="H250" s="37"/>
      <c r="I250" s="111"/>
      <c r="J250" s="37"/>
      <c r="K250" s="37"/>
      <c r="L250" s="40"/>
      <c r="M250" s="214"/>
      <c r="N250" s="215"/>
      <c r="O250" s="72"/>
      <c r="P250" s="72"/>
      <c r="Q250" s="72"/>
      <c r="R250" s="72"/>
      <c r="S250" s="72"/>
      <c r="T250" s="73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128</v>
      </c>
      <c r="AU250" s="18" t="s">
        <v>126</v>
      </c>
    </row>
    <row r="251" spans="1:65" s="2" customFormat="1" ht="21.75" customHeight="1">
      <c r="A251" s="35"/>
      <c r="B251" s="36"/>
      <c r="C251" s="199" t="s">
        <v>238</v>
      </c>
      <c r="D251" s="199" t="s">
        <v>120</v>
      </c>
      <c r="E251" s="200" t="s">
        <v>239</v>
      </c>
      <c r="F251" s="201" t="s">
        <v>240</v>
      </c>
      <c r="G251" s="202" t="s">
        <v>123</v>
      </c>
      <c r="H251" s="203">
        <v>100</v>
      </c>
      <c r="I251" s="204"/>
      <c r="J251" s="205">
        <f>ROUND(I251*H251,2)</f>
        <v>0</v>
      </c>
      <c r="K251" s="201" t="s">
        <v>124</v>
      </c>
      <c r="L251" s="40"/>
      <c r="M251" s="206" t="s">
        <v>1</v>
      </c>
      <c r="N251" s="207" t="s">
        <v>41</v>
      </c>
      <c r="O251" s="72"/>
      <c r="P251" s="208">
        <f>O251*H251</f>
        <v>0</v>
      </c>
      <c r="Q251" s="208">
        <v>4E-05</v>
      </c>
      <c r="R251" s="208">
        <f>Q251*H251</f>
        <v>0.004</v>
      </c>
      <c r="S251" s="208">
        <v>0</v>
      </c>
      <c r="T251" s="209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0" t="s">
        <v>125</v>
      </c>
      <c r="AT251" s="210" t="s">
        <v>120</v>
      </c>
      <c r="AU251" s="210" t="s">
        <v>126</v>
      </c>
      <c r="AY251" s="18" t="s">
        <v>117</v>
      </c>
      <c r="BE251" s="211">
        <f>IF(N251="základní",J251,0)</f>
        <v>0</v>
      </c>
      <c r="BF251" s="211">
        <f>IF(N251="snížená",J251,0)</f>
        <v>0</v>
      </c>
      <c r="BG251" s="211">
        <f>IF(N251="zákl. přenesená",J251,0)</f>
        <v>0</v>
      </c>
      <c r="BH251" s="211">
        <f>IF(N251="sníž. přenesená",J251,0)</f>
        <v>0</v>
      </c>
      <c r="BI251" s="211">
        <f>IF(N251="nulová",J251,0)</f>
        <v>0</v>
      </c>
      <c r="BJ251" s="18" t="s">
        <v>126</v>
      </c>
      <c r="BK251" s="211">
        <f>ROUND(I251*H251,2)</f>
        <v>0</v>
      </c>
      <c r="BL251" s="18" t="s">
        <v>125</v>
      </c>
      <c r="BM251" s="210" t="s">
        <v>241</v>
      </c>
    </row>
    <row r="252" spans="1:47" s="2" customFormat="1" ht="58.5">
      <c r="A252" s="35"/>
      <c r="B252" s="36"/>
      <c r="C252" s="37"/>
      <c r="D252" s="212" t="s">
        <v>128</v>
      </c>
      <c r="E252" s="37"/>
      <c r="F252" s="213" t="s">
        <v>242</v>
      </c>
      <c r="G252" s="37"/>
      <c r="H252" s="37"/>
      <c r="I252" s="111"/>
      <c r="J252" s="37"/>
      <c r="K252" s="37"/>
      <c r="L252" s="40"/>
      <c r="M252" s="214"/>
      <c r="N252" s="215"/>
      <c r="O252" s="72"/>
      <c r="P252" s="72"/>
      <c r="Q252" s="72"/>
      <c r="R252" s="72"/>
      <c r="S252" s="72"/>
      <c r="T252" s="73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128</v>
      </c>
      <c r="AU252" s="18" t="s">
        <v>126</v>
      </c>
    </row>
    <row r="253" spans="2:51" s="13" customFormat="1" ht="11.25">
      <c r="B253" s="216"/>
      <c r="C253" s="217"/>
      <c r="D253" s="212" t="s">
        <v>130</v>
      </c>
      <c r="E253" s="218" t="s">
        <v>1</v>
      </c>
      <c r="F253" s="219" t="s">
        <v>243</v>
      </c>
      <c r="G253" s="217"/>
      <c r="H253" s="218" t="s">
        <v>1</v>
      </c>
      <c r="I253" s="220"/>
      <c r="J253" s="217"/>
      <c r="K253" s="217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130</v>
      </c>
      <c r="AU253" s="225" t="s">
        <v>126</v>
      </c>
      <c r="AV253" s="13" t="s">
        <v>80</v>
      </c>
      <c r="AW253" s="13" t="s">
        <v>32</v>
      </c>
      <c r="AX253" s="13" t="s">
        <v>75</v>
      </c>
      <c r="AY253" s="225" t="s">
        <v>117</v>
      </c>
    </row>
    <row r="254" spans="2:51" s="14" customFormat="1" ht="11.25">
      <c r="B254" s="226"/>
      <c r="C254" s="227"/>
      <c r="D254" s="212" t="s">
        <v>130</v>
      </c>
      <c r="E254" s="228" t="s">
        <v>1</v>
      </c>
      <c r="F254" s="229" t="s">
        <v>244</v>
      </c>
      <c r="G254" s="227"/>
      <c r="H254" s="230">
        <v>100</v>
      </c>
      <c r="I254" s="231"/>
      <c r="J254" s="227"/>
      <c r="K254" s="227"/>
      <c r="L254" s="232"/>
      <c r="M254" s="233"/>
      <c r="N254" s="234"/>
      <c r="O254" s="234"/>
      <c r="P254" s="234"/>
      <c r="Q254" s="234"/>
      <c r="R254" s="234"/>
      <c r="S254" s="234"/>
      <c r="T254" s="235"/>
      <c r="AT254" s="236" t="s">
        <v>130</v>
      </c>
      <c r="AU254" s="236" t="s">
        <v>126</v>
      </c>
      <c r="AV254" s="14" t="s">
        <v>126</v>
      </c>
      <c r="AW254" s="14" t="s">
        <v>32</v>
      </c>
      <c r="AX254" s="14" t="s">
        <v>80</v>
      </c>
      <c r="AY254" s="236" t="s">
        <v>117</v>
      </c>
    </row>
    <row r="255" spans="1:65" s="2" customFormat="1" ht="21.75" customHeight="1">
      <c r="A255" s="35"/>
      <c r="B255" s="36"/>
      <c r="C255" s="199" t="s">
        <v>245</v>
      </c>
      <c r="D255" s="199" t="s">
        <v>120</v>
      </c>
      <c r="E255" s="200" t="s">
        <v>246</v>
      </c>
      <c r="F255" s="201" t="s">
        <v>247</v>
      </c>
      <c r="G255" s="202" t="s">
        <v>123</v>
      </c>
      <c r="H255" s="203">
        <v>18.81</v>
      </c>
      <c r="I255" s="204"/>
      <c r="J255" s="205">
        <f>ROUND(I255*H255,2)</f>
        <v>0</v>
      </c>
      <c r="K255" s="201" t="s">
        <v>124</v>
      </c>
      <c r="L255" s="40"/>
      <c r="M255" s="206" t="s">
        <v>1</v>
      </c>
      <c r="N255" s="207" t="s">
        <v>41</v>
      </c>
      <c r="O255" s="72"/>
      <c r="P255" s="208">
        <f>O255*H255</f>
        <v>0</v>
      </c>
      <c r="Q255" s="208">
        <v>0</v>
      </c>
      <c r="R255" s="208">
        <f>Q255*H255</f>
        <v>0</v>
      </c>
      <c r="S255" s="208">
        <v>0.031</v>
      </c>
      <c r="T255" s="209">
        <f>S255*H255</f>
        <v>0.5831099999999999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0" t="s">
        <v>125</v>
      </c>
      <c r="AT255" s="210" t="s">
        <v>120</v>
      </c>
      <c r="AU255" s="210" t="s">
        <v>126</v>
      </c>
      <c r="AY255" s="18" t="s">
        <v>117</v>
      </c>
      <c r="BE255" s="211">
        <f>IF(N255="základní",J255,0)</f>
        <v>0</v>
      </c>
      <c r="BF255" s="211">
        <f>IF(N255="snížená",J255,0)</f>
        <v>0</v>
      </c>
      <c r="BG255" s="211">
        <f>IF(N255="zákl. přenesená",J255,0)</f>
        <v>0</v>
      </c>
      <c r="BH255" s="211">
        <f>IF(N255="sníž. přenesená",J255,0)</f>
        <v>0</v>
      </c>
      <c r="BI255" s="211">
        <f>IF(N255="nulová",J255,0)</f>
        <v>0</v>
      </c>
      <c r="BJ255" s="18" t="s">
        <v>126</v>
      </c>
      <c r="BK255" s="211">
        <f>ROUND(I255*H255,2)</f>
        <v>0</v>
      </c>
      <c r="BL255" s="18" t="s">
        <v>125</v>
      </c>
      <c r="BM255" s="210" t="s">
        <v>248</v>
      </c>
    </row>
    <row r="256" spans="1:47" s="2" customFormat="1" ht="29.25">
      <c r="A256" s="35"/>
      <c r="B256" s="36"/>
      <c r="C256" s="37"/>
      <c r="D256" s="212" t="s">
        <v>128</v>
      </c>
      <c r="E256" s="37"/>
      <c r="F256" s="213" t="s">
        <v>249</v>
      </c>
      <c r="G256" s="37"/>
      <c r="H256" s="37"/>
      <c r="I256" s="111"/>
      <c r="J256" s="37"/>
      <c r="K256" s="37"/>
      <c r="L256" s="40"/>
      <c r="M256" s="214"/>
      <c r="N256" s="215"/>
      <c r="O256" s="72"/>
      <c r="P256" s="72"/>
      <c r="Q256" s="72"/>
      <c r="R256" s="72"/>
      <c r="S256" s="72"/>
      <c r="T256" s="73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128</v>
      </c>
      <c r="AU256" s="18" t="s">
        <v>126</v>
      </c>
    </row>
    <row r="257" spans="2:51" s="13" customFormat="1" ht="11.25">
      <c r="B257" s="216"/>
      <c r="C257" s="217"/>
      <c r="D257" s="212" t="s">
        <v>130</v>
      </c>
      <c r="E257" s="218" t="s">
        <v>1</v>
      </c>
      <c r="F257" s="219" t="s">
        <v>250</v>
      </c>
      <c r="G257" s="217"/>
      <c r="H257" s="218" t="s">
        <v>1</v>
      </c>
      <c r="I257" s="220"/>
      <c r="J257" s="217"/>
      <c r="K257" s="217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130</v>
      </c>
      <c r="AU257" s="225" t="s">
        <v>126</v>
      </c>
      <c r="AV257" s="13" t="s">
        <v>80</v>
      </c>
      <c r="AW257" s="13" t="s">
        <v>32</v>
      </c>
      <c r="AX257" s="13" t="s">
        <v>75</v>
      </c>
      <c r="AY257" s="225" t="s">
        <v>117</v>
      </c>
    </row>
    <row r="258" spans="2:51" s="13" customFormat="1" ht="11.25">
      <c r="B258" s="216"/>
      <c r="C258" s="217"/>
      <c r="D258" s="212" t="s">
        <v>130</v>
      </c>
      <c r="E258" s="218" t="s">
        <v>1</v>
      </c>
      <c r="F258" s="219" t="s">
        <v>251</v>
      </c>
      <c r="G258" s="217"/>
      <c r="H258" s="218" t="s">
        <v>1</v>
      </c>
      <c r="I258" s="220"/>
      <c r="J258" s="217"/>
      <c r="K258" s="217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130</v>
      </c>
      <c r="AU258" s="225" t="s">
        <v>126</v>
      </c>
      <c r="AV258" s="13" t="s">
        <v>80</v>
      </c>
      <c r="AW258" s="13" t="s">
        <v>32</v>
      </c>
      <c r="AX258" s="13" t="s">
        <v>75</v>
      </c>
      <c r="AY258" s="225" t="s">
        <v>117</v>
      </c>
    </row>
    <row r="259" spans="2:51" s="14" customFormat="1" ht="11.25">
      <c r="B259" s="226"/>
      <c r="C259" s="227"/>
      <c r="D259" s="212" t="s">
        <v>130</v>
      </c>
      <c r="E259" s="228" t="s">
        <v>1</v>
      </c>
      <c r="F259" s="229" t="s">
        <v>252</v>
      </c>
      <c r="G259" s="227"/>
      <c r="H259" s="230">
        <v>10.89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AT259" s="236" t="s">
        <v>130</v>
      </c>
      <c r="AU259" s="236" t="s">
        <v>126</v>
      </c>
      <c r="AV259" s="14" t="s">
        <v>126</v>
      </c>
      <c r="AW259" s="14" t="s">
        <v>32</v>
      </c>
      <c r="AX259" s="14" t="s">
        <v>75</v>
      </c>
      <c r="AY259" s="236" t="s">
        <v>117</v>
      </c>
    </row>
    <row r="260" spans="2:51" s="13" customFormat="1" ht="11.25">
      <c r="B260" s="216"/>
      <c r="C260" s="217"/>
      <c r="D260" s="212" t="s">
        <v>130</v>
      </c>
      <c r="E260" s="218" t="s">
        <v>1</v>
      </c>
      <c r="F260" s="219" t="s">
        <v>253</v>
      </c>
      <c r="G260" s="217"/>
      <c r="H260" s="218" t="s">
        <v>1</v>
      </c>
      <c r="I260" s="220"/>
      <c r="J260" s="217"/>
      <c r="K260" s="217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130</v>
      </c>
      <c r="AU260" s="225" t="s">
        <v>126</v>
      </c>
      <c r="AV260" s="13" t="s">
        <v>80</v>
      </c>
      <c r="AW260" s="13" t="s">
        <v>32</v>
      </c>
      <c r="AX260" s="13" t="s">
        <v>75</v>
      </c>
      <c r="AY260" s="225" t="s">
        <v>117</v>
      </c>
    </row>
    <row r="261" spans="2:51" s="14" customFormat="1" ht="11.25">
      <c r="B261" s="226"/>
      <c r="C261" s="227"/>
      <c r="D261" s="212" t="s">
        <v>130</v>
      </c>
      <c r="E261" s="228" t="s">
        <v>1</v>
      </c>
      <c r="F261" s="229" t="s">
        <v>254</v>
      </c>
      <c r="G261" s="227"/>
      <c r="H261" s="230">
        <v>7.92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130</v>
      </c>
      <c r="AU261" s="236" t="s">
        <v>126</v>
      </c>
      <c r="AV261" s="14" t="s">
        <v>126</v>
      </c>
      <c r="AW261" s="14" t="s">
        <v>32</v>
      </c>
      <c r="AX261" s="14" t="s">
        <v>75</v>
      </c>
      <c r="AY261" s="236" t="s">
        <v>117</v>
      </c>
    </row>
    <row r="262" spans="2:51" s="15" customFormat="1" ht="11.25">
      <c r="B262" s="237"/>
      <c r="C262" s="238"/>
      <c r="D262" s="212" t="s">
        <v>130</v>
      </c>
      <c r="E262" s="239" t="s">
        <v>1</v>
      </c>
      <c r="F262" s="240" t="s">
        <v>144</v>
      </c>
      <c r="G262" s="238"/>
      <c r="H262" s="241">
        <v>18.81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AT262" s="247" t="s">
        <v>130</v>
      </c>
      <c r="AU262" s="247" t="s">
        <v>126</v>
      </c>
      <c r="AV262" s="15" t="s">
        <v>125</v>
      </c>
      <c r="AW262" s="15" t="s">
        <v>32</v>
      </c>
      <c r="AX262" s="15" t="s">
        <v>80</v>
      </c>
      <c r="AY262" s="247" t="s">
        <v>117</v>
      </c>
    </row>
    <row r="263" spans="1:65" s="2" customFormat="1" ht="21.75" customHeight="1">
      <c r="A263" s="35"/>
      <c r="B263" s="36"/>
      <c r="C263" s="199" t="s">
        <v>255</v>
      </c>
      <c r="D263" s="199" t="s">
        <v>120</v>
      </c>
      <c r="E263" s="200" t="s">
        <v>256</v>
      </c>
      <c r="F263" s="201" t="s">
        <v>257</v>
      </c>
      <c r="G263" s="202" t="s">
        <v>123</v>
      </c>
      <c r="H263" s="203">
        <v>17.483</v>
      </c>
      <c r="I263" s="204"/>
      <c r="J263" s="205">
        <f>ROUND(I263*H263,2)</f>
        <v>0</v>
      </c>
      <c r="K263" s="201" t="s">
        <v>124</v>
      </c>
      <c r="L263" s="40"/>
      <c r="M263" s="206" t="s">
        <v>1</v>
      </c>
      <c r="N263" s="207" t="s">
        <v>41</v>
      </c>
      <c r="O263" s="72"/>
      <c r="P263" s="208">
        <f>O263*H263</f>
        <v>0</v>
      </c>
      <c r="Q263" s="208">
        <v>0</v>
      </c>
      <c r="R263" s="208">
        <f>Q263*H263</f>
        <v>0</v>
      </c>
      <c r="S263" s="208">
        <v>0.062</v>
      </c>
      <c r="T263" s="209">
        <f>S263*H263</f>
        <v>1.083946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0" t="s">
        <v>125</v>
      </c>
      <c r="AT263" s="210" t="s">
        <v>120</v>
      </c>
      <c r="AU263" s="210" t="s">
        <v>126</v>
      </c>
      <c r="AY263" s="18" t="s">
        <v>117</v>
      </c>
      <c r="BE263" s="211">
        <f>IF(N263="základní",J263,0)</f>
        <v>0</v>
      </c>
      <c r="BF263" s="211">
        <f>IF(N263="snížená",J263,0)</f>
        <v>0</v>
      </c>
      <c r="BG263" s="211">
        <f>IF(N263="zákl. přenesená",J263,0)</f>
        <v>0</v>
      </c>
      <c r="BH263" s="211">
        <f>IF(N263="sníž. přenesená",J263,0)</f>
        <v>0</v>
      </c>
      <c r="BI263" s="211">
        <f>IF(N263="nulová",J263,0)</f>
        <v>0</v>
      </c>
      <c r="BJ263" s="18" t="s">
        <v>126</v>
      </c>
      <c r="BK263" s="211">
        <f>ROUND(I263*H263,2)</f>
        <v>0</v>
      </c>
      <c r="BL263" s="18" t="s">
        <v>125</v>
      </c>
      <c r="BM263" s="210" t="s">
        <v>258</v>
      </c>
    </row>
    <row r="264" spans="1:47" s="2" customFormat="1" ht="29.25">
      <c r="A264" s="35"/>
      <c r="B264" s="36"/>
      <c r="C264" s="37"/>
      <c r="D264" s="212" t="s">
        <v>128</v>
      </c>
      <c r="E264" s="37"/>
      <c r="F264" s="213" t="s">
        <v>259</v>
      </c>
      <c r="G264" s="37"/>
      <c r="H264" s="37"/>
      <c r="I264" s="111"/>
      <c r="J264" s="37"/>
      <c r="K264" s="37"/>
      <c r="L264" s="40"/>
      <c r="M264" s="214"/>
      <c r="N264" s="215"/>
      <c r="O264" s="72"/>
      <c r="P264" s="72"/>
      <c r="Q264" s="72"/>
      <c r="R264" s="72"/>
      <c r="S264" s="72"/>
      <c r="T264" s="73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128</v>
      </c>
      <c r="AU264" s="18" t="s">
        <v>126</v>
      </c>
    </row>
    <row r="265" spans="2:51" s="13" customFormat="1" ht="11.25">
      <c r="B265" s="216"/>
      <c r="C265" s="217"/>
      <c r="D265" s="212" t="s">
        <v>130</v>
      </c>
      <c r="E265" s="218" t="s">
        <v>1</v>
      </c>
      <c r="F265" s="219" t="s">
        <v>260</v>
      </c>
      <c r="G265" s="217"/>
      <c r="H265" s="218" t="s">
        <v>1</v>
      </c>
      <c r="I265" s="220"/>
      <c r="J265" s="217"/>
      <c r="K265" s="217"/>
      <c r="L265" s="221"/>
      <c r="M265" s="222"/>
      <c r="N265" s="223"/>
      <c r="O265" s="223"/>
      <c r="P265" s="223"/>
      <c r="Q265" s="223"/>
      <c r="R265" s="223"/>
      <c r="S265" s="223"/>
      <c r="T265" s="224"/>
      <c r="AT265" s="225" t="s">
        <v>130</v>
      </c>
      <c r="AU265" s="225" t="s">
        <v>126</v>
      </c>
      <c r="AV265" s="13" t="s">
        <v>80</v>
      </c>
      <c r="AW265" s="13" t="s">
        <v>32</v>
      </c>
      <c r="AX265" s="13" t="s">
        <v>75</v>
      </c>
      <c r="AY265" s="225" t="s">
        <v>117</v>
      </c>
    </row>
    <row r="266" spans="2:51" s="14" customFormat="1" ht="11.25">
      <c r="B266" s="226"/>
      <c r="C266" s="227"/>
      <c r="D266" s="212" t="s">
        <v>130</v>
      </c>
      <c r="E266" s="228" t="s">
        <v>1</v>
      </c>
      <c r="F266" s="229" t="s">
        <v>261</v>
      </c>
      <c r="G266" s="227"/>
      <c r="H266" s="230">
        <v>17.483</v>
      </c>
      <c r="I266" s="231"/>
      <c r="J266" s="227"/>
      <c r="K266" s="227"/>
      <c r="L266" s="232"/>
      <c r="M266" s="233"/>
      <c r="N266" s="234"/>
      <c r="O266" s="234"/>
      <c r="P266" s="234"/>
      <c r="Q266" s="234"/>
      <c r="R266" s="234"/>
      <c r="S266" s="234"/>
      <c r="T266" s="235"/>
      <c r="AT266" s="236" t="s">
        <v>130</v>
      </c>
      <c r="AU266" s="236" t="s">
        <v>126</v>
      </c>
      <c r="AV266" s="14" t="s">
        <v>126</v>
      </c>
      <c r="AW266" s="14" t="s">
        <v>32</v>
      </c>
      <c r="AX266" s="14" t="s">
        <v>75</v>
      </c>
      <c r="AY266" s="236" t="s">
        <v>117</v>
      </c>
    </row>
    <row r="267" spans="2:51" s="15" customFormat="1" ht="11.25">
      <c r="B267" s="237"/>
      <c r="C267" s="238"/>
      <c r="D267" s="212" t="s">
        <v>130</v>
      </c>
      <c r="E267" s="239" t="s">
        <v>1</v>
      </c>
      <c r="F267" s="240" t="s">
        <v>144</v>
      </c>
      <c r="G267" s="238"/>
      <c r="H267" s="241">
        <v>17.483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AT267" s="247" t="s">
        <v>130</v>
      </c>
      <c r="AU267" s="247" t="s">
        <v>126</v>
      </c>
      <c r="AV267" s="15" t="s">
        <v>125</v>
      </c>
      <c r="AW267" s="15" t="s">
        <v>32</v>
      </c>
      <c r="AX267" s="15" t="s">
        <v>80</v>
      </c>
      <c r="AY267" s="247" t="s">
        <v>117</v>
      </c>
    </row>
    <row r="268" spans="1:65" s="2" customFormat="1" ht="21.75" customHeight="1">
      <c r="A268" s="35"/>
      <c r="B268" s="36"/>
      <c r="C268" s="199" t="s">
        <v>8</v>
      </c>
      <c r="D268" s="199" t="s">
        <v>120</v>
      </c>
      <c r="E268" s="200" t="s">
        <v>262</v>
      </c>
      <c r="F268" s="201" t="s">
        <v>263</v>
      </c>
      <c r="G268" s="202" t="s">
        <v>123</v>
      </c>
      <c r="H268" s="203">
        <v>3.85</v>
      </c>
      <c r="I268" s="204"/>
      <c r="J268" s="205">
        <f>ROUND(I268*H268,2)</f>
        <v>0</v>
      </c>
      <c r="K268" s="201" t="s">
        <v>124</v>
      </c>
      <c r="L268" s="40"/>
      <c r="M268" s="206" t="s">
        <v>1</v>
      </c>
      <c r="N268" s="207" t="s">
        <v>41</v>
      </c>
      <c r="O268" s="72"/>
      <c r="P268" s="208">
        <f>O268*H268</f>
        <v>0</v>
      </c>
      <c r="Q268" s="208">
        <v>0</v>
      </c>
      <c r="R268" s="208">
        <f>Q268*H268</f>
        <v>0</v>
      </c>
      <c r="S268" s="208">
        <v>0.038</v>
      </c>
      <c r="T268" s="209">
        <f>S268*H268</f>
        <v>0.1463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0" t="s">
        <v>125</v>
      </c>
      <c r="AT268" s="210" t="s">
        <v>120</v>
      </c>
      <c r="AU268" s="210" t="s">
        <v>126</v>
      </c>
      <c r="AY268" s="18" t="s">
        <v>117</v>
      </c>
      <c r="BE268" s="211">
        <f>IF(N268="základní",J268,0)</f>
        <v>0</v>
      </c>
      <c r="BF268" s="211">
        <f>IF(N268="snížená",J268,0)</f>
        <v>0</v>
      </c>
      <c r="BG268" s="211">
        <f>IF(N268="zákl. přenesená",J268,0)</f>
        <v>0</v>
      </c>
      <c r="BH268" s="211">
        <f>IF(N268="sníž. přenesená",J268,0)</f>
        <v>0</v>
      </c>
      <c r="BI268" s="211">
        <f>IF(N268="nulová",J268,0)</f>
        <v>0</v>
      </c>
      <c r="BJ268" s="18" t="s">
        <v>126</v>
      </c>
      <c r="BK268" s="211">
        <f>ROUND(I268*H268,2)</f>
        <v>0</v>
      </c>
      <c r="BL268" s="18" t="s">
        <v>125</v>
      </c>
      <c r="BM268" s="210" t="s">
        <v>264</v>
      </c>
    </row>
    <row r="269" spans="1:47" s="2" customFormat="1" ht="29.25">
      <c r="A269" s="35"/>
      <c r="B269" s="36"/>
      <c r="C269" s="37"/>
      <c r="D269" s="212" t="s">
        <v>128</v>
      </c>
      <c r="E269" s="37"/>
      <c r="F269" s="213" t="s">
        <v>265</v>
      </c>
      <c r="G269" s="37"/>
      <c r="H269" s="37"/>
      <c r="I269" s="111"/>
      <c r="J269" s="37"/>
      <c r="K269" s="37"/>
      <c r="L269" s="40"/>
      <c r="M269" s="214"/>
      <c r="N269" s="215"/>
      <c r="O269" s="72"/>
      <c r="P269" s="72"/>
      <c r="Q269" s="72"/>
      <c r="R269" s="72"/>
      <c r="S269" s="72"/>
      <c r="T269" s="73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128</v>
      </c>
      <c r="AU269" s="18" t="s">
        <v>126</v>
      </c>
    </row>
    <row r="270" spans="2:51" s="13" customFormat="1" ht="11.25">
      <c r="B270" s="216"/>
      <c r="C270" s="217"/>
      <c r="D270" s="212" t="s">
        <v>130</v>
      </c>
      <c r="E270" s="218" t="s">
        <v>1</v>
      </c>
      <c r="F270" s="219" t="s">
        <v>163</v>
      </c>
      <c r="G270" s="217"/>
      <c r="H270" s="218" t="s">
        <v>1</v>
      </c>
      <c r="I270" s="220"/>
      <c r="J270" s="217"/>
      <c r="K270" s="217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130</v>
      </c>
      <c r="AU270" s="225" t="s">
        <v>126</v>
      </c>
      <c r="AV270" s="13" t="s">
        <v>80</v>
      </c>
      <c r="AW270" s="13" t="s">
        <v>32</v>
      </c>
      <c r="AX270" s="13" t="s">
        <v>75</v>
      </c>
      <c r="AY270" s="225" t="s">
        <v>117</v>
      </c>
    </row>
    <row r="271" spans="2:51" s="14" customFormat="1" ht="11.25">
      <c r="B271" s="226"/>
      <c r="C271" s="227"/>
      <c r="D271" s="212" t="s">
        <v>130</v>
      </c>
      <c r="E271" s="228" t="s">
        <v>1</v>
      </c>
      <c r="F271" s="229" t="s">
        <v>222</v>
      </c>
      <c r="G271" s="227"/>
      <c r="H271" s="230">
        <v>0.88</v>
      </c>
      <c r="I271" s="231"/>
      <c r="J271" s="227"/>
      <c r="K271" s="227"/>
      <c r="L271" s="232"/>
      <c r="M271" s="233"/>
      <c r="N271" s="234"/>
      <c r="O271" s="234"/>
      <c r="P271" s="234"/>
      <c r="Q271" s="234"/>
      <c r="R271" s="234"/>
      <c r="S271" s="234"/>
      <c r="T271" s="235"/>
      <c r="AT271" s="236" t="s">
        <v>130</v>
      </c>
      <c r="AU271" s="236" t="s">
        <v>126</v>
      </c>
      <c r="AV271" s="14" t="s">
        <v>126</v>
      </c>
      <c r="AW271" s="14" t="s">
        <v>32</v>
      </c>
      <c r="AX271" s="14" t="s">
        <v>75</v>
      </c>
      <c r="AY271" s="236" t="s">
        <v>117</v>
      </c>
    </row>
    <row r="272" spans="2:51" s="14" customFormat="1" ht="11.25">
      <c r="B272" s="226"/>
      <c r="C272" s="227"/>
      <c r="D272" s="212" t="s">
        <v>130</v>
      </c>
      <c r="E272" s="228" t="s">
        <v>1</v>
      </c>
      <c r="F272" s="229" t="s">
        <v>223</v>
      </c>
      <c r="G272" s="227"/>
      <c r="H272" s="230">
        <v>1.08</v>
      </c>
      <c r="I272" s="231"/>
      <c r="J272" s="227"/>
      <c r="K272" s="227"/>
      <c r="L272" s="232"/>
      <c r="M272" s="233"/>
      <c r="N272" s="234"/>
      <c r="O272" s="234"/>
      <c r="P272" s="234"/>
      <c r="Q272" s="234"/>
      <c r="R272" s="234"/>
      <c r="S272" s="234"/>
      <c r="T272" s="235"/>
      <c r="AT272" s="236" t="s">
        <v>130</v>
      </c>
      <c r="AU272" s="236" t="s">
        <v>126</v>
      </c>
      <c r="AV272" s="14" t="s">
        <v>126</v>
      </c>
      <c r="AW272" s="14" t="s">
        <v>32</v>
      </c>
      <c r="AX272" s="14" t="s">
        <v>75</v>
      </c>
      <c r="AY272" s="236" t="s">
        <v>117</v>
      </c>
    </row>
    <row r="273" spans="2:51" s="14" customFormat="1" ht="11.25">
      <c r="B273" s="226"/>
      <c r="C273" s="227"/>
      <c r="D273" s="212" t="s">
        <v>130</v>
      </c>
      <c r="E273" s="228" t="s">
        <v>1</v>
      </c>
      <c r="F273" s="229" t="s">
        <v>224</v>
      </c>
      <c r="G273" s="227"/>
      <c r="H273" s="230">
        <v>1.44</v>
      </c>
      <c r="I273" s="231"/>
      <c r="J273" s="227"/>
      <c r="K273" s="227"/>
      <c r="L273" s="232"/>
      <c r="M273" s="233"/>
      <c r="N273" s="234"/>
      <c r="O273" s="234"/>
      <c r="P273" s="234"/>
      <c r="Q273" s="234"/>
      <c r="R273" s="234"/>
      <c r="S273" s="234"/>
      <c r="T273" s="235"/>
      <c r="AT273" s="236" t="s">
        <v>130</v>
      </c>
      <c r="AU273" s="236" t="s">
        <v>126</v>
      </c>
      <c r="AV273" s="14" t="s">
        <v>126</v>
      </c>
      <c r="AW273" s="14" t="s">
        <v>32</v>
      </c>
      <c r="AX273" s="14" t="s">
        <v>75</v>
      </c>
      <c r="AY273" s="236" t="s">
        <v>117</v>
      </c>
    </row>
    <row r="274" spans="2:51" s="14" customFormat="1" ht="11.25">
      <c r="B274" s="226"/>
      <c r="C274" s="227"/>
      <c r="D274" s="212" t="s">
        <v>130</v>
      </c>
      <c r="E274" s="228" t="s">
        <v>1</v>
      </c>
      <c r="F274" s="229" t="s">
        <v>225</v>
      </c>
      <c r="G274" s="227"/>
      <c r="H274" s="230">
        <v>0.45</v>
      </c>
      <c r="I274" s="231"/>
      <c r="J274" s="227"/>
      <c r="K274" s="227"/>
      <c r="L274" s="232"/>
      <c r="M274" s="233"/>
      <c r="N274" s="234"/>
      <c r="O274" s="234"/>
      <c r="P274" s="234"/>
      <c r="Q274" s="234"/>
      <c r="R274" s="234"/>
      <c r="S274" s="234"/>
      <c r="T274" s="235"/>
      <c r="AT274" s="236" t="s">
        <v>130</v>
      </c>
      <c r="AU274" s="236" t="s">
        <v>126</v>
      </c>
      <c r="AV274" s="14" t="s">
        <v>126</v>
      </c>
      <c r="AW274" s="14" t="s">
        <v>32</v>
      </c>
      <c r="AX274" s="14" t="s">
        <v>75</v>
      </c>
      <c r="AY274" s="236" t="s">
        <v>117</v>
      </c>
    </row>
    <row r="275" spans="2:51" s="15" customFormat="1" ht="11.25">
      <c r="B275" s="237"/>
      <c r="C275" s="238"/>
      <c r="D275" s="212" t="s">
        <v>130</v>
      </c>
      <c r="E275" s="239" t="s">
        <v>1</v>
      </c>
      <c r="F275" s="240" t="s">
        <v>144</v>
      </c>
      <c r="G275" s="238"/>
      <c r="H275" s="241">
        <v>3.85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AT275" s="247" t="s">
        <v>130</v>
      </c>
      <c r="AU275" s="247" t="s">
        <v>126</v>
      </c>
      <c r="AV275" s="15" t="s">
        <v>125</v>
      </c>
      <c r="AW275" s="15" t="s">
        <v>32</v>
      </c>
      <c r="AX275" s="15" t="s">
        <v>80</v>
      </c>
      <c r="AY275" s="247" t="s">
        <v>117</v>
      </c>
    </row>
    <row r="276" spans="1:65" s="2" customFormat="1" ht="21.75" customHeight="1">
      <c r="A276" s="35"/>
      <c r="B276" s="36"/>
      <c r="C276" s="199" t="s">
        <v>266</v>
      </c>
      <c r="D276" s="199" t="s">
        <v>120</v>
      </c>
      <c r="E276" s="200" t="s">
        <v>267</v>
      </c>
      <c r="F276" s="201" t="s">
        <v>268</v>
      </c>
      <c r="G276" s="202" t="s">
        <v>123</v>
      </c>
      <c r="H276" s="203">
        <v>2.973</v>
      </c>
      <c r="I276" s="204"/>
      <c r="J276" s="205">
        <f>ROUND(I276*H276,2)</f>
        <v>0</v>
      </c>
      <c r="K276" s="201" t="s">
        <v>124</v>
      </c>
      <c r="L276" s="40"/>
      <c r="M276" s="206" t="s">
        <v>1</v>
      </c>
      <c r="N276" s="207" t="s">
        <v>41</v>
      </c>
      <c r="O276" s="72"/>
      <c r="P276" s="208">
        <f>O276*H276</f>
        <v>0</v>
      </c>
      <c r="Q276" s="208">
        <v>0</v>
      </c>
      <c r="R276" s="208">
        <f>Q276*H276</f>
        <v>0</v>
      </c>
      <c r="S276" s="208">
        <v>0.034</v>
      </c>
      <c r="T276" s="209">
        <f>S276*H276</f>
        <v>0.101082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0" t="s">
        <v>125</v>
      </c>
      <c r="AT276" s="210" t="s">
        <v>120</v>
      </c>
      <c r="AU276" s="210" t="s">
        <v>126</v>
      </c>
      <c r="AY276" s="18" t="s">
        <v>117</v>
      </c>
      <c r="BE276" s="211">
        <f>IF(N276="základní",J276,0)</f>
        <v>0</v>
      </c>
      <c r="BF276" s="211">
        <f>IF(N276="snížená",J276,0)</f>
        <v>0</v>
      </c>
      <c r="BG276" s="211">
        <f>IF(N276="zákl. přenesená",J276,0)</f>
        <v>0</v>
      </c>
      <c r="BH276" s="211">
        <f>IF(N276="sníž. přenesená",J276,0)</f>
        <v>0</v>
      </c>
      <c r="BI276" s="211">
        <f>IF(N276="nulová",J276,0)</f>
        <v>0</v>
      </c>
      <c r="BJ276" s="18" t="s">
        <v>126</v>
      </c>
      <c r="BK276" s="211">
        <f>ROUND(I276*H276,2)</f>
        <v>0</v>
      </c>
      <c r="BL276" s="18" t="s">
        <v>125</v>
      </c>
      <c r="BM276" s="210" t="s">
        <v>269</v>
      </c>
    </row>
    <row r="277" spans="1:47" s="2" customFormat="1" ht="29.25">
      <c r="A277" s="35"/>
      <c r="B277" s="36"/>
      <c r="C277" s="37"/>
      <c r="D277" s="212" t="s">
        <v>128</v>
      </c>
      <c r="E277" s="37"/>
      <c r="F277" s="213" t="s">
        <v>270</v>
      </c>
      <c r="G277" s="37"/>
      <c r="H277" s="37"/>
      <c r="I277" s="111"/>
      <c r="J277" s="37"/>
      <c r="K277" s="37"/>
      <c r="L277" s="40"/>
      <c r="M277" s="214"/>
      <c r="N277" s="215"/>
      <c r="O277" s="72"/>
      <c r="P277" s="72"/>
      <c r="Q277" s="72"/>
      <c r="R277" s="72"/>
      <c r="S277" s="72"/>
      <c r="T277" s="73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128</v>
      </c>
      <c r="AU277" s="18" t="s">
        <v>126</v>
      </c>
    </row>
    <row r="278" spans="2:51" s="13" customFormat="1" ht="11.25">
      <c r="B278" s="216"/>
      <c r="C278" s="217"/>
      <c r="D278" s="212" t="s">
        <v>130</v>
      </c>
      <c r="E278" s="218" t="s">
        <v>1</v>
      </c>
      <c r="F278" s="219" t="s">
        <v>163</v>
      </c>
      <c r="G278" s="217"/>
      <c r="H278" s="218" t="s">
        <v>1</v>
      </c>
      <c r="I278" s="220"/>
      <c r="J278" s="217"/>
      <c r="K278" s="217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130</v>
      </c>
      <c r="AU278" s="225" t="s">
        <v>126</v>
      </c>
      <c r="AV278" s="13" t="s">
        <v>80</v>
      </c>
      <c r="AW278" s="13" t="s">
        <v>32</v>
      </c>
      <c r="AX278" s="13" t="s">
        <v>75</v>
      </c>
      <c r="AY278" s="225" t="s">
        <v>117</v>
      </c>
    </row>
    <row r="279" spans="2:51" s="14" customFormat="1" ht="11.25">
      <c r="B279" s="226"/>
      <c r="C279" s="227"/>
      <c r="D279" s="212" t="s">
        <v>130</v>
      </c>
      <c r="E279" s="228" t="s">
        <v>1</v>
      </c>
      <c r="F279" s="229" t="s">
        <v>221</v>
      </c>
      <c r="G279" s="227"/>
      <c r="H279" s="230">
        <v>2.973</v>
      </c>
      <c r="I279" s="231"/>
      <c r="J279" s="227"/>
      <c r="K279" s="227"/>
      <c r="L279" s="232"/>
      <c r="M279" s="233"/>
      <c r="N279" s="234"/>
      <c r="O279" s="234"/>
      <c r="P279" s="234"/>
      <c r="Q279" s="234"/>
      <c r="R279" s="234"/>
      <c r="S279" s="234"/>
      <c r="T279" s="235"/>
      <c r="AT279" s="236" t="s">
        <v>130</v>
      </c>
      <c r="AU279" s="236" t="s">
        <v>126</v>
      </c>
      <c r="AV279" s="14" t="s">
        <v>126</v>
      </c>
      <c r="AW279" s="14" t="s">
        <v>32</v>
      </c>
      <c r="AX279" s="14" t="s">
        <v>75</v>
      </c>
      <c r="AY279" s="236" t="s">
        <v>117</v>
      </c>
    </row>
    <row r="280" spans="2:51" s="15" customFormat="1" ht="11.25">
      <c r="B280" s="237"/>
      <c r="C280" s="238"/>
      <c r="D280" s="212" t="s">
        <v>130</v>
      </c>
      <c r="E280" s="239" t="s">
        <v>1</v>
      </c>
      <c r="F280" s="240" t="s">
        <v>144</v>
      </c>
      <c r="G280" s="238"/>
      <c r="H280" s="241">
        <v>2.973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AT280" s="247" t="s">
        <v>130</v>
      </c>
      <c r="AU280" s="247" t="s">
        <v>126</v>
      </c>
      <c r="AV280" s="15" t="s">
        <v>125</v>
      </c>
      <c r="AW280" s="15" t="s">
        <v>32</v>
      </c>
      <c r="AX280" s="15" t="s">
        <v>80</v>
      </c>
      <c r="AY280" s="247" t="s">
        <v>117</v>
      </c>
    </row>
    <row r="281" spans="1:65" s="2" customFormat="1" ht="21.75" customHeight="1">
      <c r="A281" s="35"/>
      <c r="B281" s="36"/>
      <c r="C281" s="199" t="s">
        <v>271</v>
      </c>
      <c r="D281" s="199" t="s">
        <v>120</v>
      </c>
      <c r="E281" s="200" t="s">
        <v>272</v>
      </c>
      <c r="F281" s="201" t="s">
        <v>273</v>
      </c>
      <c r="G281" s="202" t="s">
        <v>123</v>
      </c>
      <c r="H281" s="203">
        <v>17.483</v>
      </c>
      <c r="I281" s="204"/>
      <c r="J281" s="205">
        <f>ROUND(I281*H281,2)</f>
        <v>0</v>
      </c>
      <c r="K281" s="201" t="s">
        <v>124</v>
      </c>
      <c r="L281" s="40"/>
      <c r="M281" s="206" t="s">
        <v>1</v>
      </c>
      <c r="N281" s="207" t="s">
        <v>41</v>
      </c>
      <c r="O281" s="72"/>
      <c r="P281" s="208">
        <f>O281*H281</f>
        <v>0</v>
      </c>
      <c r="Q281" s="208">
        <v>0</v>
      </c>
      <c r="R281" s="208">
        <f>Q281*H281</f>
        <v>0</v>
      </c>
      <c r="S281" s="208">
        <v>0.004</v>
      </c>
      <c r="T281" s="209">
        <f>S281*H281</f>
        <v>0.06993200000000001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0" t="s">
        <v>125</v>
      </c>
      <c r="AT281" s="210" t="s">
        <v>120</v>
      </c>
      <c r="AU281" s="210" t="s">
        <v>126</v>
      </c>
      <c r="AY281" s="18" t="s">
        <v>117</v>
      </c>
      <c r="BE281" s="211">
        <f>IF(N281="základní",J281,0)</f>
        <v>0</v>
      </c>
      <c r="BF281" s="211">
        <f>IF(N281="snížená",J281,0)</f>
        <v>0</v>
      </c>
      <c r="BG281" s="211">
        <f>IF(N281="zákl. přenesená",J281,0)</f>
        <v>0</v>
      </c>
      <c r="BH281" s="211">
        <f>IF(N281="sníž. přenesená",J281,0)</f>
        <v>0</v>
      </c>
      <c r="BI281" s="211">
        <f>IF(N281="nulová",J281,0)</f>
        <v>0</v>
      </c>
      <c r="BJ281" s="18" t="s">
        <v>126</v>
      </c>
      <c r="BK281" s="211">
        <f>ROUND(I281*H281,2)</f>
        <v>0</v>
      </c>
      <c r="BL281" s="18" t="s">
        <v>125</v>
      </c>
      <c r="BM281" s="210" t="s">
        <v>274</v>
      </c>
    </row>
    <row r="282" spans="1:47" s="2" customFormat="1" ht="29.25">
      <c r="A282" s="35"/>
      <c r="B282" s="36"/>
      <c r="C282" s="37"/>
      <c r="D282" s="212" t="s">
        <v>128</v>
      </c>
      <c r="E282" s="37"/>
      <c r="F282" s="213" t="s">
        <v>275</v>
      </c>
      <c r="G282" s="37"/>
      <c r="H282" s="37"/>
      <c r="I282" s="111"/>
      <c r="J282" s="37"/>
      <c r="K282" s="37"/>
      <c r="L282" s="40"/>
      <c r="M282" s="214"/>
      <c r="N282" s="215"/>
      <c r="O282" s="72"/>
      <c r="P282" s="72"/>
      <c r="Q282" s="72"/>
      <c r="R282" s="72"/>
      <c r="S282" s="72"/>
      <c r="T282" s="73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128</v>
      </c>
      <c r="AU282" s="18" t="s">
        <v>126</v>
      </c>
    </row>
    <row r="283" spans="2:51" s="13" customFormat="1" ht="11.25">
      <c r="B283" s="216"/>
      <c r="C283" s="217"/>
      <c r="D283" s="212" t="s">
        <v>130</v>
      </c>
      <c r="E283" s="218" t="s">
        <v>1</v>
      </c>
      <c r="F283" s="219" t="s">
        <v>260</v>
      </c>
      <c r="G283" s="217"/>
      <c r="H283" s="218" t="s">
        <v>1</v>
      </c>
      <c r="I283" s="220"/>
      <c r="J283" s="217"/>
      <c r="K283" s="217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130</v>
      </c>
      <c r="AU283" s="225" t="s">
        <v>126</v>
      </c>
      <c r="AV283" s="13" t="s">
        <v>80</v>
      </c>
      <c r="AW283" s="13" t="s">
        <v>32</v>
      </c>
      <c r="AX283" s="13" t="s">
        <v>75</v>
      </c>
      <c r="AY283" s="225" t="s">
        <v>117</v>
      </c>
    </row>
    <row r="284" spans="2:51" s="14" customFormat="1" ht="11.25">
      <c r="B284" s="226"/>
      <c r="C284" s="227"/>
      <c r="D284" s="212" t="s">
        <v>130</v>
      </c>
      <c r="E284" s="228" t="s">
        <v>1</v>
      </c>
      <c r="F284" s="229" t="s">
        <v>261</v>
      </c>
      <c r="G284" s="227"/>
      <c r="H284" s="230">
        <v>17.483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130</v>
      </c>
      <c r="AU284" s="236" t="s">
        <v>126</v>
      </c>
      <c r="AV284" s="14" t="s">
        <v>126</v>
      </c>
      <c r="AW284" s="14" t="s">
        <v>32</v>
      </c>
      <c r="AX284" s="14" t="s">
        <v>75</v>
      </c>
      <c r="AY284" s="236" t="s">
        <v>117</v>
      </c>
    </row>
    <row r="285" spans="2:51" s="15" customFormat="1" ht="11.25">
      <c r="B285" s="237"/>
      <c r="C285" s="238"/>
      <c r="D285" s="212" t="s">
        <v>130</v>
      </c>
      <c r="E285" s="239" t="s">
        <v>1</v>
      </c>
      <c r="F285" s="240" t="s">
        <v>144</v>
      </c>
      <c r="G285" s="238"/>
      <c r="H285" s="241">
        <v>17.483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AT285" s="247" t="s">
        <v>130</v>
      </c>
      <c r="AU285" s="247" t="s">
        <v>126</v>
      </c>
      <c r="AV285" s="15" t="s">
        <v>125</v>
      </c>
      <c r="AW285" s="15" t="s">
        <v>32</v>
      </c>
      <c r="AX285" s="15" t="s">
        <v>80</v>
      </c>
      <c r="AY285" s="247" t="s">
        <v>117</v>
      </c>
    </row>
    <row r="286" spans="1:65" s="2" customFormat="1" ht="16.5" customHeight="1">
      <c r="A286" s="35"/>
      <c r="B286" s="36"/>
      <c r="C286" s="199" t="s">
        <v>276</v>
      </c>
      <c r="D286" s="199" t="s">
        <v>120</v>
      </c>
      <c r="E286" s="200" t="s">
        <v>277</v>
      </c>
      <c r="F286" s="201" t="s">
        <v>278</v>
      </c>
      <c r="G286" s="202" t="s">
        <v>123</v>
      </c>
      <c r="H286" s="203">
        <v>5.4</v>
      </c>
      <c r="I286" s="204"/>
      <c r="J286" s="205">
        <f>ROUND(I286*H286,2)</f>
        <v>0</v>
      </c>
      <c r="K286" s="201" t="s">
        <v>124</v>
      </c>
      <c r="L286" s="40"/>
      <c r="M286" s="206" t="s">
        <v>1</v>
      </c>
      <c r="N286" s="207" t="s">
        <v>41</v>
      </c>
      <c r="O286" s="72"/>
      <c r="P286" s="208">
        <f>O286*H286</f>
        <v>0</v>
      </c>
      <c r="Q286" s="208">
        <v>0</v>
      </c>
      <c r="R286" s="208">
        <f>Q286*H286</f>
        <v>0</v>
      </c>
      <c r="S286" s="208">
        <v>0.076</v>
      </c>
      <c r="T286" s="209">
        <f>S286*H286</f>
        <v>0.41040000000000004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10" t="s">
        <v>125</v>
      </c>
      <c r="AT286" s="210" t="s">
        <v>120</v>
      </c>
      <c r="AU286" s="210" t="s">
        <v>126</v>
      </c>
      <c r="AY286" s="18" t="s">
        <v>117</v>
      </c>
      <c r="BE286" s="211">
        <f>IF(N286="základní",J286,0)</f>
        <v>0</v>
      </c>
      <c r="BF286" s="211">
        <f>IF(N286="snížená",J286,0)</f>
        <v>0</v>
      </c>
      <c r="BG286" s="211">
        <f>IF(N286="zákl. přenesená",J286,0)</f>
        <v>0</v>
      </c>
      <c r="BH286" s="211">
        <f>IF(N286="sníž. přenesená",J286,0)</f>
        <v>0</v>
      </c>
      <c r="BI286" s="211">
        <f>IF(N286="nulová",J286,0)</f>
        <v>0</v>
      </c>
      <c r="BJ286" s="18" t="s">
        <v>126</v>
      </c>
      <c r="BK286" s="211">
        <f>ROUND(I286*H286,2)</f>
        <v>0</v>
      </c>
      <c r="BL286" s="18" t="s">
        <v>125</v>
      </c>
      <c r="BM286" s="210" t="s">
        <v>279</v>
      </c>
    </row>
    <row r="287" spans="1:47" s="2" customFormat="1" ht="19.5">
      <c r="A287" s="35"/>
      <c r="B287" s="36"/>
      <c r="C287" s="37"/>
      <c r="D287" s="212" t="s">
        <v>128</v>
      </c>
      <c r="E287" s="37"/>
      <c r="F287" s="213" t="s">
        <v>280</v>
      </c>
      <c r="G287" s="37"/>
      <c r="H287" s="37"/>
      <c r="I287" s="111"/>
      <c r="J287" s="37"/>
      <c r="K287" s="37"/>
      <c r="L287" s="40"/>
      <c r="M287" s="214"/>
      <c r="N287" s="215"/>
      <c r="O287" s="72"/>
      <c r="P287" s="72"/>
      <c r="Q287" s="72"/>
      <c r="R287" s="72"/>
      <c r="S287" s="72"/>
      <c r="T287" s="73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128</v>
      </c>
      <c r="AU287" s="18" t="s">
        <v>126</v>
      </c>
    </row>
    <row r="288" spans="2:51" s="13" customFormat="1" ht="11.25">
      <c r="B288" s="216"/>
      <c r="C288" s="217"/>
      <c r="D288" s="212" t="s">
        <v>130</v>
      </c>
      <c r="E288" s="218" t="s">
        <v>1</v>
      </c>
      <c r="F288" s="219" t="s">
        <v>173</v>
      </c>
      <c r="G288" s="217"/>
      <c r="H288" s="218" t="s">
        <v>1</v>
      </c>
      <c r="I288" s="220"/>
      <c r="J288" s="217"/>
      <c r="K288" s="217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130</v>
      </c>
      <c r="AU288" s="225" t="s">
        <v>126</v>
      </c>
      <c r="AV288" s="13" t="s">
        <v>80</v>
      </c>
      <c r="AW288" s="13" t="s">
        <v>32</v>
      </c>
      <c r="AX288" s="13" t="s">
        <v>75</v>
      </c>
      <c r="AY288" s="225" t="s">
        <v>117</v>
      </c>
    </row>
    <row r="289" spans="2:51" s="14" customFormat="1" ht="11.25">
      <c r="B289" s="226"/>
      <c r="C289" s="227"/>
      <c r="D289" s="212" t="s">
        <v>130</v>
      </c>
      <c r="E289" s="228" t="s">
        <v>1</v>
      </c>
      <c r="F289" s="229" t="s">
        <v>281</v>
      </c>
      <c r="G289" s="227"/>
      <c r="H289" s="230">
        <v>5.4</v>
      </c>
      <c r="I289" s="231"/>
      <c r="J289" s="227"/>
      <c r="K289" s="227"/>
      <c r="L289" s="232"/>
      <c r="M289" s="233"/>
      <c r="N289" s="234"/>
      <c r="O289" s="234"/>
      <c r="P289" s="234"/>
      <c r="Q289" s="234"/>
      <c r="R289" s="234"/>
      <c r="S289" s="234"/>
      <c r="T289" s="235"/>
      <c r="AT289" s="236" t="s">
        <v>130</v>
      </c>
      <c r="AU289" s="236" t="s">
        <v>126</v>
      </c>
      <c r="AV289" s="14" t="s">
        <v>126</v>
      </c>
      <c r="AW289" s="14" t="s">
        <v>32</v>
      </c>
      <c r="AX289" s="14" t="s">
        <v>80</v>
      </c>
      <c r="AY289" s="236" t="s">
        <v>117</v>
      </c>
    </row>
    <row r="290" spans="2:63" s="12" customFormat="1" ht="22.9" customHeight="1">
      <c r="B290" s="183"/>
      <c r="C290" s="184"/>
      <c r="D290" s="185" t="s">
        <v>74</v>
      </c>
      <c r="E290" s="197" t="s">
        <v>282</v>
      </c>
      <c r="F290" s="197" t="s">
        <v>283</v>
      </c>
      <c r="G290" s="184"/>
      <c r="H290" s="184"/>
      <c r="I290" s="187"/>
      <c r="J290" s="198">
        <f>BK290</f>
        <v>0</v>
      </c>
      <c r="K290" s="184"/>
      <c r="L290" s="189"/>
      <c r="M290" s="190"/>
      <c r="N290" s="191"/>
      <c r="O290" s="191"/>
      <c r="P290" s="192">
        <f>SUM(P291:P296)</f>
        <v>0</v>
      </c>
      <c r="Q290" s="191"/>
      <c r="R290" s="192">
        <f>SUM(R291:R296)</f>
        <v>0</v>
      </c>
      <c r="S290" s="191"/>
      <c r="T290" s="193">
        <f>SUM(T291:T296)</f>
        <v>0</v>
      </c>
      <c r="AR290" s="194" t="s">
        <v>80</v>
      </c>
      <c r="AT290" s="195" t="s">
        <v>74</v>
      </c>
      <c r="AU290" s="195" t="s">
        <v>80</v>
      </c>
      <c r="AY290" s="194" t="s">
        <v>117</v>
      </c>
      <c r="BK290" s="196">
        <f>SUM(BK291:BK296)</f>
        <v>0</v>
      </c>
    </row>
    <row r="291" spans="1:65" s="2" customFormat="1" ht="21.75" customHeight="1">
      <c r="A291" s="35"/>
      <c r="B291" s="36"/>
      <c r="C291" s="199" t="s">
        <v>284</v>
      </c>
      <c r="D291" s="199" t="s">
        <v>120</v>
      </c>
      <c r="E291" s="200" t="s">
        <v>285</v>
      </c>
      <c r="F291" s="201" t="s">
        <v>286</v>
      </c>
      <c r="G291" s="202" t="s">
        <v>287</v>
      </c>
      <c r="H291" s="203">
        <v>2.6</v>
      </c>
      <c r="I291" s="204"/>
      <c r="J291" s="205">
        <f>ROUND(I291*H291,2)</f>
        <v>0</v>
      </c>
      <c r="K291" s="201" t="s">
        <v>124</v>
      </c>
      <c r="L291" s="40"/>
      <c r="M291" s="206" t="s">
        <v>1</v>
      </c>
      <c r="N291" s="207" t="s">
        <v>41</v>
      </c>
      <c r="O291" s="72"/>
      <c r="P291" s="208">
        <f>O291*H291</f>
        <v>0</v>
      </c>
      <c r="Q291" s="208">
        <v>0</v>
      </c>
      <c r="R291" s="208">
        <f>Q291*H291</f>
        <v>0</v>
      </c>
      <c r="S291" s="208">
        <v>0</v>
      </c>
      <c r="T291" s="209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0" t="s">
        <v>125</v>
      </c>
      <c r="AT291" s="210" t="s">
        <v>120</v>
      </c>
      <c r="AU291" s="210" t="s">
        <v>126</v>
      </c>
      <c r="AY291" s="18" t="s">
        <v>117</v>
      </c>
      <c r="BE291" s="211">
        <f>IF(N291="základní",J291,0)</f>
        <v>0</v>
      </c>
      <c r="BF291" s="211">
        <f>IF(N291="snížená",J291,0)</f>
        <v>0</v>
      </c>
      <c r="BG291" s="211">
        <f>IF(N291="zákl. přenesená",J291,0)</f>
        <v>0</v>
      </c>
      <c r="BH291" s="211">
        <f>IF(N291="sníž. přenesená",J291,0)</f>
        <v>0</v>
      </c>
      <c r="BI291" s="211">
        <f>IF(N291="nulová",J291,0)</f>
        <v>0</v>
      </c>
      <c r="BJ291" s="18" t="s">
        <v>126</v>
      </c>
      <c r="BK291" s="211">
        <f>ROUND(I291*H291,2)</f>
        <v>0</v>
      </c>
      <c r="BL291" s="18" t="s">
        <v>125</v>
      </c>
      <c r="BM291" s="210" t="s">
        <v>288</v>
      </c>
    </row>
    <row r="292" spans="1:47" s="2" customFormat="1" ht="29.25">
      <c r="A292" s="35"/>
      <c r="B292" s="36"/>
      <c r="C292" s="37"/>
      <c r="D292" s="212" t="s">
        <v>128</v>
      </c>
      <c r="E292" s="37"/>
      <c r="F292" s="213" t="s">
        <v>289</v>
      </c>
      <c r="G292" s="37"/>
      <c r="H292" s="37"/>
      <c r="I292" s="111"/>
      <c r="J292" s="37"/>
      <c r="K292" s="37"/>
      <c r="L292" s="40"/>
      <c r="M292" s="214"/>
      <c r="N292" s="215"/>
      <c r="O292" s="72"/>
      <c r="P292" s="72"/>
      <c r="Q292" s="72"/>
      <c r="R292" s="72"/>
      <c r="S292" s="72"/>
      <c r="T292" s="73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128</v>
      </c>
      <c r="AU292" s="18" t="s">
        <v>126</v>
      </c>
    </row>
    <row r="293" spans="1:65" s="2" customFormat="1" ht="21.75" customHeight="1">
      <c r="A293" s="35"/>
      <c r="B293" s="36"/>
      <c r="C293" s="199" t="s">
        <v>290</v>
      </c>
      <c r="D293" s="199" t="s">
        <v>120</v>
      </c>
      <c r="E293" s="200" t="s">
        <v>291</v>
      </c>
      <c r="F293" s="201" t="s">
        <v>292</v>
      </c>
      <c r="G293" s="202" t="s">
        <v>287</v>
      </c>
      <c r="H293" s="203">
        <v>2.6</v>
      </c>
      <c r="I293" s="204"/>
      <c r="J293" s="205">
        <f>ROUND(I293*H293,2)</f>
        <v>0</v>
      </c>
      <c r="K293" s="201" t="s">
        <v>1</v>
      </c>
      <c r="L293" s="40"/>
      <c r="M293" s="206" t="s">
        <v>1</v>
      </c>
      <c r="N293" s="207" t="s">
        <v>41</v>
      </c>
      <c r="O293" s="72"/>
      <c r="P293" s="208">
        <f>O293*H293</f>
        <v>0</v>
      </c>
      <c r="Q293" s="208">
        <v>0</v>
      </c>
      <c r="R293" s="208">
        <f>Q293*H293</f>
        <v>0</v>
      </c>
      <c r="S293" s="208">
        <v>0</v>
      </c>
      <c r="T293" s="20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0" t="s">
        <v>125</v>
      </c>
      <c r="AT293" s="210" t="s">
        <v>120</v>
      </c>
      <c r="AU293" s="210" t="s">
        <v>126</v>
      </c>
      <c r="AY293" s="18" t="s">
        <v>117</v>
      </c>
      <c r="BE293" s="211">
        <f>IF(N293="základní",J293,0)</f>
        <v>0</v>
      </c>
      <c r="BF293" s="211">
        <f>IF(N293="snížená",J293,0)</f>
        <v>0</v>
      </c>
      <c r="BG293" s="211">
        <f>IF(N293="zákl. přenesená",J293,0)</f>
        <v>0</v>
      </c>
      <c r="BH293" s="211">
        <f>IF(N293="sníž. přenesená",J293,0)</f>
        <v>0</v>
      </c>
      <c r="BI293" s="211">
        <f>IF(N293="nulová",J293,0)</f>
        <v>0</v>
      </c>
      <c r="BJ293" s="18" t="s">
        <v>126</v>
      </c>
      <c r="BK293" s="211">
        <f>ROUND(I293*H293,2)</f>
        <v>0</v>
      </c>
      <c r="BL293" s="18" t="s">
        <v>125</v>
      </c>
      <c r="BM293" s="210" t="s">
        <v>293</v>
      </c>
    </row>
    <row r="294" spans="1:47" s="2" customFormat="1" ht="19.5">
      <c r="A294" s="35"/>
      <c r="B294" s="36"/>
      <c r="C294" s="37"/>
      <c r="D294" s="212" t="s">
        <v>128</v>
      </c>
      <c r="E294" s="37"/>
      <c r="F294" s="213" t="s">
        <v>292</v>
      </c>
      <c r="G294" s="37"/>
      <c r="H294" s="37"/>
      <c r="I294" s="111"/>
      <c r="J294" s="37"/>
      <c r="K294" s="37"/>
      <c r="L294" s="40"/>
      <c r="M294" s="214"/>
      <c r="N294" s="215"/>
      <c r="O294" s="72"/>
      <c r="P294" s="72"/>
      <c r="Q294" s="72"/>
      <c r="R294" s="72"/>
      <c r="S294" s="72"/>
      <c r="T294" s="73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128</v>
      </c>
      <c r="AU294" s="18" t="s">
        <v>126</v>
      </c>
    </row>
    <row r="295" spans="1:65" s="2" customFormat="1" ht="21.75" customHeight="1">
      <c r="A295" s="35"/>
      <c r="B295" s="36"/>
      <c r="C295" s="199" t="s">
        <v>7</v>
      </c>
      <c r="D295" s="199" t="s">
        <v>120</v>
      </c>
      <c r="E295" s="200" t="s">
        <v>294</v>
      </c>
      <c r="F295" s="201" t="s">
        <v>295</v>
      </c>
      <c r="G295" s="202" t="s">
        <v>287</v>
      </c>
      <c r="H295" s="203">
        <v>2.6</v>
      </c>
      <c r="I295" s="204"/>
      <c r="J295" s="205">
        <f>ROUND(I295*H295,2)</f>
        <v>0</v>
      </c>
      <c r="K295" s="201" t="s">
        <v>124</v>
      </c>
      <c r="L295" s="40"/>
      <c r="M295" s="206" t="s">
        <v>1</v>
      </c>
      <c r="N295" s="207" t="s">
        <v>41</v>
      </c>
      <c r="O295" s="72"/>
      <c r="P295" s="208">
        <f>O295*H295</f>
        <v>0</v>
      </c>
      <c r="Q295" s="208">
        <v>0</v>
      </c>
      <c r="R295" s="208">
        <f>Q295*H295</f>
        <v>0</v>
      </c>
      <c r="S295" s="208">
        <v>0</v>
      </c>
      <c r="T295" s="20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0" t="s">
        <v>125</v>
      </c>
      <c r="AT295" s="210" t="s">
        <v>120</v>
      </c>
      <c r="AU295" s="210" t="s">
        <v>126</v>
      </c>
      <c r="AY295" s="18" t="s">
        <v>117</v>
      </c>
      <c r="BE295" s="211">
        <f>IF(N295="základní",J295,0)</f>
        <v>0</v>
      </c>
      <c r="BF295" s="211">
        <f>IF(N295="snížená",J295,0)</f>
        <v>0</v>
      </c>
      <c r="BG295" s="211">
        <f>IF(N295="zákl. přenesená",J295,0)</f>
        <v>0</v>
      </c>
      <c r="BH295" s="211">
        <f>IF(N295="sníž. přenesená",J295,0)</f>
        <v>0</v>
      </c>
      <c r="BI295" s="211">
        <f>IF(N295="nulová",J295,0)</f>
        <v>0</v>
      </c>
      <c r="BJ295" s="18" t="s">
        <v>126</v>
      </c>
      <c r="BK295" s="211">
        <f>ROUND(I295*H295,2)</f>
        <v>0</v>
      </c>
      <c r="BL295" s="18" t="s">
        <v>125</v>
      </c>
      <c r="BM295" s="210" t="s">
        <v>296</v>
      </c>
    </row>
    <row r="296" spans="1:47" s="2" customFormat="1" ht="19.5">
      <c r="A296" s="35"/>
      <c r="B296" s="36"/>
      <c r="C296" s="37"/>
      <c r="D296" s="212" t="s">
        <v>128</v>
      </c>
      <c r="E296" s="37"/>
      <c r="F296" s="213" t="s">
        <v>297</v>
      </c>
      <c r="G296" s="37"/>
      <c r="H296" s="37"/>
      <c r="I296" s="111"/>
      <c r="J296" s="37"/>
      <c r="K296" s="37"/>
      <c r="L296" s="40"/>
      <c r="M296" s="214"/>
      <c r="N296" s="215"/>
      <c r="O296" s="72"/>
      <c r="P296" s="72"/>
      <c r="Q296" s="72"/>
      <c r="R296" s="72"/>
      <c r="S296" s="72"/>
      <c r="T296" s="73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128</v>
      </c>
      <c r="AU296" s="18" t="s">
        <v>126</v>
      </c>
    </row>
    <row r="297" spans="2:63" s="12" customFormat="1" ht="22.9" customHeight="1">
      <c r="B297" s="183"/>
      <c r="C297" s="184"/>
      <c r="D297" s="185" t="s">
        <v>74</v>
      </c>
      <c r="E297" s="197" t="s">
        <v>298</v>
      </c>
      <c r="F297" s="197" t="s">
        <v>299</v>
      </c>
      <c r="G297" s="184"/>
      <c r="H297" s="184"/>
      <c r="I297" s="187"/>
      <c r="J297" s="198">
        <f>BK297</f>
        <v>0</v>
      </c>
      <c r="K297" s="184"/>
      <c r="L297" s="189"/>
      <c r="M297" s="190"/>
      <c r="N297" s="191"/>
      <c r="O297" s="191"/>
      <c r="P297" s="192">
        <f>SUM(P298:P299)</f>
        <v>0</v>
      </c>
      <c r="Q297" s="191"/>
      <c r="R297" s="192">
        <f>SUM(R298:R299)</f>
        <v>0</v>
      </c>
      <c r="S297" s="191"/>
      <c r="T297" s="193">
        <f>SUM(T298:T299)</f>
        <v>0</v>
      </c>
      <c r="AR297" s="194" t="s">
        <v>80</v>
      </c>
      <c r="AT297" s="195" t="s">
        <v>74</v>
      </c>
      <c r="AU297" s="195" t="s">
        <v>80</v>
      </c>
      <c r="AY297" s="194" t="s">
        <v>117</v>
      </c>
      <c r="BK297" s="196">
        <f>SUM(BK298:BK299)</f>
        <v>0</v>
      </c>
    </row>
    <row r="298" spans="1:65" s="2" customFormat="1" ht="16.5" customHeight="1">
      <c r="A298" s="35"/>
      <c r="B298" s="36"/>
      <c r="C298" s="199" t="s">
        <v>300</v>
      </c>
      <c r="D298" s="199" t="s">
        <v>120</v>
      </c>
      <c r="E298" s="200" t="s">
        <v>301</v>
      </c>
      <c r="F298" s="201" t="s">
        <v>302</v>
      </c>
      <c r="G298" s="202" t="s">
        <v>287</v>
      </c>
      <c r="H298" s="203">
        <v>1.33</v>
      </c>
      <c r="I298" s="204"/>
      <c r="J298" s="205">
        <f>ROUND(I298*H298,2)</f>
        <v>0</v>
      </c>
      <c r="K298" s="201" t="s">
        <v>124</v>
      </c>
      <c r="L298" s="40"/>
      <c r="M298" s="206" t="s">
        <v>1</v>
      </c>
      <c r="N298" s="207" t="s">
        <v>41</v>
      </c>
      <c r="O298" s="72"/>
      <c r="P298" s="208">
        <f>O298*H298</f>
        <v>0</v>
      </c>
      <c r="Q298" s="208">
        <v>0</v>
      </c>
      <c r="R298" s="208">
        <f>Q298*H298</f>
        <v>0</v>
      </c>
      <c r="S298" s="208">
        <v>0</v>
      </c>
      <c r="T298" s="20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0" t="s">
        <v>125</v>
      </c>
      <c r="AT298" s="210" t="s">
        <v>120</v>
      </c>
      <c r="AU298" s="210" t="s">
        <v>126</v>
      </c>
      <c r="AY298" s="18" t="s">
        <v>117</v>
      </c>
      <c r="BE298" s="211">
        <f>IF(N298="základní",J298,0)</f>
        <v>0</v>
      </c>
      <c r="BF298" s="211">
        <f>IF(N298="snížená",J298,0)</f>
        <v>0</v>
      </c>
      <c r="BG298" s="211">
        <f>IF(N298="zákl. přenesená",J298,0)</f>
        <v>0</v>
      </c>
      <c r="BH298" s="211">
        <f>IF(N298="sníž. přenesená",J298,0)</f>
        <v>0</v>
      </c>
      <c r="BI298" s="211">
        <f>IF(N298="nulová",J298,0)</f>
        <v>0</v>
      </c>
      <c r="BJ298" s="18" t="s">
        <v>126</v>
      </c>
      <c r="BK298" s="211">
        <f>ROUND(I298*H298,2)</f>
        <v>0</v>
      </c>
      <c r="BL298" s="18" t="s">
        <v>125</v>
      </c>
      <c r="BM298" s="210" t="s">
        <v>303</v>
      </c>
    </row>
    <row r="299" spans="1:47" s="2" customFormat="1" ht="39">
      <c r="A299" s="35"/>
      <c r="B299" s="36"/>
      <c r="C299" s="37"/>
      <c r="D299" s="212" t="s">
        <v>128</v>
      </c>
      <c r="E299" s="37"/>
      <c r="F299" s="213" t="s">
        <v>304</v>
      </c>
      <c r="G299" s="37"/>
      <c r="H299" s="37"/>
      <c r="I299" s="111"/>
      <c r="J299" s="37"/>
      <c r="K299" s="37"/>
      <c r="L299" s="40"/>
      <c r="M299" s="214"/>
      <c r="N299" s="215"/>
      <c r="O299" s="72"/>
      <c r="P299" s="72"/>
      <c r="Q299" s="72"/>
      <c r="R299" s="72"/>
      <c r="S299" s="72"/>
      <c r="T299" s="73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128</v>
      </c>
      <c r="AU299" s="18" t="s">
        <v>126</v>
      </c>
    </row>
    <row r="300" spans="2:63" s="12" customFormat="1" ht="25.9" customHeight="1">
      <c r="B300" s="183"/>
      <c r="C300" s="184"/>
      <c r="D300" s="185" t="s">
        <v>74</v>
      </c>
      <c r="E300" s="186" t="s">
        <v>305</v>
      </c>
      <c r="F300" s="186" t="s">
        <v>306</v>
      </c>
      <c r="G300" s="184"/>
      <c r="H300" s="184"/>
      <c r="I300" s="187"/>
      <c r="J300" s="188">
        <f>BK300</f>
        <v>0</v>
      </c>
      <c r="K300" s="184"/>
      <c r="L300" s="189"/>
      <c r="M300" s="190"/>
      <c r="N300" s="191"/>
      <c r="O300" s="191"/>
      <c r="P300" s="192">
        <f>P301+P341+P399+P448</f>
        <v>0</v>
      </c>
      <c r="Q300" s="191"/>
      <c r="R300" s="192">
        <f>R301+R341+R399+R448</f>
        <v>0.2465793</v>
      </c>
      <c r="S300" s="191"/>
      <c r="T300" s="193">
        <f>T301+T341+T399+T448</f>
        <v>0.20519149999999997</v>
      </c>
      <c r="AR300" s="194" t="s">
        <v>126</v>
      </c>
      <c r="AT300" s="195" t="s">
        <v>74</v>
      </c>
      <c r="AU300" s="195" t="s">
        <v>75</v>
      </c>
      <c r="AY300" s="194" t="s">
        <v>117</v>
      </c>
      <c r="BK300" s="196">
        <f>BK301+BK341+BK399+BK448</f>
        <v>0</v>
      </c>
    </row>
    <row r="301" spans="2:63" s="12" customFormat="1" ht="22.9" customHeight="1">
      <c r="B301" s="183"/>
      <c r="C301" s="184"/>
      <c r="D301" s="185" t="s">
        <v>74</v>
      </c>
      <c r="E301" s="197" t="s">
        <v>307</v>
      </c>
      <c r="F301" s="197" t="s">
        <v>308</v>
      </c>
      <c r="G301" s="184"/>
      <c r="H301" s="184"/>
      <c r="I301" s="187"/>
      <c r="J301" s="198">
        <f>BK301</f>
        <v>0</v>
      </c>
      <c r="K301" s="184"/>
      <c r="L301" s="189"/>
      <c r="M301" s="190"/>
      <c r="N301" s="191"/>
      <c r="O301" s="191"/>
      <c r="P301" s="192">
        <f>SUM(P302:P340)</f>
        <v>0</v>
      </c>
      <c r="Q301" s="191"/>
      <c r="R301" s="192">
        <f>SUM(R302:R340)</f>
        <v>0.057332</v>
      </c>
      <c r="S301" s="191"/>
      <c r="T301" s="193">
        <f>SUM(T302:T340)</f>
        <v>0.0374915</v>
      </c>
      <c r="AR301" s="194" t="s">
        <v>126</v>
      </c>
      <c r="AT301" s="195" t="s">
        <v>74</v>
      </c>
      <c r="AU301" s="195" t="s">
        <v>80</v>
      </c>
      <c r="AY301" s="194" t="s">
        <v>117</v>
      </c>
      <c r="BK301" s="196">
        <f>SUM(BK302:BK340)</f>
        <v>0</v>
      </c>
    </row>
    <row r="302" spans="1:65" s="2" customFormat="1" ht="16.5" customHeight="1">
      <c r="A302" s="35"/>
      <c r="B302" s="36"/>
      <c r="C302" s="199" t="s">
        <v>309</v>
      </c>
      <c r="D302" s="199" t="s">
        <v>120</v>
      </c>
      <c r="E302" s="200" t="s">
        <v>310</v>
      </c>
      <c r="F302" s="201" t="s">
        <v>311</v>
      </c>
      <c r="G302" s="202" t="s">
        <v>160</v>
      </c>
      <c r="H302" s="203">
        <v>22.45</v>
      </c>
      <c r="I302" s="204"/>
      <c r="J302" s="205">
        <f>ROUND(I302*H302,2)</f>
        <v>0</v>
      </c>
      <c r="K302" s="201" t="s">
        <v>124</v>
      </c>
      <c r="L302" s="40"/>
      <c r="M302" s="206" t="s">
        <v>1</v>
      </c>
      <c r="N302" s="207" t="s">
        <v>41</v>
      </c>
      <c r="O302" s="72"/>
      <c r="P302" s="208">
        <f>O302*H302</f>
        <v>0</v>
      </c>
      <c r="Q302" s="208">
        <v>0</v>
      </c>
      <c r="R302" s="208">
        <f>Q302*H302</f>
        <v>0</v>
      </c>
      <c r="S302" s="208">
        <v>0.00167</v>
      </c>
      <c r="T302" s="209">
        <f>S302*H302</f>
        <v>0.0374915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0" t="s">
        <v>266</v>
      </c>
      <c r="AT302" s="210" t="s">
        <v>120</v>
      </c>
      <c r="AU302" s="210" t="s">
        <v>126</v>
      </c>
      <c r="AY302" s="18" t="s">
        <v>117</v>
      </c>
      <c r="BE302" s="211">
        <f>IF(N302="základní",J302,0)</f>
        <v>0</v>
      </c>
      <c r="BF302" s="211">
        <f>IF(N302="snížená",J302,0)</f>
        <v>0</v>
      </c>
      <c r="BG302" s="211">
        <f>IF(N302="zákl. přenesená",J302,0)</f>
        <v>0</v>
      </c>
      <c r="BH302" s="211">
        <f>IF(N302="sníž. přenesená",J302,0)</f>
        <v>0</v>
      </c>
      <c r="BI302" s="211">
        <f>IF(N302="nulová",J302,0)</f>
        <v>0</v>
      </c>
      <c r="BJ302" s="18" t="s">
        <v>126</v>
      </c>
      <c r="BK302" s="211">
        <f>ROUND(I302*H302,2)</f>
        <v>0</v>
      </c>
      <c r="BL302" s="18" t="s">
        <v>266</v>
      </c>
      <c r="BM302" s="210" t="s">
        <v>312</v>
      </c>
    </row>
    <row r="303" spans="1:47" s="2" customFormat="1" ht="11.25">
      <c r="A303" s="35"/>
      <c r="B303" s="36"/>
      <c r="C303" s="37"/>
      <c r="D303" s="212" t="s">
        <v>128</v>
      </c>
      <c r="E303" s="37"/>
      <c r="F303" s="213" t="s">
        <v>313</v>
      </c>
      <c r="G303" s="37"/>
      <c r="H303" s="37"/>
      <c r="I303" s="111"/>
      <c r="J303" s="37"/>
      <c r="K303" s="37"/>
      <c r="L303" s="40"/>
      <c r="M303" s="214"/>
      <c r="N303" s="215"/>
      <c r="O303" s="72"/>
      <c r="P303" s="72"/>
      <c r="Q303" s="72"/>
      <c r="R303" s="72"/>
      <c r="S303" s="72"/>
      <c r="T303" s="73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128</v>
      </c>
      <c r="AU303" s="18" t="s">
        <v>126</v>
      </c>
    </row>
    <row r="304" spans="2:51" s="13" customFormat="1" ht="11.25">
      <c r="B304" s="216"/>
      <c r="C304" s="217"/>
      <c r="D304" s="212" t="s">
        <v>130</v>
      </c>
      <c r="E304" s="218" t="s">
        <v>1</v>
      </c>
      <c r="F304" s="219" t="s">
        <v>314</v>
      </c>
      <c r="G304" s="217"/>
      <c r="H304" s="218" t="s">
        <v>1</v>
      </c>
      <c r="I304" s="220"/>
      <c r="J304" s="217"/>
      <c r="K304" s="217"/>
      <c r="L304" s="221"/>
      <c r="M304" s="222"/>
      <c r="N304" s="223"/>
      <c r="O304" s="223"/>
      <c r="P304" s="223"/>
      <c r="Q304" s="223"/>
      <c r="R304" s="223"/>
      <c r="S304" s="223"/>
      <c r="T304" s="224"/>
      <c r="AT304" s="225" t="s">
        <v>130</v>
      </c>
      <c r="AU304" s="225" t="s">
        <v>126</v>
      </c>
      <c r="AV304" s="13" t="s">
        <v>80</v>
      </c>
      <c r="AW304" s="13" t="s">
        <v>32</v>
      </c>
      <c r="AX304" s="13" t="s">
        <v>75</v>
      </c>
      <c r="AY304" s="225" t="s">
        <v>117</v>
      </c>
    </row>
    <row r="305" spans="2:51" s="14" customFormat="1" ht="11.25">
      <c r="B305" s="226"/>
      <c r="C305" s="227"/>
      <c r="D305" s="212" t="s">
        <v>130</v>
      </c>
      <c r="E305" s="228" t="s">
        <v>1</v>
      </c>
      <c r="F305" s="229" t="s">
        <v>205</v>
      </c>
      <c r="G305" s="227"/>
      <c r="H305" s="230">
        <v>7</v>
      </c>
      <c r="I305" s="231"/>
      <c r="J305" s="227"/>
      <c r="K305" s="227"/>
      <c r="L305" s="232"/>
      <c r="M305" s="233"/>
      <c r="N305" s="234"/>
      <c r="O305" s="234"/>
      <c r="P305" s="234"/>
      <c r="Q305" s="234"/>
      <c r="R305" s="234"/>
      <c r="S305" s="234"/>
      <c r="T305" s="235"/>
      <c r="AT305" s="236" t="s">
        <v>130</v>
      </c>
      <c r="AU305" s="236" t="s">
        <v>126</v>
      </c>
      <c r="AV305" s="14" t="s">
        <v>126</v>
      </c>
      <c r="AW305" s="14" t="s">
        <v>32</v>
      </c>
      <c r="AX305" s="14" t="s">
        <v>75</v>
      </c>
      <c r="AY305" s="236" t="s">
        <v>117</v>
      </c>
    </row>
    <row r="306" spans="2:51" s="14" customFormat="1" ht="11.25">
      <c r="B306" s="226"/>
      <c r="C306" s="227"/>
      <c r="D306" s="212" t="s">
        <v>130</v>
      </c>
      <c r="E306" s="228" t="s">
        <v>1</v>
      </c>
      <c r="F306" s="229" t="s">
        <v>206</v>
      </c>
      <c r="G306" s="227"/>
      <c r="H306" s="230">
        <v>5.45</v>
      </c>
      <c r="I306" s="231"/>
      <c r="J306" s="227"/>
      <c r="K306" s="227"/>
      <c r="L306" s="232"/>
      <c r="M306" s="233"/>
      <c r="N306" s="234"/>
      <c r="O306" s="234"/>
      <c r="P306" s="234"/>
      <c r="Q306" s="234"/>
      <c r="R306" s="234"/>
      <c r="S306" s="234"/>
      <c r="T306" s="235"/>
      <c r="AT306" s="236" t="s">
        <v>130</v>
      </c>
      <c r="AU306" s="236" t="s">
        <v>126</v>
      </c>
      <c r="AV306" s="14" t="s">
        <v>126</v>
      </c>
      <c r="AW306" s="14" t="s">
        <v>32</v>
      </c>
      <c r="AX306" s="14" t="s">
        <v>75</v>
      </c>
      <c r="AY306" s="236" t="s">
        <v>117</v>
      </c>
    </row>
    <row r="307" spans="2:51" s="14" customFormat="1" ht="11.25">
      <c r="B307" s="226"/>
      <c r="C307" s="227"/>
      <c r="D307" s="212" t="s">
        <v>130</v>
      </c>
      <c r="E307" s="228" t="s">
        <v>1</v>
      </c>
      <c r="F307" s="229" t="s">
        <v>207</v>
      </c>
      <c r="G307" s="227"/>
      <c r="H307" s="230">
        <v>2.85</v>
      </c>
      <c r="I307" s="231"/>
      <c r="J307" s="227"/>
      <c r="K307" s="227"/>
      <c r="L307" s="232"/>
      <c r="M307" s="233"/>
      <c r="N307" s="234"/>
      <c r="O307" s="234"/>
      <c r="P307" s="234"/>
      <c r="Q307" s="234"/>
      <c r="R307" s="234"/>
      <c r="S307" s="234"/>
      <c r="T307" s="235"/>
      <c r="AT307" s="236" t="s">
        <v>130</v>
      </c>
      <c r="AU307" s="236" t="s">
        <v>126</v>
      </c>
      <c r="AV307" s="14" t="s">
        <v>126</v>
      </c>
      <c r="AW307" s="14" t="s">
        <v>32</v>
      </c>
      <c r="AX307" s="14" t="s">
        <v>75</v>
      </c>
      <c r="AY307" s="236" t="s">
        <v>117</v>
      </c>
    </row>
    <row r="308" spans="2:51" s="14" customFormat="1" ht="11.25">
      <c r="B308" s="226"/>
      <c r="C308" s="227"/>
      <c r="D308" s="212" t="s">
        <v>130</v>
      </c>
      <c r="E308" s="228" t="s">
        <v>1</v>
      </c>
      <c r="F308" s="229" t="s">
        <v>208</v>
      </c>
      <c r="G308" s="227"/>
      <c r="H308" s="230">
        <v>2.05</v>
      </c>
      <c r="I308" s="231"/>
      <c r="J308" s="227"/>
      <c r="K308" s="227"/>
      <c r="L308" s="232"/>
      <c r="M308" s="233"/>
      <c r="N308" s="234"/>
      <c r="O308" s="234"/>
      <c r="P308" s="234"/>
      <c r="Q308" s="234"/>
      <c r="R308" s="234"/>
      <c r="S308" s="234"/>
      <c r="T308" s="235"/>
      <c r="AT308" s="236" t="s">
        <v>130</v>
      </c>
      <c r="AU308" s="236" t="s">
        <v>126</v>
      </c>
      <c r="AV308" s="14" t="s">
        <v>126</v>
      </c>
      <c r="AW308" s="14" t="s">
        <v>32</v>
      </c>
      <c r="AX308" s="14" t="s">
        <v>75</v>
      </c>
      <c r="AY308" s="236" t="s">
        <v>117</v>
      </c>
    </row>
    <row r="309" spans="2:51" s="14" customFormat="1" ht="11.25">
      <c r="B309" s="226"/>
      <c r="C309" s="227"/>
      <c r="D309" s="212" t="s">
        <v>130</v>
      </c>
      <c r="E309" s="228" t="s">
        <v>1</v>
      </c>
      <c r="F309" s="229" t="s">
        <v>209</v>
      </c>
      <c r="G309" s="227"/>
      <c r="H309" s="230">
        <v>0.8</v>
      </c>
      <c r="I309" s="231"/>
      <c r="J309" s="227"/>
      <c r="K309" s="227"/>
      <c r="L309" s="232"/>
      <c r="M309" s="233"/>
      <c r="N309" s="234"/>
      <c r="O309" s="234"/>
      <c r="P309" s="234"/>
      <c r="Q309" s="234"/>
      <c r="R309" s="234"/>
      <c r="S309" s="234"/>
      <c r="T309" s="235"/>
      <c r="AT309" s="236" t="s">
        <v>130</v>
      </c>
      <c r="AU309" s="236" t="s">
        <v>126</v>
      </c>
      <c r="AV309" s="14" t="s">
        <v>126</v>
      </c>
      <c r="AW309" s="14" t="s">
        <v>32</v>
      </c>
      <c r="AX309" s="14" t="s">
        <v>75</v>
      </c>
      <c r="AY309" s="236" t="s">
        <v>117</v>
      </c>
    </row>
    <row r="310" spans="2:51" s="14" customFormat="1" ht="11.25">
      <c r="B310" s="226"/>
      <c r="C310" s="227"/>
      <c r="D310" s="212" t="s">
        <v>130</v>
      </c>
      <c r="E310" s="228" t="s">
        <v>1</v>
      </c>
      <c r="F310" s="229" t="s">
        <v>210</v>
      </c>
      <c r="G310" s="227"/>
      <c r="H310" s="230">
        <v>0.8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AT310" s="236" t="s">
        <v>130</v>
      </c>
      <c r="AU310" s="236" t="s">
        <v>126</v>
      </c>
      <c r="AV310" s="14" t="s">
        <v>126</v>
      </c>
      <c r="AW310" s="14" t="s">
        <v>32</v>
      </c>
      <c r="AX310" s="14" t="s">
        <v>75</v>
      </c>
      <c r="AY310" s="236" t="s">
        <v>117</v>
      </c>
    </row>
    <row r="311" spans="2:51" s="14" customFormat="1" ht="11.25">
      <c r="B311" s="226"/>
      <c r="C311" s="227"/>
      <c r="D311" s="212" t="s">
        <v>130</v>
      </c>
      <c r="E311" s="228" t="s">
        <v>1</v>
      </c>
      <c r="F311" s="229" t="s">
        <v>211</v>
      </c>
      <c r="G311" s="227"/>
      <c r="H311" s="230">
        <v>0.8</v>
      </c>
      <c r="I311" s="231"/>
      <c r="J311" s="227"/>
      <c r="K311" s="227"/>
      <c r="L311" s="232"/>
      <c r="M311" s="233"/>
      <c r="N311" s="234"/>
      <c r="O311" s="234"/>
      <c r="P311" s="234"/>
      <c r="Q311" s="234"/>
      <c r="R311" s="234"/>
      <c r="S311" s="234"/>
      <c r="T311" s="235"/>
      <c r="AT311" s="236" t="s">
        <v>130</v>
      </c>
      <c r="AU311" s="236" t="s">
        <v>126</v>
      </c>
      <c r="AV311" s="14" t="s">
        <v>126</v>
      </c>
      <c r="AW311" s="14" t="s">
        <v>32</v>
      </c>
      <c r="AX311" s="14" t="s">
        <v>75</v>
      </c>
      <c r="AY311" s="236" t="s">
        <v>117</v>
      </c>
    </row>
    <row r="312" spans="2:51" s="14" customFormat="1" ht="11.25">
      <c r="B312" s="226"/>
      <c r="C312" s="227"/>
      <c r="D312" s="212" t="s">
        <v>130</v>
      </c>
      <c r="E312" s="228" t="s">
        <v>1</v>
      </c>
      <c r="F312" s="229" t="s">
        <v>212</v>
      </c>
      <c r="G312" s="227"/>
      <c r="H312" s="230">
        <v>0.5</v>
      </c>
      <c r="I312" s="231"/>
      <c r="J312" s="227"/>
      <c r="K312" s="227"/>
      <c r="L312" s="232"/>
      <c r="M312" s="233"/>
      <c r="N312" s="234"/>
      <c r="O312" s="234"/>
      <c r="P312" s="234"/>
      <c r="Q312" s="234"/>
      <c r="R312" s="234"/>
      <c r="S312" s="234"/>
      <c r="T312" s="235"/>
      <c r="AT312" s="236" t="s">
        <v>130</v>
      </c>
      <c r="AU312" s="236" t="s">
        <v>126</v>
      </c>
      <c r="AV312" s="14" t="s">
        <v>126</v>
      </c>
      <c r="AW312" s="14" t="s">
        <v>32</v>
      </c>
      <c r="AX312" s="14" t="s">
        <v>75</v>
      </c>
      <c r="AY312" s="236" t="s">
        <v>117</v>
      </c>
    </row>
    <row r="313" spans="2:51" s="14" customFormat="1" ht="11.25">
      <c r="B313" s="226"/>
      <c r="C313" s="227"/>
      <c r="D313" s="212" t="s">
        <v>130</v>
      </c>
      <c r="E313" s="228" t="s">
        <v>1</v>
      </c>
      <c r="F313" s="229" t="s">
        <v>213</v>
      </c>
      <c r="G313" s="227"/>
      <c r="H313" s="230">
        <v>2.2</v>
      </c>
      <c r="I313" s="231"/>
      <c r="J313" s="227"/>
      <c r="K313" s="227"/>
      <c r="L313" s="232"/>
      <c r="M313" s="233"/>
      <c r="N313" s="234"/>
      <c r="O313" s="234"/>
      <c r="P313" s="234"/>
      <c r="Q313" s="234"/>
      <c r="R313" s="234"/>
      <c r="S313" s="234"/>
      <c r="T313" s="235"/>
      <c r="AT313" s="236" t="s">
        <v>130</v>
      </c>
      <c r="AU313" s="236" t="s">
        <v>126</v>
      </c>
      <c r="AV313" s="14" t="s">
        <v>126</v>
      </c>
      <c r="AW313" s="14" t="s">
        <v>32</v>
      </c>
      <c r="AX313" s="14" t="s">
        <v>75</v>
      </c>
      <c r="AY313" s="236" t="s">
        <v>117</v>
      </c>
    </row>
    <row r="314" spans="2:51" s="15" customFormat="1" ht="11.25">
      <c r="B314" s="237"/>
      <c r="C314" s="238"/>
      <c r="D314" s="212" t="s">
        <v>130</v>
      </c>
      <c r="E314" s="239" t="s">
        <v>1</v>
      </c>
      <c r="F314" s="240" t="s">
        <v>144</v>
      </c>
      <c r="G314" s="238"/>
      <c r="H314" s="241">
        <v>22.45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AT314" s="247" t="s">
        <v>130</v>
      </c>
      <c r="AU314" s="247" t="s">
        <v>126</v>
      </c>
      <c r="AV314" s="15" t="s">
        <v>125</v>
      </c>
      <c r="AW314" s="15" t="s">
        <v>32</v>
      </c>
      <c r="AX314" s="15" t="s">
        <v>80</v>
      </c>
      <c r="AY314" s="247" t="s">
        <v>117</v>
      </c>
    </row>
    <row r="315" spans="1:65" s="2" customFormat="1" ht="21.75" customHeight="1">
      <c r="A315" s="35"/>
      <c r="B315" s="36"/>
      <c r="C315" s="199" t="s">
        <v>315</v>
      </c>
      <c r="D315" s="199" t="s">
        <v>120</v>
      </c>
      <c r="E315" s="200" t="s">
        <v>316</v>
      </c>
      <c r="F315" s="201" t="s">
        <v>317</v>
      </c>
      <c r="G315" s="202" t="s">
        <v>160</v>
      </c>
      <c r="H315" s="203">
        <v>4.6</v>
      </c>
      <c r="I315" s="204"/>
      <c r="J315" s="205">
        <f>ROUND(I315*H315,2)</f>
        <v>0</v>
      </c>
      <c r="K315" s="201" t="s">
        <v>1</v>
      </c>
      <c r="L315" s="40"/>
      <c r="M315" s="206" t="s">
        <v>1</v>
      </c>
      <c r="N315" s="207" t="s">
        <v>41</v>
      </c>
      <c r="O315" s="72"/>
      <c r="P315" s="208">
        <f>O315*H315</f>
        <v>0</v>
      </c>
      <c r="Q315" s="208">
        <v>0.00198</v>
      </c>
      <c r="R315" s="208">
        <f>Q315*H315</f>
        <v>0.009108</v>
      </c>
      <c r="S315" s="208">
        <v>0</v>
      </c>
      <c r="T315" s="209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0" t="s">
        <v>266</v>
      </c>
      <c r="AT315" s="210" t="s">
        <v>120</v>
      </c>
      <c r="AU315" s="210" t="s">
        <v>126</v>
      </c>
      <c r="AY315" s="18" t="s">
        <v>117</v>
      </c>
      <c r="BE315" s="211">
        <f>IF(N315="základní",J315,0)</f>
        <v>0</v>
      </c>
      <c r="BF315" s="211">
        <f>IF(N315="snížená",J315,0)</f>
        <v>0</v>
      </c>
      <c r="BG315" s="211">
        <f>IF(N315="zákl. přenesená",J315,0)</f>
        <v>0</v>
      </c>
      <c r="BH315" s="211">
        <f>IF(N315="sníž. přenesená",J315,0)</f>
        <v>0</v>
      </c>
      <c r="BI315" s="211">
        <f>IF(N315="nulová",J315,0)</f>
        <v>0</v>
      </c>
      <c r="BJ315" s="18" t="s">
        <v>126</v>
      </c>
      <c r="BK315" s="211">
        <f>ROUND(I315*H315,2)</f>
        <v>0</v>
      </c>
      <c r="BL315" s="18" t="s">
        <v>266</v>
      </c>
      <c r="BM315" s="210" t="s">
        <v>318</v>
      </c>
    </row>
    <row r="316" spans="1:47" s="2" customFormat="1" ht="19.5">
      <c r="A316" s="35"/>
      <c r="B316" s="36"/>
      <c r="C316" s="37"/>
      <c r="D316" s="212" t="s">
        <v>128</v>
      </c>
      <c r="E316" s="37"/>
      <c r="F316" s="213" t="s">
        <v>319</v>
      </c>
      <c r="G316" s="37"/>
      <c r="H316" s="37"/>
      <c r="I316" s="111"/>
      <c r="J316" s="37"/>
      <c r="K316" s="37"/>
      <c r="L316" s="40"/>
      <c r="M316" s="214"/>
      <c r="N316" s="215"/>
      <c r="O316" s="72"/>
      <c r="P316" s="72"/>
      <c r="Q316" s="72"/>
      <c r="R316" s="72"/>
      <c r="S316" s="72"/>
      <c r="T316" s="73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128</v>
      </c>
      <c r="AU316" s="18" t="s">
        <v>126</v>
      </c>
    </row>
    <row r="317" spans="2:51" s="13" customFormat="1" ht="11.25">
      <c r="B317" s="216"/>
      <c r="C317" s="217"/>
      <c r="D317" s="212" t="s">
        <v>130</v>
      </c>
      <c r="E317" s="218" t="s">
        <v>1</v>
      </c>
      <c r="F317" s="219" t="s">
        <v>314</v>
      </c>
      <c r="G317" s="217"/>
      <c r="H317" s="218" t="s">
        <v>1</v>
      </c>
      <c r="I317" s="220"/>
      <c r="J317" s="217"/>
      <c r="K317" s="217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130</v>
      </c>
      <c r="AU317" s="225" t="s">
        <v>126</v>
      </c>
      <c r="AV317" s="13" t="s">
        <v>80</v>
      </c>
      <c r="AW317" s="13" t="s">
        <v>32</v>
      </c>
      <c r="AX317" s="13" t="s">
        <v>75</v>
      </c>
      <c r="AY317" s="225" t="s">
        <v>117</v>
      </c>
    </row>
    <row r="318" spans="2:51" s="14" customFormat="1" ht="11.25">
      <c r="B318" s="226"/>
      <c r="C318" s="227"/>
      <c r="D318" s="212" t="s">
        <v>130</v>
      </c>
      <c r="E318" s="228" t="s">
        <v>1</v>
      </c>
      <c r="F318" s="229" t="s">
        <v>209</v>
      </c>
      <c r="G318" s="227"/>
      <c r="H318" s="230">
        <v>0.8</v>
      </c>
      <c r="I318" s="231"/>
      <c r="J318" s="227"/>
      <c r="K318" s="227"/>
      <c r="L318" s="232"/>
      <c r="M318" s="233"/>
      <c r="N318" s="234"/>
      <c r="O318" s="234"/>
      <c r="P318" s="234"/>
      <c r="Q318" s="234"/>
      <c r="R318" s="234"/>
      <c r="S318" s="234"/>
      <c r="T318" s="235"/>
      <c r="AT318" s="236" t="s">
        <v>130</v>
      </c>
      <c r="AU318" s="236" t="s">
        <v>126</v>
      </c>
      <c r="AV318" s="14" t="s">
        <v>126</v>
      </c>
      <c r="AW318" s="14" t="s">
        <v>32</v>
      </c>
      <c r="AX318" s="14" t="s">
        <v>75</v>
      </c>
      <c r="AY318" s="236" t="s">
        <v>117</v>
      </c>
    </row>
    <row r="319" spans="2:51" s="14" customFormat="1" ht="11.25">
      <c r="B319" s="226"/>
      <c r="C319" s="227"/>
      <c r="D319" s="212" t="s">
        <v>130</v>
      </c>
      <c r="E319" s="228" t="s">
        <v>1</v>
      </c>
      <c r="F319" s="229" t="s">
        <v>210</v>
      </c>
      <c r="G319" s="227"/>
      <c r="H319" s="230">
        <v>0.8</v>
      </c>
      <c r="I319" s="231"/>
      <c r="J319" s="227"/>
      <c r="K319" s="227"/>
      <c r="L319" s="232"/>
      <c r="M319" s="233"/>
      <c r="N319" s="234"/>
      <c r="O319" s="234"/>
      <c r="P319" s="234"/>
      <c r="Q319" s="234"/>
      <c r="R319" s="234"/>
      <c r="S319" s="234"/>
      <c r="T319" s="235"/>
      <c r="AT319" s="236" t="s">
        <v>130</v>
      </c>
      <c r="AU319" s="236" t="s">
        <v>126</v>
      </c>
      <c r="AV319" s="14" t="s">
        <v>126</v>
      </c>
      <c r="AW319" s="14" t="s">
        <v>32</v>
      </c>
      <c r="AX319" s="14" t="s">
        <v>75</v>
      </c>
      <c r="AY319" s="236" t="s">
        <v>117</v>
      </c>
    </row>
    <row r="320" spans="2:51" s="14" customFormat="1" ht="11.25">
      <c r="B320" s="226"/>
      <c r="C320" s="227"/>
      <c r="D320" s="212" t="s">
        <v>130</v>
      </c>
      <c r="E320" s="228" t="s">
        <v>1</v>
      </c>
      <c r="F320" s="229" t="s">
        <v>211</v>
      </c>
      <c r="G320" s="227"/>
      <c r="H320" s="230">
        <v>0.8</v>
      </c>
      <c r="I320" s="231"/>
      <c r="J320" s="227"/>
      <c r="K320" s="227"/>
      <c r="L320" s="232"/>
      <c r="M320" s="233"/>
      <c r="N320" s="234"/>
      <c r="O320" s="234"/>
      <c r="P320" s="234"/>
      <c r="Q320" s="234"/>
      <c r="R320" s="234"/>
      <c r="S320" s="234"/>
      <c r="T320" s="235"/>
      <c r="AT320" s="236" t="s">
        <v>130</v>
      </c>
      <c r="AU320" s="236" t="s">
        <v>126</v>
      </c>
      <c r="AV320" s="14" t="s">
        <v>126</v>
      </c>
      <c r="AW320" s="14" t="s">
        <v>32</v>
      </c>
      <c r="AX320" s="14" t="s">
        <v>75</v>
      </c>
      <c r="AY320" s="236" t="s">
        <v>117</v>
      </c>
    </row>
    <row r="321" spans="2:51" s="14" customFormat="1" ht="11.25">
      <c r="B321" s="226"/>
      <c r="C321" s="227"/>
      <c r="D321" s="212" t="s">
        <v>130</v>
      </c>
      <c r="E321" s="228" t="s">
        <v>1</v>
      </c>
      <c r="F321" s="229" t="s">
        <v>213</v>
      </c>
      <c r="G321" s="227"/>
      <c r="H321" s="230">
        <v>2.2</v>
      </c>
      <c r="I321" s="231"/>
      <c r="J321" s="227"/>
      <c r="K321" s="227"/>
      <c r="L321" s="232"/>
      <c r="M321" s="233"/>
      <c r="N321" s="234"/>
      <c r="O321" s="234"/>
      <c r="P321" s="234"/>
      <c r="Q321" s="234"/>
      <c r="R321" s="234"/>
      <c r="S321" s="234"/>
      <c r="T321" s="235"/>
      <c r="AT321" s="236" t="s">
        <v>130</v>
      </c>
      <c r="AU321" s="236" t="s">
        <v>126</v>
      </c>
      <c r="AV321" s="14" t="s">
        <v>126</v>
      </c>
      <c r="AW321" s="14" t="s">
        <v>32</v>
      </c>
      <c r="AX321" s="14" t="s">
        <v>75</v>
      </c>
      <c r="AY321" s="236" t="s">
        <v>117</v>
      </c>
    </row>
    <row r="322" spans="2:51" s="15" customFormat="1" ht="11.25">
      <c r="B322" s="237"/>
      <c r="C322" s="238"/>
      <c r="D322" s="212" t="s">
        <v>130</v>
      </c>
      <c r="E322" s="239" t="s">
        <v>1</v>
      </c>
      <c r="F322" s="240" t="s">
        <v>144</v>
      </c>
      <c r="G322" s="238"/>
      <c r="H322" s="241">
        <v>4.6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AT322" s="247" t="s">
        <v>130</v>
      </c>
      <c r="AU322" s="247" t="s">
        <v>126</v>
      </c>
      <c r="AV322" s="15" t="s">
        <v>125</v>
      </c>
      <c r="AW322" s="15" t="s">
        <v>32</v>
      </c>
      <c r="AX322" s="15" t="s">
        <v>80</v>
      </c>
      <c r="AY322" s="247" t="s">
        <v>117</v>
      </c>
    </row>
    <row r="323" spans="1:65" s="2" customFormat="1" ht="21.75" customHeight="1">
      <c r="A323" s="35"/>
      <c r="B323" s="36"/>
      <c r="C323" s="199" t="s">
        <v>320</v>
      </c>
      <c r="D323" s="199" t="s">
        <v>120</v>
      </c>
      <c r="E323" s="200" t="s">
        <v>321</v>
      </c>
      <c r="F323" s="201" t="s">
        <v>322</v>
      </c>
      <c r="G323" s="202" t="s">
        <v>160</v>
      </c>
      <c r="H323" s="203">
        <v>0.5</v>
      </c>
      <c r="I323" s="204"/>
      <c r="J323" s="205">
        <f>ROUND(I323*H323,2)</f>
        <v>0</v>
      </c>
      <c r="K323" s="201" t="s">
        <v>1</v>
      </c>
      <c r="L323" s="40"/>
      <c r="M323" s="206" t="s">
        <v>1</v>
      </c>
      <c r="N323" s="207" t="s">
        <v>41</v>
      </c>
      <c r="O323" s="72"/>
      <c r="P323" s="208">
        <f>O323*H323</f>
        <v>0</v>
      </c>
      <c r="Q323" s="208">
        <v>0.00264</v>
      </c>
      <c r="R323" s="208">
        <f>Q323*H323</f>
        <v>0.00132</v>
      </c>
      <c r="S323" s="208">
        <v>0</v>
      </c>
      <c r="T323" s="209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10" t="s">
        <v>266</v>
      </c>
      <c r="AT323" s="210" t="s">
        <v>120</v>
      </c>
      <c r="AU323" s="210" t="s">
        <v>126</v>
      </c>
      <c r="AY323" s="18" t="s">
        <v>117</v>
      </c>
      <c r="BE323" s="211">
        <f>IF(N323="základní",J323,0)</f>
        <v>0</v>
      </c>
      <c r="BF323" s="211">
        <f>IF(N323="snížená",J323,0)</f>
        <v>0</v>
      </c>
      <c r="BG323" s="211">
        <f>IF(N323="zákl. přenesená",J323,0)</f>
        <v>0</v>
      </c>
      <c r="BH323" s="211">
        <f>IF(N323="sníž. přenesená",J323,0)</f>
        <v>0</v>
      </c>
      <c r="BI323" s="211">
        <f>IF(N323="nulová",J323,0)</f>
        <v>0</v>
      </c>
      <c r="BJ323" s="18" t="s">
        <v>126</v>
      </c>
      <c r="BK323" s="211">
        <f>ROUND(I323*H323,2)</f>
        <v>0</v>
      </c>
      <c r="BL323" s="18" t="s">
        <v>266</v>
      </c>
      <c r="BM323" s="210" t="s">
        <v>323</v>
      </c>
    </row>
    <row r="324" spans="1:47" s="2" customFormat="1" ht="19.5">
      <c r="A324" s="35"/>
      <c r="B324" s="36"/>
      <c r="C324" s="37"/>
      <c r="D324" s="212" t="s">
        <v>128</v>
      </c>
      <c r="E324" s="37"/>
      <c r="F324" s="213" t="s">
        <v>324</v>
      </c>
      <c r="G324" s="37"/>
      <c r="H324" s="37"/>
      <c r="I324" s="111"/>
      <c r="J324" s="37"/>
      <c r="K324" s="37"/>
      <c r="L324" s="40"/>
      <c r="M324" s="214"/>
      <c r="N324" s="215"/>
      <c r="O324" s="72"/>
      <c r="P324" s="72"/>
      <c r="Q324" s="72"/>
      <c r="R324" s="72"/>
      <c r="S324" s="72"/>
      <c r="T324" s="73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128</v>
      </c>
      <c r="AU324" s="18" t="s">
        <v>126</v>
      </c>
    </row>
    <row r="325" spans="2:51" s="14" customFormat="1" ht="11.25">
      <c r="B325" s="226"/>
      <c r="C325" s="227"/>
      <c r="D325" s="212" t="s">
        <v>130</v>
      </c>
      <c r="E325" s="228" t="s">
        <v>1</v>
      </c>
      <c r="F325" s="229" t="s">
        <v>212</v>
      </c>
      <c r="G325" s="227"/>
      <c r="H325" s="230">
        <v>0.5</v>
      </c>
      <c r="I325" s="231"/>
      <c r="J325" s="227"/>
      <c r="K325" s="227"/>
      <c r="L325" s="232"/>
      <c r="M325" s="233"/>
      <c r="N325" s="234"/>
      <c r="O325" s="234"/>
      <c r="P325" s="234"/>
      <c r="Q325" s="234"/>
      <c r="R325" s="234"/>
      <c r="S325" s="234"/>
      <c r="T325" s="235"/>
      <c r="AT325" s="236" t="s">
        <v>130</v>
      </c>
      <c r="AU325" s="236" t="s">
        <v>126</v>
      </c>
      <c r="AV325" s="14" t="s">
        <v>126</v>
      </c>
      <c r="AW325" s="14" t="s">
        <v>32</v>
      </c>
      <c r="AX325" s="14" t="s">
        <v>80</v>
      </c>
      <c r="AY325" s="236" t="s">
        <v>117</v>
      </c>
    </row>
    <row r="326" spans="1:65" s="2" customFormat="1" ht="33" customHeight="1">
      <c r="A326" s="35"/>
      <c r="B326" s="36"/>
      <c r="C326" s="199" t="s">
        <v>325</v>
      </c>
      <c r="D326" s="199" t="s">
        <v>120</v>
      </c>
      <c r="E326" s="200" t="s">
        <v>326</v>
      </c>
      <c r="F326" s="201" t="s">
        <v>327</v>
      </c>
      <c r="G326" s="202" t="s">
        <v>160</v>
      </c>
      <c r="H326" s="203">
        <v>12.45</v>
      </c>
      <c r="I326" s="204"/>
      <c r="J326" s="205">
        <f>ROUND(I326*H326,2)</f>
        <v>0</v>
      </c>
      <c r="K326" s="201" t="s">
        <v>1</v>
      </c>
      <c r="L326" s="40"/>
      <c r="M326" s="206" t="s">
        <v>1</v>
      </c>
      <c r="N326" s="207" t="s">
        <v>41</v>
      </c>
      <c r="O326" s="72"/>
      <c r="P326" s="208">
        <f>O326*H326</f>
        <v>0</v>
      </c>
      <c r="Q326" s="208">
        <v>0.00264</v>
      </c>
      <c r="R326" s="208">
        <f>Q326*H326</f>
        <v>0.032868</v>
      </c>
      <c r="S326" s="208">
        <v>0</v>
      </c>
      <c r="T326" s="209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10" t="s">
        <v>266</v>
      </c>
      <c r="AT326" s="210" t="s">
        <v>120</v>
      </c>
      <c r="AU326" s="210" t="s">
        <v>126</v>
      </c>
      <c r="AY326" s="18" t="s">
        <v>117</v>
      </c>
      <c r="BE326" s="211">
        <f>IF(N326="základní",J326,0)</f>
        <v>0</v>
      </c>
      <c r="BF326" s="211">
        <f>IF(N326="snížená",J326,0)</f>
        <v>0</v>
      </c>
      <c r="BG326" s="211">
        <f>IF(N326="zákl. přenesená",J326,0)</f>
        <v>0</v>
      </c>
      <c r="BH326" s="211">
        <f>IF(N326="sníž. přenesená",J326,0)</f>
        <v>0</v>
      </c>
      <c r="BI326" s="211">
        <f>IF(N326="nulová",J326,0)</f>
        <v>0</v>
      </c>
      <c r="BJ326" s="18" t="s">
        <v>126</v>
      </c>
      <c r="BK326" s="211">
        <f>ROUND(I326*H326,2)</f>
        <v>0</v>
      </c>
      <c r="BL326" s="18" t="s">
        <v>266</v>
      </c>
      <c r="BM326" s="210" t="s">
        <v>328</v>
      </c>
    </row>
    <row r="327" spans="1:47" s="2" customFormat="1" ht="19.5">
      <c r="A327" s="35"/>
      <c r="B327" s="36"/>
      <c r="C327" s="37"/>
      <c r="D327" s="212" t="s">
        <v>128</v>
      </c>
      <c r="E327" s="37"/>
      <c r="F327" s="213" t="s">
        <v>329</v>
      </c>
      <c r="G327" s="37"/>
      <c r="H327" s="37"/>
      <c r="I327" s="111"/>
      <c r="J327" s="37"/>
      <c r="K327" s="37"/>
      <c r="L327" s="40"/>
      <c r="M327" s="214"/>
      <c r="N327" s="215"/>
      <c r="O327" s="72"/>
      <c r="P327" s="72"/>
      <c r="Q327" s="72"/>
      <c r="R327" s="72"/>
      <c r="S327" s="72"/>
      <c r="T327" s="73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128</v>
      </c>
      <c r="AU327" s="18" t="s">
        <v>126</v>
      </c>
    </row>
    <row r="328" spans="2:51" s="14" customFormat="1" ht="11.25">
      <c r="B328" s="226"/>
      <c r="C328" s="227"/>
      <c r="D328" s="212" t="s">
        <v>130</v>
      </c>
      <c r="E328" s="228" t="s">
        <v>1</v>
      </c>
      <c r="F328" s="229" t="s">
        <v>205</v>
      </c>
      <c r="G328" s="227"/>
      <c r="H328" s="230">
        <v>7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AT328" s="236" t="s">
        <v>130</v>
      </c>
      <c r="AU328" s="236" t="s">
        <v>126</v>
      </c>
      <c r="AV328" s="14" t="s">
        <v>126</v>
      </c>
      <c r="AW328" s="14" t="s">
        <v>32</v>
      </c>
      <c r="AX328" s="14" t="s">
        <v>75</v>
      </c>
      <c r="AY328" s="236" t="s">
        <v>117</v>
      </c>
    </row>
    <row r="329" spans="2:51" s="14" customFormat="1" ht="11.25">
      <c r="B329" s="226"/>
      <c r="C329" s="227"/>
      <c r="D329" s="212" t="s">
        <v>130</v>
      </c>
      <c r="E329" s="228" t="s">
        <v>1</v>
      </c>
      <c r="F329" s="229" t="s">
        <v>206</v>
      </c>
      <c r="G329" s="227"/>
      <c r="H329" s="230">
        <v>5.45</v>
      </c>
      <c r="I329" s="231"/>
      <c r="J329" s="227"/>
      <c r="K329" s="227"/>
      <c r="L329" s="232"/>
      <c r="M329" s="233"/>
      <c r="N329" s="234"/>
      <c r="O329" s="234"/>
      <c r="P329" s="234"/>
      <c r="Q329" s="234"/>
      <c r="R329" s="234"/>
      <c r="S329" s="234"/>
      <c r="T329" s="235"/>
      <c r="AT329" s="236" t="s">
        <v>130</v>
      </c>
      <c r="AU329" s="236" t="s">
        <v>126</v>
      </c>
      <c r="AV329" s="14" t="s">
        <v>126</v>
      </c>
      <c r="AW329" s="14" t="s">
        <v>32</v>
      </c>
      <c r="AX329" s="14" t="s">
        <v>75</v>
      </c>
      <c r="AY329" s="236" t="s">
        <v>117</v>
      </c>
    </row>
    <row r="330" spans="2:51" s="15" customFormat="1" ht="11.25">
      <c r="B330" s="237"/>
      <c r="C330" s="238"/>
      <c r="D330" s="212" t="s">
        <v>130</v>
      </c>
      <c r="E330" s="239" t="s">
        <v>1</v>
      </c>
      <c r="F330" s="240" t="s">
        <v>144</v>
      </c>
      <c r="G330" s="238"/>
      <c r="H330" s="241">
        <v>12.45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AT330" s="247" t="s">
        <v>130</v>
      </c>
      <c r="AU330" s="247" t="s">
        <v>126</v>
      </c>
      <c r="AV330" s="15" t="s">
        <v>125</v>
      </c>
      <c r="AW330" s="15" t="s">
        <v>32</v>
      </c>
      <c r="AX330" s="15" t="s">
        <v>80</v>
      </c>
      <c r="AY330" s="247" t="s">
        <v>117</v>
      </c>
    </row>
    <row r="331" spans="1:65" s="2" customFormat="1" ht="21.75" customHeight="1">
      <c r="A331" s="35"/>
      <c r="B331" s="36"/>
      <c r="C331" s="199" t="s">
        <v>330</v>
      </c>
      <c r="D331" s="199" t="s">
        <v>120</v>
      </c>
      <c r="E331" s="200" t="s">
        <v>331</v>
      </c>
      <c r="F331" s="201" t="s">
        <v>332</v>
      </c>
      <c r="G331" s="202" t="s">
        <v>160</v>
      </c>
      <c r="H331" s="203">
        <v>4.9</v>
      </c>
      <c r="I331" s="204"/>
      <c r="J331" s="205">
        <f>ROUND(I331*H331,2)</f>
        <v>0</v>
      </c>
      <c r="K331" s="201" t="s">
        <v>1</v>
      </c>
      <c r="L331" s="40"/>
      <c r="M331" s="206" t="s">
        <v>1</v>
      </c>
      <c r="N331" s="207" t="s">
        <v>41</v>
      </c>
      <c r="O331" s="72"/>
      <c r="P331" s="208">
        <f>O331*H331</f>
        <v>0</v>
      </c>
      <c r="Q331" s="208">
        <v>0.00264</v>
      </c>
      <c r="R331" s="208">
        <f>Q331*H331</f>
        <v>0.012936000000000001</v>
      </c>
      <c r="S331" s="208">
        <v>0</v>
      </c>
      <c r="T331" s="209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0" t="s">
        <v>266</v>
      </c>
      <c r="AT331" s="210" t="s">
        <v>120</v>
      </c>
      <c r="AU331" s="210" t="s">
        <v>126</v>
      </c>
      <c r="AY331" s="18" t="s">
        <v>117</v>
      </c>
      <c r="BE331" s="211">
        <f>IF(N331="základní",J331,0)</f>
        <v>0</v>
      </c>
      <c r="BF331" s="211">
        <f>IF(N331="snížená",J331,0)</f>
        <v>0</v>
      </c>
      <c r="BG331" s="211">
        <f>IF(N331="zákl. přenesená",J331,0)</f>
        <v>0</v>
      </c>
      <c r="BH331" s="211">
        <f>IF(N331="sníž. přenesená",J331,0)</f>
        <v>0</v>
      </c>
      <c r="BI331" s="211">
        <f>IF(N331="nulová",J331,0)</f>
        <v>0</v>
      </c>
      <c r="BJ331" s="18" t="s">
        <v>126</v>
      </c>
      <c r="BK331" s="211">
        <f>ROUND(I331*H331,2)</f>
        <v>0</v>
      </c>
      <c r="BL331" s="18" t="s">
        <v>266</v>
      </c>
      <c r="BM331" s="210" t="s">
        <v>333</v>
      </c>
    </row>
    <row r="332" spans="1:47" s="2" customFormat="1" ht="19.5">
      <c r="A332" s="35"/>
      <c r="B332" s="36"/>
      <c r="C332" s="37"/>
      <c r="D332" s="212" t="s">
        <v>128</v>
      </c>
      <c r="E332" s="37"/>
      <c r="F332" s="213" t="s">
        <v>334</v>
      </c>
      <c r="G332" s="37"/>
      <c r="H332" s="37"/>
      <c r="I332" s="111"/>
      <c r="J332" s="37"/>
      <c r="K332" s="37"/>
      <c r="L332" s="40"/>
      <c r="M332" s="214"/>
      <c r="N332" s="215"/>
      <c r="O332" s="72"/>
      <c r="P332" s="72"/>
      <c r="Q332" s="72"/>
      <c r="R332" s="72"/>
      <c r="S332" s="72"/>
      <c r="T332" s="73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128</v>
      </c>
      <c r="AU332" s="18" t="s">
        <v>126</v>
      </c>
    </row>
    <row r="333" spans="2:51" s="13" customFormat="1" ht="11.25">
      <c r="B333" s="216"/>
      <c r="C333" s="217"/>
      <c r="D333" s="212" t="s">
        <v>130</v>
      </c>
      <c r="E333" s="218" t="s">
        <v>1</v>
      </c>
      <c r="F333" s="219" t="s">
        <v>314</v>
      </c>
      <c r="G333" s="217"/>
      <c r="H333" s="218" t="s">
        <v>1</v>
      </c>
      <c r="I333" s="220"/>
      <c r="J333" s="217"/>
      <c r="K333" s="217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130</v>
      </c>
      <c r="AU333" s="225" t="s">
        <v>126</v>
      </c>
      <c r="AV333" s="13" t="s">
        <v>80</v>
      </c>
      <c r="AW333" s="13" t="s">
        <v>32</v>
      </c>
      <c r="AX333" s="13" t="s">
        <v>75</v>
      </c>
      <c r="AY333" s="225" t="s">
        <v>117</v>
      </c>
    </row>
    <row r="334" spans="2:51" s="14" customFormat="1" ht="11.25">
      <c r="B334" s="226"/>
      <c r="C334" s="227"/>
      <c r="D334" s="212" t="s">
        <v>130</v>
      </c>
      <c r="E334" s="228" t="s">
        <v>1</v>
      </c>
      <c r="F334" s="229" t="s">
        <v>207</v>
      </c>
      <c r="G334" s="227"/>
      <c r="H334" s="230">
        <v>2.85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AT334" s="236" t="s">
        <v>130</v>
      </c>
      <c r="AU334" s="236" t="s">
        <v>126</v>
      </c>
      <c r="AV334" s="14" t="s">
        <v>126</v>
      </c>
      <c r="AW334" s="14" t="s">
        <v>32</v>
      </c>
      <c r="AX334" s="14" t="s">
        <v>75</v>
      </c>
      <c r="AY334" s="236" t="s">
        <v>117</v>
      </c>
    </row>
    <row r="335" spans="2:51" s="14" customFormat="1" ht="11.25">
      <c r="B335" s="226"/>
      <c r="C335" s="227"/>
      <c r="D335" s="212" t="s">
        <v>130</v>
      </c>
      <c r="E335" s="228" t="s">
        <v>1</v>
      </c>
      <c r="F335" s="229" t="s">
        <v>208</v>
      </c>
      <c r="G335" s="227"/>
      <c r="H335" s="230">
        <v>2.05</v>
      </c>
      <c r="I335" s="231"/>
      <c r="J335" s="227"/>
      <c r="K335" s="227"/>
      <c r="L335" s="232"/>
      <c r="M335" s="233"/>
      <c r="N335" s="234"/>
      <c r="O335" s="234"/>
      <c r="P335" s="234"/>
      <c r="Q335" s="234"/>
      <c r="R335" s="234"/>
      <c r="S335" s="234"/>
      <c r="T335" s="235"/>
      <c r="AT335" s="236" t="s">
        <v>130</v>
      </c>
      <c r="AU335" s="236" t="s">
        <v>126</v>
      </c>
      <c r="AV335" s="14" t="s">
        <v>126</v>
      </c>
      <c r="AW335" s="14" t="s">
        <v>32</v>
      </c>
      <c r="AX335" s="14" t="s">
        <v>75</v>
      </c>
      <c r="AY335" s="236" t="s">
        <v>117</v>
      </c>
    </row>
    <row r="336" spans="2:51" s="15" customFormat="1" ht="11.25">
      <c r="B336" s="237"/>
      <c r="C336" s="238"/>
      <c r="D336" s="212" t="s">
        <v>130</v>
      </c>
      <c r="E336" s="239" t="s">
        <v>1</v>
      </c>
      <c r="F336" s="240" t="s">
        <v>144</v>
      </c>
      <c r="G336" s="238"/>
      <c r="H336" s="241">
        <v>4.9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AT336" s="247" t="s">
        <v>130</v>
      </c>
      <c r="AU336" s="247" t="s">
        <v>126</v>
      </c>
      <c r="AV336" s="15" t="s">
        <v>125</v>
      </c>
      <c r="AW336" s="15" t="s">
        <v>32</v>
      </c>
      <c r="AX336" s="15" t="s">
        <v>80</v>
      </c>
      <c r="AY336" s="247" t="s">
        <v>117</v>
      </c>
    </row>
    <row r="337" spans="1:65" s="2" customFormat="1" ht="21.75" customHeight="1">
      <c r="A337" s="35"/>
      <c r="B337" s="36"/>
      <c r="C337" s="199" t="s">
        <v>335</v>
      </c>
      <c r="D337" s="199" t="s">
        <v>120</v>
      </c>
      <c r="E337" s="200" t="s">
        <v>336</v>
      </c>
      <c r="F337" s="201" t="s">
        <v>337</v>
      </c>
      <c r="G337" s="202" t="s">
        <v>160</v>
      </c>
      <c r="H337" s="203">
        <v>1</v>
      </c>
      <c r="I337" s="204"/>
      <c r="J337" s="205">
        <f>ROUND(I337*H337,2)</f>
        <v>0</v>
      </c>
      <c r="K337" s="201" t="s">
        <v>1</v>
      </c>
      <c r="L337" s="40"/>
      <c r="M337" s="206" t="s">
        <v>1</v>
      </c>
      <c r="N337" s="207" t="s">
        <v>41</v>
      </c>
      <c r="O337" s="72"/>
      <c r="P337" s="208">
        <f>O337*H337</f>
        <v>0</v>
      </c>
      <c r="Q337" s="208">
        <v>0.0011</v>
      </c>
      <c r="R337" s="208">
        <f>Q337*H337</f>
        <v>0.0011</v>
      </c>
      <c r="S337" s="208">
        <v>0</v>
      </c>
      <c r="T337" s="209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10" t="s">
        <v>266</v>
      </c>
      <c r="AT337" s="210" t="s">
        <v>120</v>
      </c>
      <c r="AU337" s="210" t="s">
        <v>126</v>
      </c>
      <c r="AY337" s="18" t="s">
        <v>117</v>
      </c>
      <c r="BE337" s="211">
        <f>IF(N337="základní",J337,0)</f>
        <v>0</v>
      </c>
      <c r="BF337" s="211">
        <f>IF(N337="snížená",J337,0)</f>
        <v>0</v>
      </c>
      <c r="BG337" s="211">
        <f>IF(N337="zákl. přenesená",J337,0)</f>
        <v>0</v>
      </c>
      <c r="BH337" s="211">
        <f>IF(N337="sníž. přenesená",J337,0)</f>
        <v>0</v>
      </c>
      <c r="BI337" s="211">
        <f>IF(N337="nulová",J337,0)</f>
        <v>0</v>
      </c>
      <c r="BJ337" s="18" t="s">
        <v>126</v>
      </c>
      <c r="BK337" s="211">
        <f>ROUND(I337*H337,2)</f>
        <v>0</v>
      </c>
      <c r="BL337" s="18" t="s">
        <v>266</v>
      </c>
      <c r="BM337" s="210" t="s">
        <v>338</v>
      </c>
    </row>
    <row r="338" spans="1:47" s="2" customFormat="1" ht="19.5">
      <c r="A338" s="35"/>
      <c r="B338" s="36"/>
      <c r="C338" s="37"/>
      <c r="D338" s="212" t="s">
        <v>128</v>
      </c>
      <c r="E338" s="37"/>
      <c r="F338" s="213" t="s">
        <v>339</v>
      </c>
      <c r="G338" s="37"/>
      <c r="H338" s="37"/>
      <c r="I338" s="111"/>
      <c r="J338" s="37"/>
      <c r="K338" s="37"/>
      <c r="L338" s="40"/>
      <c r="M338" s="214"/>
      <c r="N338" s="215"/>
      <c r="O338" s="72"/>
      <c r="P338" s="72"/>
      <c r="Q338" s="72"/>
      <c r="R338" s="72"/>
      <c r="S338" s="72"/>
      <c r="T338" s="73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8" t="s">
        <v>128</v>
      </c>
      <c r="AU338" s="18" t="s">
        <v>126</v>
      </c>
    </row>
    <row r="339" spans="1:65" s="2" customFormat="1" ht="21.75" customHeight="1">
      <c r="A339" s="35"/>
      <c r="B339" s="36"/>
      <c r="C339" s="199" t="s">
        <v>340</v>
      </c>
      <c r="D339" s="199" t="s">
        <v>120</v>
      </c>
      <c r="E339" s="200" t="s">
        <v>341</v>
      </c>
      <c r="F339" s="201" t="s">
        <v>342</v>
      </c>
      <c r="G339" s="202" t="s">
        <v>343</v>
      </c>
      <c r="H339" s="259"/>
      <c r="I339" s="204"/>
      <c r="J339" s="205">
        <f>ROUND(I339*H339,2)</f>
        <v>0</v>
      </c>
      <c r="K339" s="201" t="s">
        <v>124</v>
      </c>
      <c r="L339" s="40"/>
      <c r="M339" s="206" t="s">
        <v>1</v>
      </c>
      <c r="N339" s="207" t="s">
        <v>41</v>
      </c>
      <c r="O339" s="72"/>
      <c r="P339" s="208">
        <f>O339*H339</f>
        <v>0</v>
      </c>
      <c r="Q339" s="208">
        <v>0</v>
      </c>
      <c r="R339" s="208">
        <f>Q339*H339</f>
        <v>0</v>
      </c>
      <c r="S339" s="208">
        <v>0</v>
      </c>
      <c r="T339" s="209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0" t="s">
        <v>266</v>
      </c>
      <c r="AT339" s="210" t="s">
        <v>120</v>
      </c>
      <c r="AU339" s="210" t="s">
        <v>126</v>
      </c>
      <c r="AY339" s="18" t="s">
        <v>117</v>
      </c>
      <c r="BE339" s="211">
        <f>IF(N339="základní",J339,0)</f>
        <v>0</v>
      </c>
      <c r="BF339" s="211">
        <f>IF(N339="snížená",J339,0)</f>
        <v>0</v>
      </c>
      <c r="BG339" s="211">
        <f>IF(N339="zákl. přenesená",J339,0)</f>
        <v>0</v>
      </c>
      <c r="BH339" s="211">
        <f>IF(N339="sníž. přenesená",J339,0)</f>
        <v>0</v>
      </c>
      <c r="BI339" s="211">
        <f>IF(N339="nulová",J339,0)</f>
        <v>0</v>
      </c>
      <c r="BJ339" s="18" t="s">
        <v>126</v>
      </c>
      <c r="BK339" s="211">
        <f>ROUND(I339*H339,2)</f>
        <v>0</v>
      </c>
      <c r="BL339" s="18" t="s">
        <v>266</v>
      </c>
      <c r="BM339" s="210" t="s">
        <v>344</v>
      </c>
    </row>
    <row r="340" spans="1:47" s="2" customFormat="1" ht="29.25">
      <c r="A340" s="35"/>
      <c r="B340" s="36"/>
      <c r="C340" s="37"/>
      <c r="D340" s="212" t="s">
        <v>128</v>
      </c>
      <c r="E340" s="37"/>
      <c r="F340" s="213" t="s">
        <v>345</v>
      </c>
      <c r="G340" s="37"/>
      <c r="H340" s="37"/>
      <c r="I340" s="111"/>
      <c r="J340" s="37"/>
      <c r="K340" s="37"/>
      <c r="L340" s="40"/>
      <c r="M340" s="214"/>
      <c r="N340" s="215"/>
      <c r="O340" s="72"/>
      <c r="P340" s="72"/>
      <c r="Q340" s="72"/>
      <c r="R340" s="72"/>
      <c r="S340" s="72"/>
      <c r="T340" s="73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8" t="s">
        <v>128</v>
      </c>
      <c r="AU340" s="18" t="s">
        <v>126</v>
      </c>
    </row>
    <row r="341" spans="2:63" s="12" customFormat="1" ht="22.9" customHeight="1">
      <c r="B341" s="183"/>
      <c r="C341" s="184"/>
      <c r="D341" s="185" t="s">
        <v>74</v>
      </c>
      <c r="E341" s="197" t="s">
        <v>346</v>
      </c>
      <c r="F341" s="197" t="s">
        <v>347</v>
      </c>
      <c r="G341" s="184"/>
      <c r="H341" s="184"/>
      <c r="I341" s="187"/>
      <c r="J341" s="198">
        <f>BK341</f>
        <v>0</v>
      </c>
      <c r="K341" s="184"/>
      <c r="L341" s="189"/>
      <c r="M341" s="190"/>
      <c r="N341" s="191"/>
      <c r="O341" s="191"/>
      <c r="P341" s="192">
        <f>SUM(P342:P398)</f>
        <v>0</v>
      </c>
      <c r="Q341" s="191"/>
      <c r="R341" s="192">
        <f>SUM(R342:R398)</f>
        <v>0.128166</v>
      </c>
      <c r="S341" s="191"/>
      <c r="T341" s="193">
        <f>SUM(T342:T398)</f>
        <v>0.1677</v>
      </c>
      <c r="AR341" s="194" t="s">
        <v>126</v>
      </c>
      <c r="AT341" s="195" t="s">
        <v>74</v>
      </c>
      <c r="AU341" s="195" t="s">
        <v>80</v>
      </c>
      <c r="AY341" s="194" t="s">
        <v>117</v>
      </c>
      <c r="BK341" s="196">
        <f>SUM(BK342:BK398)</f>
        <v>0</v>
      </c>
    </row>
    <row r="342" spans="1:65" s="2" customFormat="1" ht="21.75" customHeight="1">
      <c r="A342" s="35"/>
      <c r="B342" s="36"/>
      <c r="C342" s="199" t="s">
        <v>348</v>
      </c>
      <c r="D342" s="199" t="s">
        <v>120</v>
      </c>
      <c r="E342" s="200" t="s">
        <v>349</v>
      </c>
      <c r="F342" s="201" t="s">
        <v>350</v>
      </c>
      <c r="G342" s="202" t="s">
        <v>351</v>
      </c>
      <c r="H342" s="203">
        <v>7</v>
      </c>
      <c r="I342" s="204"/>
      <c r="J342" s="205">
        <f>ROUND(I342*H342,2)</f>
        <v>0</v>
      </c>
      <c r="K342" s="201" t="s">
        <v>1</v>
      </c>
      <c r="L342" s="40"/>
      <c r="M342" s="206" t="s">
        <v>1</v>
      </c>
      <c r="N342" s="207" t="s">
        <v>41</v>
      </c>
      <c r="O342" s="72"/>
      <c r="P342" s="208">
        <f>O342*H342</f>
        <v>0</v>
      </c>
      <c r="Q342" s="208">
        <v>0</v>
      </c>
      <c r="R342" s="208">
        <f>Q342*H342</f>
        <v>0</v>
      </c>
      <c r="S342" s="208">
        <v>0</v>
      </c>
      <c r="T342" s="209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0" t="s">
        <v>266</v>
      </c>
      <c r="AT342" s="210" t="s">
        <v>120</v>
      </c>
      <c r="AU342" s="210" t="s">
        <v>126</v>
      </c>
      <c r="AY342" s="18" t="s">
        <v>117</v>
      </c>
      <c r="BE342" s="211">
        <f>IF(N342="základní",J342,0)</f>
        <v>0</v>
      </c>
      <c r="BF342" s="211">
        <f>IF(N342="snížená",J342,0)</f>
        <v>0</v>
      </c>
      <c r="BG342" s="211">
        <f>IF(N342="zákl. přenesená",J342,0)</f>
        <v>0</v>
      </c>
      <c r="BH342" s="211">
        <f>IF(N342="sníž. přenesená",J342,0)</f>
        <v>0</v>
      </c>
      <c r="BI342" s="211">
        <f>IF(N342="nulová",J342,0)</f>
        <v>0</v>
      </c>
      <c r="BJ342" s="18" t="s">
        <v>126</v>
      </c>
      <c r="BK342" s="211">
        <f>ROUND(I342*H342,2)</f>
        <v>0</v>
      </c>
      <c r="BL342" s="18" t="s">
        <v>266</v>
      </c>
      <c r="BM342" s="210" t="s">
        <v>352</v>
      </c>
    </row>
    <row r="343" spans="1:47" s="2" customFormat="1" ht="39">
      <c r="A343" s="35"/>
      <c r="B343" s="36"/>
      <c r="C343" s="37"/>
      <c r="D343" s="212" t="s">
        <v>128</v>
      </c>
      <c r="E343" s="37"/>
      <c r="F343" s="213" t="s">
        <v>353</v>
      </c>
      <c r="G343" s="37"/>
      <c r="H343" s="37"/>
      <c r="I343" s="111"/>
      <c r="J343" s="37"/>
      <c r="K343" s="37"/>
      <c r="L343" s="40"/>
      <c r="M343" s="214"/>
      <c r="N343" s="215"/>
      <c r="O343" s="72"/>
      <c r="P343" s="72"/>
      <c r="Q343" s="72"/>
      <c r="R343" s="72"/>
      <c r="S343" s="72"/>
      <c r="T343" s="73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128</v>
      </c>
      <c r="AU343" s="18" t="s">
        <v>126</v>
      </c>
    </row>
    <row r="344" spans="1:47" s="2" customFormat="1" ht="19.5">
      <c r="A344" s="35"/>
      <c r="B344" s="36"/>
      <c r="C344" s="37"/>
      <c r="D344" s="212" t="s">
        <v>354</v>
      </c>
      <c r="E344" s="37"/>
      <c r="F344" s="260" t="s">
        <v>355</v>
      </c>
      <c r="G344" s="37"/>
      <c r="H344" s="37"/>
      <c r="I344" s="111"/>
      <c r="J344" s="37"/>
      <c r="K344" s="37"/>
      <c r="L344" s="40"/>
      <c r="M344" s="214"/>
      <c r="N344" s="215"/>
      <c r="O344" s="72"/>
      <c r="P344" s="72"/>
      <c r="Q344" s="72"/>
      <c r="R344" s="72"/>
      <c r="S344" s="72"/>
      <c r="T344" s="73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354</v>
      </c>
      <c r="AU344" s="18" t="s">
        <v>126</v>
      </c>
    </row>
    <row r="345" spans="1:65" s="2" customFormat="1" ht="21.75" customHeight="1">
      <c r="A345" s="35"/>
      <c r="B345" s="36"/>
      <c r="C345" s="199" t="s">
        <v>356</v>
      </c>
      <c r="D345" s="199" t="s">
        <v>120</v>
      </c>
      <c r="E345" s="200" t="s">
        <v>357</v>
      </c>
      <c r="F345" s="201" t="s">
        <v>358</v>
      </c>
      <c r="G345" s="202" t="s">
        <v>351</v>
      </c>
      <c r="H345" s="203">
        <v>3</v>
      </c>
      <c r="I345" s="204"/>
      <c r="J345" s="205">
        <f>ROUND(I345*H345,2)</f>
        <v>0</v>
      </c>
      <c r="K345" s="201" t="s">
        <v>1</v>
      </c>
      <c r="L345" s="40"/>
      <c r="M345" s="206" t="s">
        <v>1</v>
      </c>
      <c r="N345" s="207" t="s">
        <v>41</v>
      </c>
      <c r="O345" s="72"/>
      <c r="P345" s="208">
        <f>O345*H345</f>
        <v>0</v>
      </c>
      <c r="Q345" s="208">
        <v>0</v>
      </c>
      <c r="R345" s="208">
        <f>Q345*H345</f>
        <v>0</v>
      </c>
      <c r="S345" s="208">
        <v>0</v>
      </c>
      <c r="T345" s="209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10" t="s">
        <v>266</v>
      </c>
      <c r="AT345" s="210" t="s">
        <v>120</v>
      </c>
      <c r="AU345" s="210" t="s">
        <v>126</v>
      </c>
      <c r="AY345" s="18" t="s">
        <v>117</v>
      </c>
      <c r="BE345" s="211">
        <f>IF(N345="základní",J345,0)</f>
        <v>0</v>
      </c>
      <c r="BF345" s="211">
        <f>IF(N345="snížená",J345,0)</f>
        <v>0</v>
      </c>
      <c r="BG345" s="211">
        <f>IF(N345="zákl. přenesená",J345,0)</f>
        <v>0</v>
      </c>
      <c r="BH345" s="211">
        <f>IF(N345="sníž. přenesená",J345,0)</f>
        <v>0</v>
      </c>
      <c r="BI345" s="211">
        <f>IF(N345="nulová",J345,0)</f>
        <v>0</v>
      </c>
      <c r="BJ345" s="18" t="s">
        <v>126</v>
      </c>
      <c r="BK345" s="211">
        <f>ROUND(I345*H345,2)</f>
        <v>0</v>
      </c>
      <c r="BL345" s="18" t="s">
        <v>266</v>
      </c>
      <c r="BM345" s="210" t="s">
        <v>359</v>
      </c>
    </row>
    <row r="346" spans="1:47" s="2" customFormat="1" ht="19.5">
      <c r="A346" s="35"/>
      <c r="B346" s="36"/>
      <c r="C346" s="37"/>
      <c r="D346" s="212" t="s">
        <v>128</v>
      </c>
      <c r="E346" s="37"/>
      <c r="F346" s="213" t="s">
        <v>360</v>
      </c>
      <c r="G346" s="37"/>
      <c r="H346" s="37"/>
      <c r="I346" s="111"/>
      <c r="J346" s="37"/>
      <c r="K346" s="37"/>
      <c r="L346" s="40"/>
      <c r="M346" s="214"/>
      <c r="N346" s="215"/>
      <c r="O346" s="72"/>
      <c r="P346" s="72"/>
      <c r="Q346" s="72"/>
      <c r="R346" s="72"/>
      <c r="S346" s="72"/>
      <c r="T346" s="73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128</v>
      </c>
      <c r="AU346" s="18" t="s">
        <v>126</v>
      </c>
    </row>
    <row r="347" spans="1:47" s="2" customFormat="1" ht="19.5">
      <c r="A347" s="35"/>
      <c r="B347" s="36"/>
      <c r="C347" s="37"/>
      <c r="D347" s="212" t="s">
        <v>354</v>
      </c>
      <c r="E347" s="37"/>
      <c r="F347" s="260" t="s">
        <v>355</v>
      </c>
      <c r="G347" s="37"/>
      <c r="H347" s="37"/>
      <c r="I347" s="111"/>
      <c r="J347" s="37"/>
      <c r="K347" s="37"/>
      <c r="L347" s="40"/>
      <c r="M347" s="214"/>
      <c r="N347" s="215"/>
      <c r="O347" s="72"/>
      <c r="P347" s="72"/>
      <c r="Q347" s="72"/>
      <c r="R347" s="72"/>
      <c r="S347" s="72"/>
      <c r="T347" s="73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354</v>
      </c>
      <c r="AU347" s="18" t="s">
        <v>126</v>
      </c>
    </row>
    <row r="348" spans="1:65" s="2" customFormat="1" ht="21.75" customHeight="1">
      <c r="A348" s="35"/>
      <c r="B348" s="36"/>
      <c r="C348" s="199" t="s">
        <v>361</v>
      </c>
      <c r="D348" s="199" t="s">
        <v>120</v>
      </c>
      <c r="E348" s="200" t="s">
        <v>362</v>
      </c>
      <c r="F348" s="201" t="s">
        <v>363</v>
      </c>
      <c r="G348" s="202" t="s">
        <v>351</v>
      </c>
      <c r="H348" s="203">
        <v>1</v>
      </c>
      <c r="I348" s="204"/>
      <c r="J348" s="205">
        <f>ROUND(I348*H348,2)</f>
        <v>0</v>
      </c>
      <c r="K348" s="201" t="s">
        <v>1</v>
      </c>
      <c r="L348" s="40"/>
      <c r="M348" s="206" t="s">
        <v>1</v>
      </c>
      <c r="N348" s="207" t="s">
        <v>41</v>
      </c>
      <c r="O348" s="72"/>
      <c r="P348" s="208">
        <f>O348*H348</f>
        <v>0</v>
      </c>
      <c r="Q348" s="208">
        <v>0</v>
      </c>
      <c r="R348" s="208">
        <f>Q348*H348</f>
        <v>0</v>
      </c>
      <c r="S348" s="208">
        <v>0</v>
      </c>
      <c r="T348" s="209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0" t="s">
        <v>266</v>
      </c>
      <c r="AT348" s="210" t="s">
        <v>120</v>
      </c>
      <c r="AU348" s="210" t="s">
        <v>126</v>
      </c>
      <c r="AY348" s="18" t="s">
        <v>117</v>
      </c>
      <c r="BE348" s="211">
        <f>IF(N348="základní",J348,0)</f>
        <v>0</v>
      </c>
      <c r="BF348" s="211">
        <f>IF(N348="snížená",J348,0)</f>
        <v>0</v>
      </c>
      <c r="BG348" s="211">
        <f>IF(N348="zákl. přenesená",J348,0)</f>
        <v>0</v>
      </c>
      <c r="BH348" s="211">
        <f>IF(N348="sníž. přenesená",J348,0)</f>
        <v>0</v>
      </c>
      <c r="BI348" s="211">
        <f>IF(N348="nulová",J348,0)</f>
        <v>0</v>
      </c>
      <c r="BJ348" s="18" t="s">
        <v>126</v>
      </c>
      <c r="BK348" s="211">
        <f>ROUND(I348*H348,2)</f>
        <v>0</v>
      </c>
      <c r="BL348" s="18" t="s">
        <v>266</v>
      </c>
      <c r="BM348" s="210" t="s">
        <v>364</v>
      </c>
    </row>
    <row r="349" spans="1:47" s="2" customFormat="1" ht="29.25">
      <c r="A349" s="35"/>
      <c r="B349" s="36"/>
      <c r="C349" s="37"/>
      <c r="D349" s="212" t="s">
        <v>128</v>
      </c>
      <c r="E349" s="37"/>
      <c r="F349" s="213" t="s">
        <v>365</v>
      </c>
      <c r="G349" s="37"/>
      <c r="H349" s="37"/>
      <c r="I349" s="111"/>
      <c r="J349" s="37"/>
      <c r="K349" s="37"/>
      <c r="L349" s="40"/>
      <c r="M349" s="214"/>
      <c r="N349" s="215"/>
      <c r="O349" s="72"/>
      <c r="P349" s="72"/>
      <c r="Q349" s="72"/>
      <c r="R349" s="72"/>
      <c r="S349" s="72"/>
      <c r="T349" s="73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128</v>
      </c>
      <c r="AU349" s="18" t="s">
        <v>126</v>
      </c>
    </row>
    <row r="350" spans="1:47" s="2" customFormat="1" ht="19.5">
      <c r="A350" s="35"/>
      <c r="B350" s="36"/>
      <c r="C350" s="37"/>
      <c r="D350" s="212" t="s">
        <v>354</v>
      </c>
      <c r="E350" s="37"/>
      <c r="F350" s="260" t="s">
        <v>355</v>
      </c>
      <c r="G350" s="37"/>
      <c r="H350" s="37"/>
      <c r="I350" s="111"/>
      <c r="J350" s="37"/>
      <c r="K350" s="37"/>
      <c r="L350" s="40"/>
      <c r="M350" s="214"/>
      <c r="N350" s="215"/>
      <c r="O350" s="72"/>
      <c r="P350" s="72"/>
      <c r="Q350" s="72"/>
      <c r="R350" s="72"/>
      <c r="S350" s="72"/>
      <c r="T350" s="73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354</v>
      </c>
      <c r="AU350" s="18" t="s">
        <v>126</v>
      </c>
    </row>
    <row r="351" spans="1:65" s="2" customFormat="1" ht="21.75" customHeight="1">
      <c r="A351" s="35"/>
      <c r="B351" s="36"/>
      <c r="C351" s="199" t="s">
        <v>366</v>
      </c>
      <c r="D351" s="199" t="s">
        <v>120</v>
      </c>
      <c r="E351" s="200" t="s">
        <v>367</v>
      </c>
      <c r="F351" s="201" t="s">
        <v>368</v>
      </c>
      <c r="G351" s="202" t="s">
        <v>351</v>
      </c>
      <c r="H351" s="203">
        <v>1</v>
      </c>
      <c r="I351" s="204"/>
      <c r="J351" s="205">
        <f>ROUND(I351*H351,2)</f>
        <v>0</v>
      </c>
      <c r="K351" s="201" t="s">
        <v>1</v>
      </c>
      <c r="L351" s="40"/>
      <c r="M351" s="206" t="s">
        <v>1</v>
      </c>
      <c r="N351" s="207" t="s">
        <v>41</v>
      </c>
      <c r="O351" s="72"/>
      <c r="P351" s="208">
        <f>O351*H351</f>
        <v>0</v>
      </c>
      <c r="Q351" s="208">
        <v>0</v>
      </c>
      <c r="R351" s="208">
        <f>Q351*H351</f>
        <v>0</v>
      </c>
      <c r="S351" s="208">
        <v>0</v>
      </c>
      <c r="T351" s="209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0" t="s">
        <v>266</v>
      </c>
      <c r="AT351" s="210" t="s">
        <v>120</v>
      </c>
      <c r="AU351" s="210" t="s">
        <v>126</v>
      </c>
      <c r="AY351" s="18" t="s">
        <v>117</v>
      </c>
      <c r="BE351" s="211">
        <f>IF(N351="základní",J351,0)</f>
        <v>0</v>
      </c>
      <c r="BF351" s="211">
        <f>IF(N351="snížená",J351,0)</f>
        <v>0</v>
      </c>
      <c r="BG351" s="211">
        <f>IF(N351="zákl. přenesená",J351,0)</f>
        <v>0</v>
      </c>
      <c r="BH351" s="211">
        <f>IF(N351="sníž. přenesená",J351,0)</f>
        <v>0</v>
      </c>
      <c r="BI351" s="211">
        <f>IF(N351="nulová",J351,0)</f>
        <v>0</v>
      </c>
      <c r="BJ351" s="18" t="s">
        <v>126</v>
      </c>
      <c r="BK351" s="211">
        <f>ROUND(I351*H351,2)</f>
        <v>0</v>
      </c>
      <c r="BL351" s="18" t="s">
        <v>266</v>
      </c>
      <c r="BM351" s="210" t="s">
        <v>369</v>
      </c>
    </row>
    <row r="352" spans="1:47" s="2" customFormat="1" ht="19.5">
      <c r="A352" s="35"/>
      <c r="B352" s="36"/>
      <c r="C352" s="37"/>
      <c r="D352" s="212" t="s">
        <v>128</v>
      </c>
      <c r="E352" s="37"/>
      <c r="F352" s="213" t="s">
        <v>370</v>
      </c>
      <c r="G352" s="37"/>
      <c r="H352" s="37"/>
      <c r="I352" s="111"/>
      <c r="J352" s="37"/>
      <c r="K352" s="37"/>
      <c r="L352" s="40"/>
      <c r="M352" s="214"/>
      <c r="N352" s="215"/>
      <c r="O352" s="72"/>
      <c r="P352" s="72"/>
      <c r="Q352" s="72"/>
      <c r="R352" s="72"/>
      <c r="S352" s="72"/>
      <c r="T352" s="73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128</v>
      </c>
      <c r="AU352" s="18" t="s">
        <v>126</v>
      </c>
    </row>
    <row r="353" spans="1:47" s="2" customFormat="1" ht="19.5">
      <c r="A353" s="35"/>
      <c r="B353" s="36"/>
      <c r="C353" s="37"/>
      <c r="D353" s="212" t="s">
        <v>354</v>
      </c>
      <c r="E353" s="37"/>
      <c r="F353" s="260" t="s">
        <v>355</v>
      </c>
      <c r="G353" s="37"/>
      <c r="H353" s="37"/>
      <c r="I353" s="111"/>
      <c r="J353" s="37"/>
      <c r="K353" s="37"/>
      <c r="L353" s="40"/>
      <c r="M353" s="214"/>
      <c r="N353" s="215"/>
      <c r="O353" s="72"/>
      <c r="P353" s="72"/>
      <c r="Q353" s="72"/>
      <c r="R353" s="72"/>
      <c r="S353" s="72"/>
      <c r="T353" s="73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354</v>
      </c>
      <c r="AU353" s="18" t="s">
        <v>126</v>
      </c>
    </row>
    <row r="354" spans="1:65" s="2" customFormat="1" ht="21.75" customHeight="1">
      <c r="A354" s="35"/>
      <c r="B354" s="36"/>
      <c r="C354" s="199" t="s">
        <v>371</v>
      </c>
      <c r="D354" s="199" t="s">
        <v>120</v>
      </c>
      <c r="E354" s="200" t="s">
        <v>372</v>
      </c>
      <c r="F354" s="201" t="s">
        <v>373</v>
      </c>
      <c r="G354" s="202" t="s">
        <v>351</v>
      </c>
      <c r="H354" s="203">
        <v>1</v>
      </c>
      <c r="I354" s="204"/>
      <c r="J354" s="205">
        <f>ROUND(I354*H354,2)</f>
        <v>0</v>
      </c>
      <c r="K354" s="201" t="s">
        <v>1</v>
      </c>
      <c r="L354" s="40"/>
      <c r="M354" s="206" t="s">
        <v>1</v>
      </c>
      <c r="N354" s="207" t="s">
        <v>41</v>
      </c>
      <c r="O354" s="72"/>
      <c r="P354" s="208">
        <f>O354*H354</f>
        <v>0</v>
      </c>
      <c r="Q354" s="208">
        <v>0</v>
      </c>
      <c r="R354" s="208">
        <f>Q354*H354</f>
        <v>0</v>
      </c>
      <c r="S354" s="208">
        <v>0</v>
      </c>
      <c r="T354" s="209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10" t="s">
        <v>266</v>
      </c>
      <c r="AT354" s="210" t="s">
        <v>120</v>
      </c>
      <c r="AU354" s="210" t="s">
        <v>126</v>
      </c>
      <c r="AY354" s="18" t="s">
        <v>117</v>
      </c>
      <c r="BE354" s="211">
        <f>IF(N354="základní",J354,0)</f>
        <v>0</v>
      </c>
      <c r="BF354" s="211">
        <f>IF(N354="snížená",J354,0)</f>
        <v>0</v>
      </c>
      <c r="BG354" s="211">
        <f>IF(N354="zákl. přenesená",J354,0)</f>
        <v>0</v>
      </c>
      <c r="BH354" s="211">
        <f>IF(N354="sníž. přenesená",J354,0)</f>
        <v>0</v>
      </c>
      <c r="BI354" s="211">
        <f>IF(N354="nulová",J354,0)</f>
        <v>0</v>
      </c>
      <c r="BJ354" s="18" t="s">
        <v>126</v>
      </c>
      <c r="BK354" s="211">
        <f>ROUND(I354*H354,2)</f>
        <v>0</v>
      </c>
      <c r="BL354" s="18" t="s">
        <v>266</v>
      </c>
      <c r="BM354" s="210" t="s">
        <v>374</v>
      </c>
    </row>
    <row r="355" spans="1:47" s="2" customFormat="1" ht="29.25">
      <c r="A355" s="35"/>
      <c r="B355" s="36"/>
      <c r="C355" s="37"/>
      <c r="D355" s="212" t="s">
        <v>128</v>
      </c>
      <c r="E355" s="37"/>
      <c r="F355" s="213" t="s">
        <v>375</v>
      </c>
      <c r="G355" s="37"/>
      <c r="H355" s="37"/>
      <c r="I355" s="111"/>
      <c r="J355" s="37"/>
      <c r="K355" s="37"/>
      <c r="L355" s="40"/>
      <c r="M355" s="214"/>
      <c r="N355" s="215"/>
      <c r="O355" s="72"/>
      <c r="P355" s="72"/>
      <c r="Q355" s="72"/>
      <c r="R355" s="72"/>
      <c r="S355" s="72"/>
      <c r="T355" s="73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8" t="s">
        <v>128</v>
      </c>
      <c r="AU355" s="18" t="s">
        <v>126</v>
      </c>
    </row>
    <row r="356" spans="1:47" s="2" customFormat="1" ht="29.25">
      <c r="A356" s="35"/>
      <c r="B356" s="36"/>
      <c r="C356" s="37"/>
      <c r="D356" s="212" t="s">
        <v>354</v>
      </c>
      <c r="E356" s="37"/>
      <c r="F356" s="260" t="s">
        <v>376</v>
      </c>
      <c r="G356" s="37"/>
      <c r="H356" s="37"/>
      <c r="I356" s="111"/>
      <c r="J356" s="37"/>
      <c r="K356" s="37"/>
      <c r="L356" s="40"/>
      <c r="M356" s="214"/>
      <c r="N356" s="215"/>
      <c r="O356" s="72"/>
      <c r="P356" s="72"/>
      <c r="Q356" s="72"/>
      <c r="R356" s="72"/>
      <c r="S356" s="72"/>
      <c r="T356" s="73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354</v>
      </c>
      <c r="AU356" s="18" t="s">
        <v>126</v>
      </c>
    </row>
    <row r="357" spans="1:65" s="2" customFormat="1" ht="21.75" customHeight="1">
      <c r="A357" s="35"/>
      <c r="B357" s="36"/>
      <c r="C357" s="199" t="s">
        <v>377</v>
      </c>
      <c r="D357" s="199" t="s">
        <v>120</v>
      </c>
      <c r="E357" s="200" t="s">
        <v>378</v>
      </c>
      <c r="F357" s="201" t="s">
        <v>379</v>
      </c>
      <c r="G357" s="202" t="s">
        <v>351</v>
      </c>
      <c r="H357" s="203">
        <v>1</v>
      </c>
      <c r="I357" s="204"/>
      <c r="J357" s="205">
        <f>ROUND(I357*H357,2)</f>
        <v>0</v>
      </c>
      <c r="K357" s="201" t="s">
        <v>1</v>
      </c>
      <c r="L357" s="40"/>
      <c r="M357" s="206" t="s">
        <v>1</v>
      </c>
      <c r="N357" s="207" t="s">
        <v>41</v>
      </c>
      <c r="O357" s="72"/>
      <c r="P357" s="208">
        <f>O357*H357</f>
        <v>0</v>
      </c>
      <c r="Q357" s="208">
        <v>0</v>
      </c>
      <c r="R357" s="208">
        <f>Q357*H357</f>
        <v>0</v>
      </c>
      <c r="S357" s="208">
        <v>0</v>
      </c>
      <c r="T357" s="209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0" t="s">
        <v>266</v>
      </c>
      <c r="AT357" s="210" t="s">
        <v>120</v>
      </c>
      <c r="AU357" s="210" t="s">
        <v>126</v>
      </c>
      <c r="AY357" s="18" t="s">
        <v>117</v>
      </c>
      <c r="BE357" s="211">
        <f>IF(N357="základní",J357,0)</f>
        <v>0</v>
      </c>
      <c r="BF357" s="211">
        <f>IF(N357="snížená",J357,0)</f>
        <v>0</v>
      </c>
      <c r="BG357" s="211">
        <f>IF(N357="zákl. přenesená",J357,0)</f>
        <v>0</v>
      </c>
      <c r="BH357" s="211">
        <f>IF(N357="sníž. přenesená",J357,0)</f>
        <v>0</v>
      </c>
      <c r="BI357" s="211">
        <f>IF(N357="nulová",J357,0)</f>
        <v>0</v>
      </c>
      <c r="BJ357" s="18" t="s">
        <v>126</v>
      </c>
      <c r="BK357" s="211">
        <f>ROUND(I357*H357,2)</f>
        <v>0</v>
      </c>
      <c r="BL357" s="18" t="s">
        <v>266</v>
      </c>
      <c r="BM357" s="210" t="s">
        <v>380</v>
      </c>
    </row>
    <row r="358" spans="1:47" s="2" customFormat="1" ht="19.5">
      <c r="A358" s="35"/>
      <c r="B358" s="36"/>
      <c r="C358" s="37"/>
      <c r="D358" s="212" t="s">
        <v>128</v>
      </c>
      <c r="E358" s="37"/>
      <c r="F358" s="213" t="s">
        <v>381</v>
      </c>
      <c r="G358" s="37"/>
      <c r="H358" s="37"/>
      <c r="I358" s="111"/>
      <c r="J358" s="37"/>
      <c r="K358" s="37"/>
      <c r="L358" s="40"/>
      <c r="M358" s="214"/>
      <c r="N358" s="215"/>
      <c r="O358" s="72"/>
      <c r="P358" s="72"/>
      <c r="Q358" s="72"/>
      <c r="R358" s="72"/>
      <c r="S358" s="72"/>
      <c r="T358" s="73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128</v>
      </c>
      <c r="AU358" s="18" t="s">
        <v>126</v>
      </c>
    </row>
    <row r="359" spans="1:47" s="2" customFormat="1" ht="29.25">
      <c r="A359" s="35"/>
      <c r="B359" s="36"/>
      <c r="C359" s="37"/>
      <c r="D359" s="212" t="s">
        <v>354</v>
      </c>
      <c r="E359" s="37"/>
      <c r="F359" s="260" t="s">
        <v>376</v>
      </c>
      <c r="G359" s="37"/>
      <c r="H359" s="37"/>
      <c r="I359" s="111"/>
      <c r="J359" s="37"/>
      <c r="K359" s="37"/>
      <c r="L359" s="40"/>
      <c r="M359" s="214"/>
      <c r="N359" s="215"/>
      <c r="O359" s="72"/>
      <c r="P359" s="72"/>
      <c r="Q359" s="72"/>
      <c r="R359" s="72"/>
      <c r="S359" s="72"/>
      <c r="T359" s="73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354</v>
      </c>
      <c r="AU359" s="18" t="s">
        <v>126</v>
      </c>
    </row>
    <row r="360" spans="1:65" s="2" customFormat="1" ht="21.75" customHeight="1">
      <c r="A360" s="35"/>
      <c r="B360" s="36"/>
      <c r="C360" s="199" t="s">
        <v>382</v>
      </c>
      <c r="D360" s="199" t="s">
        <v>120</v>
      </c>
      <c r="E360" s="200" t="s">
        <v>383</v>
      </c>
      <c r="F360" s="201" t="s">
        <v>384</v>
      </c>
      <c r="G360" s="202" t="s">
        <v>351</v>
      </c>
      <c r="H360" s="203">
        <v>1</v>
      </c>
      <c r="I360" s="204"/>
      <c r="J360" s="205">
        <f>ROUND(I360*H360,2)</f>
        <v>0</v>
      </c>
      <c r="K360" s="201" t="s">
        <v>1</v>
      </c>
      <c r="L360" s="40"/>
      <c r="M360" s="206" t="s">
        <v>1</v>
      </c>
      <c r="N360" s="207" t="s">
        <v>41</v>
      </c>
      <c r="O360" s="72"/>
      <c r="P360" s="208">
        <f>O360*H360</f>
        <v>0</v>
      </c>
      <c r="Q360" s="208">
        <v>0</v>
      </c>
      <c r="R360" s="208">
        <f>Q360*H360</f>
        <v>0</v>
      </c>
      <c r="S360" s="208">
        <v>0</v>
      </c>
      <c r="T360" s="209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10" t="s">
        <v>266</v>
      </c>
      <c r="AT360" s="210" t="s">
        <v>120</v>
      </c>
      <c r="AU360" s="210" t="s">
        <v>126</v>
      </c>
      <c r="AY360" s="18" t="s">
        <v>117</v>
      </c>
      <c r="BE360" s="211">
        <f>IF(N360="základní",J360,0)</f>
        <v>0</v>
      </c>
      <c r="BF360" s="211">
        <f>IF(N360="snížená",J360,0)</f>
        <v>0</v>
      </c>
      <c r="BG360" s="211">
        <f>IF(N360="zákl. přenesená",J360,0)</f>
        <v>0</v>
      </c>
      <c r="BH360" s="211">
        <f>IF(N360="sníž. přenesená",J360,0)</f>
        <v>0</v>
      </c>
      <c r="BI360" s="211">
        <f>IF(N360="nulová",J360,0)</f>
        <v>0</v>
      </c>
      <c r="BJ360" s="18" t="s">
        <v>126</v>
      </c>
      <c r="BK360" s="211">
        <f>ROUND(I360*H360,2)</f>
        <v>0</v>
      </c>
      <c r="BL360" s="18" t="s">
        <v>266</v>
      </c>
      <c r="BM360" s="210" t="s">
        <v>385</v>
      </c>
    </row>
    <row r="361" spans="1:47" s="2" customFormat="1" ht="19.5">
      <c r="A361" s="35"/>
      <c r="B361" s="36"/>
      <c r="C361" s="37"/>
      <c r="D361" s="212" t="s">
        <v>128</v>
      </c>
      <c r="E361" s="37"/>
      <c r="F361" s="213" t="s">
        <v>386</v>
      </c>
      <c r="G361" s="37"/>
      <c r="H361" s="37"/>
      <c r="I361" s="111"/>
      <c r="J361" s="37"/>
      <c r="K361" s="37"/>
      <c r="L361" s="40"/>
      <c r="M361" s="214"/>
      <c r="N361" s="215"/>
      <c r="O361" s="72"/>
      <c r="P361" s="72"/>
      <c r="Q361" s="72"/>
      <c r="R361" s="72"/>
      <c r="S361" s="72"/>
      <c r="T361" s="73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128</v>
      </c>
      <c r="AU361" s="18" t="s">
        <v>126</v>
      </c>
    </row>
    <row r="362" spans="1:47" s="2" customFormat="1" ht="29.25">
      <c r="A362" s="35"/>
      <c r="B362" s="36"/>
      <c r="C362" s="37"/>
      <c r="D362" s="212" t="s">
        <v>354</v>
      </c>
      <c r="E362" s="37"/>
      <c r="F362" s="260" t="s">
        <v>376</v>
      </c>
      <c r="G362" s="37"/>
      <c r="H362" s="37"/>
      <c r="I362" s="111"/>
      <c r="J362" s="37"/>
      <c r="K362" s="37"/>
      <c r="L362" s="40"/>
      <c r="M362" s="214"/>
      <c r="N362" s="215"/>
      <c r="O362" s="72"/>
      <c r="P362" s="72"/>
      <c r="Q362" s="72"/>
      <c r="R362" s="72"/>
      <c r="S362" s="72"/>
      <c r="T362" s="73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8" t="s">
        <v>354</v>
      </c>
      <c r="AU362" s="18" t="s">
        <v>126</v>
      </c>
    </row>
    <row r="363" spans="1:65" s="2" customFormat="1" ht="21.75" customHeight="1">
      <c r="A363" s="35"/>
      <c r="B363" s="36"/>
      <c r="C363" s="199" t="s">
        <v>387</v>
      </c>
      <c r="D363" s="199" t="s">
        <v>120</v>
      </c>
      <c r="E363" s="200" t="s">
        <v>388</v>
      </c>
      <c r="F363" s="201" t="s">
        <v>389</v>
      </c>
      <c r="G363" s="202" t="s">
        <v>351</v>
      </c>
      <c r="H363" s="203">
        <v>2</v>
      </c>
      <c r="I363" s="204"/>
      <c r="J363" s="205">
        <f>ROUND(I363*H363,2)</f>
        <v>0</v>
      </c>
      <c r="K363" s="201" t="s">
        <v>1</v>
      </c>
      <c r="L363" s="40"/>
      <c r="M363" s="206" t="s">
        <v>1</v>
      </c>
      <c r="N363" s="207" t="s">
        <v>41</v>
      </c>
      <c r="O363" s="72"/>
      <c r="P363" s="208">
        <f>O363*H363</f>
        <v>0</v>
      </c>
      <c r="Q363" s="208">
        <v>0</v>
      </c>
      <c r="R363" s="208">
        <f>Q363*H363</f>
        <v>0</v>
      </c>
      <c r="S363" s="208">
        <v>0</v>
      </c>
      <c r="T363" s="209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10" t="s">
        <v>266</v>
      </c>
      <c r="AT363" s="210" t="s">
        <v>120</v>
      </c>
      <c r="AU363" s="210" t="s">
        <v>126</v>
      </c>
      <c r="AY363" s="18" t="s">
        <v>117</v>
      </c>
      <c r="BE363" s="211">
        <f>IF(N363="základní",J363,0)</f>
        <v>0</v>
      </c>
      <c r="BF363" s="211">
        <f>IF(N363="snížená",J363,0)</f>
        <v>0</v>
      </c>
      <c r="BG363" s="211">
        <f>IF(N363="zákl. přenesená",J363,0)</f>
        <v>0</v>
      </c>
      <c r="BH363" s="211">
        <f>IF(N363="sníž. přenesená",J363,0)</f>
        <v>0</v>
      </c>
      <c r="BI363" s="211">
        <f>IF(N363="nulová",J363,0)</f>
        <v>0</v>
      </c>
      <c r="BJ363" s="18" t="s">
        <v>126</v>
      </c>
      <c r="BK363" s="211">
        <f>ROUND(I363*H363,2)</f>
        <v>0</v>
      </c>
      <c r="BL363" s="18" t="s">
        <v>266</v>
      </c>
      <c r="BM363" s="210" t="s">
        <v>390</v>
      </c>
    </row>
    <row r="364" spans="1:47" s="2" customFormat="1" ht="19.5">
      <c r="A364" s="35"/>
      <c r="B364" s="36"/>
      <c r="C364" s="37"/>
      <c r="D364" s="212" t="s">
        <v>128</v>
      </c>
      <c r="E364" s="37"/>
      <c r="F364" s="213" t="s">
        <v>391</v>
      </c>
      <c r="G364" s="37"/>
      <c r="H364" s="37"/>
      <c r="I364" s="111"/>
      <c r="J364" s="37"/>
      <c r="K364" s="37"/>
      <c r="L364" s="40"/>
      <c r="M364" s="214"/>
      <c r="N364" s="215"/>
      <c r="O364" s="72"/>
      <c r="P364" s="72"/>
      <c r="Q364" s="72"/>
      <c r="R364" s="72"/>
      <c r="S364" s="72"/>
      <c r="T364" s="73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128</v>
      </c>
      <c r="AU364" s="18" t="s">
        <v>126</v>
      </c>
    </row>
    <row r="365" spans="1:47" s="2" customFormat="1" ht="39">
      <c r="A365" s="35"/>
      <c r="B365" s="36"/>
      <c r="C365" s="37"/>
      <c r="D365" s="212" t="s">
        <v>354</v>
      </c>
      <c r="E365" s="37"/>
      <c r="F365" s="260" t="s">
        <v>392</v>
      </c>
      <c r="G365" s="37"/>
      <c r="H365" s="37"/>
      <c r="I365" s="111"/>
      <c r="J365" s="37"/>
      <c r="K365" s="37"/>
      <c r="L365" s="40"/>
      <c r="M365" s="214"/>
      <c r="N365" s="215"/>
      <c r="O365" s="72"/>
      <c r="P365" s="72"/>
      <c r="Q365" s="72"/>
      <c r="R365" s="72"/>
      <c r="S365" s="72"/>
      <c r="T365" s="73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8" t="s">
        <v>354</v>
      </c>
      <c r="AU365" s="18" t="s">
        <v>126</v>
      </c>
    </row>
    <row r="366" spans="1:65" s="2" customFormat="1" ht="21.75" customHeight="1">
      <c r="A366" s="35"/>
      <c r="B366" s="36"/>
      <c r="C366" s="199" t="s">
        <v>393</v>
      </c>
      <c r="D366" s="199" t="s">
        <v>120</v>
      </c>
      <c r="E366" s="200" t="s">
        <v>394</v>
      </c>
      <c r="F366" s="201" t="s">
        <v>395</v>
      </c>
      <c r="G366" s="202" t="s">
        <v>351</v>
      </c>
      <c r="H366" s="203">
        <v>3</v>
      </c>
      <c r="I366" s="204"/>
      <c r="J366" s="205">
        <f>ROUND(I366*H366,2)</f>
        <v>0</v>
      </c>
      <c r="K366" s="201" t="s">
        <v>1</v>
      </c>
      <c r="L366" s="40"/>
      <c r="M366" s="206" t="s">
        <v>1</v>
      </c>
      <c r="N366" s="207" t="s">
        <v>41</v>
      </c>
      <c r="O366" s="72"/>
      <c r="P366" s="208">
        <f>O366*H366</f>
        <v>0</v>
      </c>
      <c r="Q366" s="208">
        <v>0</v>
      </c>
      <c r="R366" s="208">
        <f>Q366*H366</f>
        <v>0</v>
      </c>
      <c r="S366" s="208">
        <v>0</v>
      </c>
      <c r="T366" s="209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0" t="s">
        <v>266</v>
      </c>
      <c r="AT366" s="210" t="s">
        <v>120</v>
      </c>
      <c r="AU366" s="210" t="s">
        <v>126</v>
      </c>
      <c r="AY366" s="18" t="s">
        <v>117</v>
      </c>
      <c r="BE366" s="211">
        <f>IF(N366="základní",J366,0)</f>
        <v>0</v>
      </c>
      <c r="BF366" s="211">
        <f>IF(N366="snížená",J366,0)</f>
        <v>0</v>
      </c>
      <c r="BG366" s="211">
        <f>IF(N366="zákl. přenesená",J366,0)</f>
        <v>0</v>
      </c>
      <c r="BH366" s="211">
        <f>IF(N366="sníž. přenesená",J366,0)</f>
        <v>0</v>
      </c>
      <c r="BI366" s="211">
        <f>IF(N366="nulová",J366,0)</f>
        <v>0</v>
      </c>
      <c r="BJ366" s="18" t="s">
        <v>126</v>
      </c>
      <c r="BK366" s="211">
        <f>ROUND(I366*H366,2)</f>
        <v>0</v>
      </c>
      <c r="BL366" s="18" t="s">
        <v>266</v>
      </c>
      <c r="BM366" s="210" t="s">
        <v>396</v>
      </c>
    </row>
    <row r="367" spans="1:47" s="2" customFormat="1" ht="19.5">
      <c r="A367" s="35"/>
      <c r="B367" s="36"/>
      <c r="C367" s="37"/>
      <c r="D367" s="212" t="s">
        <v>128</v>
      </c>
      <c r="E367" s="37"/>
      <c r="F367" s="213" t="s">
        <v>395</v>
      </c>
      <c r="G367" s="37"/>
      <c r="H367" s="37"/>
      <c r="I367" s="111"/>
      <c r="J367" s="37"/>
      <c r="K367" s="37"/>
      <c r="L367" s="40"/>
      <c r="M367" s="214"/>
      <c r="N367" s="215"/>
      <c r="O367" s="72"/>
      <c r="P367" s="72"/>
      <c r="Q367" s="72"/>
      <c r="R367" s="72"/>
      <c r="S367" s="72"/>
      <c r="T367" s="73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128</v>
      </c>
      <c r="AU367" s="18" t="s">
        <v>126</v>
      </c>
    </row>
    <row r="368" spans="1:47" s="2" customFormat="1" ht="19.5">
      <c r="A368" s="35"/>
      <c r="B368" s="36"/>
      <c r="C368" s="37"/>
      <c r="D368" s="212" t="s">
        <v>354</v>
      </c>
      <c r="E368" s="37"/>
      <c r="F368" s="260" t="s">
        <v>355</v>
      </c>
      <c r="G368" s="37"/>
      <c r="H368" s="37"/>
      <c r="I368" s="111"/>
      <c r="J368" s="37"/>
      <c r="K368" s="37"/>
      <c r="L368" s="40"/>
      <c r="M368" s="214"/>
      <c r="N368" s="215"/>
      <c r="O368" s="72"/>
      <c r="P368" s="72"/>
      <c r="Q368" s="72"/>
      <c r="R368" s="72"/>
      <c r="S368" s="72"/>
      <c r="T368" s="73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354</v>
      </c>
      <c r="AU368" s="18" t="s">
        <v>126</v>
      </c>
    </row>
    <row r="369" spans="1:65" s="2" customFormat="1" ht="21.75" customHeight="1">
      <c r="A369" s="35"/>
      <c r="B369" s="36"/>
      <c r="C369" s="199" t="s">
        <v>397</v>
      </c>
      <c r="D369" s="199" t="s">
        <v>120</v>
      </c>
      <c r="E369" s="200" t="s">
        <v>398</v>
      </c>
      <c r="F369" s="201" t="s">
        <v>399</v>
      </c>
      <c r="G369" s="202" t="s">
        <v>160</v>
      </c>
      <c r="H369" s="203">
        <v>89.7</v>
      </c>
      <c r="I369" s="204"/>
      <c r="J369" s="205">
        <f>ROUND(I369*H369,2)</f>
        <v>0</v>
      </c>
      <c r="K369" s="201" t="s">
        <v>124</v>
      </c>
      <c r="L369" s="40"/>
      <c r="M369" s="206" t="s">
        <v>1</v>
      </c>
      <c r="N369" s="207" t="s">
        <v>41</v>
      </c>
      <c r="O369" s="72"/>
      <c r="P369" s="208">
        <f>O369*H369</f>
        <v>0</v>
      </c>
      <c r="Q369" s="208">
        <v>0.00028</v>
      </c>
      <c r="R369" s="208">
        <f>Q369*H369</f>
        <v>0.025116</v>
      </c>
      <c r="S369" s="208">
        <v>0</v>
      </c>
      <c r="T369" s="209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10" t="s">
        <v>266</v>
      </c>
      <c r="AT369" s="210" t="s">
        <v>120</v>
      </c>
      <c r="AU369" s="210" t="s">
        <v>126</v>
      </c>
      <c r="AY369" s="18" t="s">
        <v>117</v>
      </c>
      <c r="BE369" s="211">
        <f>IF(N369="základní",J369,0)</f>
        <v>0</v>
      </c>
      <c r="BF369" s="211">
        <f>IF(N369="snížená",J369,0)</f>
        <v>0</v>
      </c>
      <c r="BG369" s="211">
        <f>IF(N369="zákl. přenesená",J369,0)</f>
        <v>0</v>
      </c>
      <c r="BH369" s="211">
        <f>IF(N369="sníž. přenesená",J369,0)</f>
        <v>0</v>
      </c>
      <c r="BI369" s="211">
        <f>IF(N369="nulová",J369,0)</f>
        <v>0</v>
      </c>
      <c r="BJ369" s="18" t="s">
        <v>126</v>
      </c>
      <c r="BK369" s="211">
        <f>ROUND(I369*H369,2)</f>
        <v>0</v>
      </c>
      <c r="BL369" s="18" t="s">
        <v>266</v>
      </c>
      <c r="BM369" s="210" t="s">
        <v>400</v>
      </c>
    </row>
    <row r="370" spans="1:47" s="2" customFormat="1" ht="29.25">
      <c r="A370" s="35"/>
      <c r="B370" s="36"/>
      <c r="C370" s="37"/>
      <c r="D370" s="212" t="s">
        <v>128</v>
      </c>
      <c r="E370" s="37"/>
      <c r="F370" s="213" t="s">
        <v>401</v>
      </c>
      <c r="G370" s="37"/>
      <c r="H370" s="37"/>
      <c r="I370" s="111"/>
      <c r="J370" s="37"/>
      <c r="K370" s="37"/>
      <c r="L370" s="40"/>
      <c r="M370" s="214"/>
      <c r="N370" s="215"/>
      <c r="O370" s="72"/>
      <c r="P370" s="72"/>
      <c r="Q370" s="72"/>
      <c r="R370" s="72"/>
      <c r="S370" s="72"/>
      <c r="T370" s="73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128</v>
      </c>
      <c r="AU370" s="18" t="s">
        <v>126</v>
      </c>
    </row>
    <row r="371" spans="2:51" s="13" customFormat="1" ht="11.25">
      <c r="B371" s="216"/>
      <c r="C371" s="217"/>
      <c r="D371" s="212" t="s">
        <v>130</v>
      </c>
      <c r="E371" s="218" t="s">
        <v>1</v>
      </c>
      <c r="F371" s="219" t="s">
        <v>163</v>
      </c>
      <c r="G371" s="217"/>
      <c r="H371" s="218" t="s">
        <v>1</v>
      </c>
      <c r="I371" s="220"/>
      <c r="J371" s="217"/>
      <c r="K371" s="217"/>
      <c r="L371" s="221"/>
      <c r="M371" s="222"/>
      <c r="N371" s="223"/>
      <c r="O371" s="223"/>
      <c r="P371" s="223"/>
      <c r="Q371" s="223"/>
      <c r="R371" s="223"/>
      <c r="S371" s="223"/>
      <c r="T371" s="224"/>
      <c r="AT371" s="225" t="s">
        <v>130</v>
      </c>
      <c r="AU371" s="225" t="s">
        <v>126</v>
      </c>
      <c r="AV371" s="13" t="s">
        <v>80</v>
      </c>
      <c r="AW371" s="13" t="s">
        <v>32</v>
      </c>
      <c r="AX371" s="13" t="s">
        <v>75</v>
      </c>
      <c r="AY371" s="225" t="s">
        <v>117</v>
      </c>
    </row>
    <row r="372" spans="2:51" s="14" customFormat="1" ht="11.25">
      <c r="B372" s="226"/>
      <c r="C372" s="227"/>
      <c r="D372" s="212" t="s">
        <v>130</v>
      </c>
      <c r="E372" s="228" t="s">
        <v>1</v>
      </c>
      <c r="F372" s="229" t="s">
        <v>164</v>
      </c>
      <c r="G372" s="227"/>
      <c r="H372" s="230">
        <v>42</v>
      </c>
      <c r="I372" s="231"/>
      <c r="J372" s="227"/>
      <c r="K372" s="227"/>
      <c r="L372" s="232"/>
      <c r="M372" s="233"/>
      <c r="N372" s="234"/>
      <c r="O372" s="234"/>
      <c r="P372" s="234"/>
      <c r="Q372" s="234"/>
      <c r="R372" s="234"/>
      <c r="S372" s="234"/>
      <c r="T372" s="235"/>
      <c r="AT372" s="236" t="s">
        <v>130</v>
      </c>
      <c r="AU372" s="236" t="s">
        <v>126</v>
      </c>
      <c r="AV372" s="14" t="s">
        <v>126</v>
      </c>
      <c r="AW372" s="14" t="s">
        <v>32</v>
      </c>
      <c r="AX372" s="14" t="s">
        <v>75</v>
      </c>
      <c r="AY372" s="236" t="s">
        <v>117</v>
      </c>
    </row>
    <row r="373" spans="2:51" s="14" customFormat="1" ht="11.25">
      <c r="B373" s="226"/>
      <c r="C373" s="227"/>
      <c r="D373" s="212" t="s">
        <v>130</v>
      </c>
      <c r="E373" s="228" t="s">
        <v>1</v>
      </c>
      <c r="F373" s="229" t="s">
        <v>165</v>
      </c>
      <c r="G373" s="227"/>
      <c r="H373" s="230">
        <v>14.7</v>
      </c>
      <c r="I373" s="231"/>
      <c r="J373" s="227"/>
      <c r="K373" s="227"/>
      <c r="L373" s="232"/>
      <c r="M373" s="233"/>
      <c r="N373" s="234"/>
      <c r="O373" s="234"/>
      <c r="P373" s="234"/>
      <c r="Q373" s="234"/>
      <c r="R373" s="234"/>
      <c r="S373" s="234"/>
      <c r="T373" s="235"/>
      <c r="AT373" s="236" t="s">
        <v>130</v>
      </c>
      <c r="AU373" s="236" t="s">
        <v>126</v>
      </c>
      <c r="AV373" s="14" t="s">
        <v>126</v>
      </c>
      <c r="AW373" s="14" t="s">
        <v>32</v>
      </c>
      <c r="AX373" s="14" t="s">
        <v>75</v>
      </c>
      <c r="AY373" s="236" t="s">
        <v>117</v>
      </c>
    </row>
    <row r="374" spans="2:51" s="14" customFormat="1" ht="11.25">
      <c r="B374" s="226"/>
      <c r="C374" s="227"/>
      <c r="D374" s="212" t="s">
        <v>130</v>
      </c>
      <c r="E374" s="228" t="s">
        <v>1</v>
      </c>
      <c r="F374" s="229" t="s">
        <v>166</v>
      </c>
      <c r="G374" s="227"/>
      <c r="H374" s="230">
        <v>7</v>
      </c>
      <c r="I374" s="231"/>
      <c r="J374" s="227"/>
      <c r="K374" s="227"/>
      <c r="L374" s="232"/>
      <c r="M374" s="233"/>
      <c r="N374" s="234"/>
      <c r="O374" s="234"/>
      <c r="P374" s="234"/>
      <c r="Q374" s="234"/>
      <c r="R374" s="234"/>
      <c r="S374" s="234"/>
      <c r="T374" s="235"/>
      <c r="AT374" s="236" t="s">
        <v>130</v>
      </c>
      <c r="AU374" s="236" t="s">
        <v>126</v>
      </c>
      <c r="AV374" s="14" t="s">
        <v>126</v>
      </c>
      <c r="AW374" s="14" t="s">
        <v>32</v>
      </c>
      <c r="AX374" s="14" t="s">
        <v>75</v>
      </c>
      <c r="AY374" s="236" t="s">
        <v>117</v>
      </c>
    </row>
    <row r="375" spans="2:51" s="14" customFormat="1" ht="11.25">
      <c r="B375" s="226"/>
      <c r="C375" s="227"/>
      <c r="D375" s="212" t="s">
        <v>130</v>
      </c>
      <c r="E375" s="228" t="s">
        <v>1</v>
      </c>
      <c r="F375" s="229" t="s">
        <v>167</v>
      </c>
      <c r="G375" s="227"/>
      <c r="H375" s="230">
        <v>3.8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AT375" s="236" t="s">
        <v>130</v>
      </c>
      <c r="AU375" s="236" t="s">
        <v>126</v>
      </c>
      <c r="AV375" s="14" t="s">
        <v>126</v>
      </c>
      <c r="AW375" s="14" t="s">
        <v>32</v>
      </c>
      <c r="AX375" s="14" t="s">
        <v>75</v>
      </c>
      <c r="AY375" s="236" t="s">
        <v>117</v>
      </c>
    </row>
    <row r="376" spans="2:51" s="14" customFormat="1" ht="11.25">
      <c r="B376" s="226"/>
      <c r="C376" s="227"/>
      <c r="D376" s="212" t="s">
        <v>130</v>
      </c>
      <c r="E376" s="228" t="s">
        <v>1</v>
      </c>
      <c r="F376" s="229" t="s">
        <v>168</v>
      </c>
      <c r="G376" s="227"/>
      <c r="H376" s="230">
        <v>4.2</v>
      </c>
      <c r="I376" s="231"/>
      <c r="J376" s="227"/>
      <c r="K376" s="227"/>
      <c r="L376" s="232"/>
      <c r="M376" s="233"/>
      <c r="N376" s="234"/>
      <c r="O376" s="234"/>
      <c r="P376" s="234"/>
      <c r="Q376" s="234"/>
      <c r="R376" s="234"/>
      <c r="S376" s="234"/>
      <c r="T376" s="235"/>
      <c r="AT376" s="236" t="s">
        <v>130</v>
      </c>
      <c r="AU376" s="236" t="s">
        <v>126</v>
      </c>
      <c r="AV376" s="14" t="s">
        <v>126</v>
      </c>
      <c r="AW376" s="14" t="s">
        <v>32</v>
      </c>
      <c r="AX376" s="14" t="s">
        <v>75</v>
      </c>
      <c r="AY376" s="236" t="s">
        <v>117</v>
      </c>
    </row>
    <row r="377" spans="2:51" s="14" customFormat="1" ht="11.25">
      <c r="B377" s="226"/>
      <c r="C377" s="227"/>
      <c r="D377" s="212" t="s">
        <v>130</v>
      </c>
      <c r="E377" s="228" t="s">
        <v>1</v>
      </c>
      <c r="F377" s="229" t="s">
        <v>169</v>
      </c>
      <c r="G377" s="227"/>
      <c r="H377" s="230">
        <v>4.8</v>
      </c>
      <c r="I377" s="231"/>
      <c r="J377" s="227"/>
      <c r="K377" s="227"/>
      <c r="L377" s="232"/>
      <c r="M377" s="233"/>
      <c r="N377" s="234"/>
      <c r="O377" s="234"/>
      <c r="P377" s="234"/>
      <c r="Q377" s="234"/>
      <c r="R377" s="234"/>
      <c r="S377" s="234"/>
      <c r="T377" s="235"/>
      <c r="AT377" s="236" t="s">
        <v>130</v>
      </c>
      <c r="AU377" s="236" t="s">
        <v>126</v>
      </c>
      <c r="AV377" s="14" t="s">
        <v>126</v>
      </c>
      <c r="AW377" s="14" t="s">
        <v>32</v>
      </c>
      <c r="AX377" s="14" t="s">
        <v>75</v>
      </c>
      <c r="AY377" s="236" t="s">
        <v>117</v>
      </c>
    </row>
    <row r="378" spans="2:51" s="14" customFormat="1" ht="11.25">
      <c r="B378" s="226"/>
      <c r="C378" s="227"/>
      <c r="D378" s="212" t="s">
        <v>130</v>
      </c>
      <c r="E378" s="228" t="s">
        <v>1</v>
      </c>
      <c r="F378" s="229" t="s">
        <v>170</v>
      </c>
      <c r="G378" s="227"/>
      <c r="H378" s="230">
        <v>2.8</v>
      </c>
      <c r="I378" s="231"/>
      <c r="J378" s="227"/>
      <c r="K378" s="227"/>
      <c r="L378" s="232"/>
      <c r="M378" s="233"/>
      <c r="N378" s="234"/>
      <c r="O378" s="234"/>
      <c r="P378" s="234"/>
      <c r="Q378" s="234"/>
      <c r="R378" s="234"/>
      <c r="S378" s="234"/>
      <c r="T378" s="235"/>
      <c r="AT378" s="236" t="s">
        <v>130</v>
      </c>
      <c r="AU378" s="236" t="s">
        <v>126</v>
      </c>
      <c r="AV378" s="14" t="s">
        <v>126</v>
      </c>
      <c r="AW378" s="14" t="s">
        <v>32</v>
      </c>
      <c r="AX378" s="14" t="s">
        <v>75</v>
      </c>
      <c r="AY378" s="236" t="s">
        <v>117</v>
      </c>
    </row>
    <row r="379" spans="2:51" s="14" customFormat="1" ht="11.25">
      <c r="B379" s="226"/>
      <c r="C379" s="227"/>
      <c r="D379" s="212" t="s">
        <v>130</v>
      </c>
      <c r="E379" s="228" t="s">
        <v>1</v>
      </c>
      <c r="F379" s="229" t="s">
        <v>171</v>
      </c>
      <c r="G379" s="227"/>
      <c r="H379" s="230">
        <v>10.4</v>
      </c>
      <c r="I379" s="231"/>
      <c r="J379" s="227"/>
      <c r="K379" s="227"/>
      <c r="L379" s="232"/>
      <c r="M379" s="233"/>
      <c r="N379" s="234"/>
      <c r="O379" s="234"/>
      <c r="P379" s="234"/>
      <c r="Q379" s="234"/>
      <c r="R379" s="234"/>
      <c r="S379" s="234"/>
      <c r="T379" s="235"/>
      <c r="AT379" s="236" t="s">
        <v>130</v>
      </c>
      <c r="AU379" s="236" t="s">
        <v>126</v>
      </c>
      <c r="AV379" s="14" t="s">
        <v>126</v>
      </c>
      <c r="AW379" s="14" t="s">
        <v>32</v>
      </c>
      <c r="AX379" s="14" t="s">
        <v>75</v>
      </c>
      <c r="AY379" s="236" t="s">
        <v>117</v>
      </c>
    </row>
    <row r="380" spans="2:51" s="15" customFormat="1" ht="11.25">
      <c r="B380" s="237"/>
      <c r="C380" s="238"/>
      <c r="D380" s="212" t="s">
        <v>130</v>
      </c>
      <c r="E380" s="239" t="s">
        <v>1</v>
      </c>
      <c r="F380" s="240" t="s">
        <v>144</v>
      </c>
      <c r="G380" s="238"/>
      <c r="H380" s="241">
        <v>89.7</v>
      </c>
      <c r="I380" s="242"/>
      <c r="J380" s="238"/>
      <c r="K380" s="238"/>
      <c r="L380" s="243"/>
      <c r="M380" s="244"/>
      <c r="N380" s="245"/>
      <c r="O380" s="245"/>
      <c r="P380" s="245"/>
      <c r="Q380" s="245"/>
      <c r="R380" s="245"/>
      <c r="S380" s="245"/>
      <c r="T380" s="246"/>
      <c r="AT380" s="247" t="s">
        <v>130</v>
      </c>
      <c r="AU380" s="247" t="s">
        <v>126</v>
      </c>
      <c r="AV380" s="15" t="s">
        <v>125</v>
      </c>
      <c r="AW380" s="15" t="s">
        <v>32</v>
      </c>
      <c r="AX380" s="15" t="s">
        <v>80</v>
      </c>
      <c r="AY380" s="247" t="s">
        <v>117</v>
      </c>
    </row>
    <row r="381" spans="1:65" s="2" customFormat="1" ht="21.75" customHeight="1">
      <c r="A381" s="35"/>
      <c r="B381" s="36"/>
      <c r="C381" s="199" t="s">
        <v>402</v>
      </c>
      <c r="D381" s="199" t="s">
        <v>120</v>
      </c>
      <c r="E381" s="200" t="s">
        <v>403</v>
      </c>
      <c r="F381" s="201" t="s">
        <v>404</v>
      </c>
      <c r="G381" s="202" t="s">
        <v>351</v>
      </c>
      <c r="H381" s="203">
        <v>1</v>
      </c>
      <c r="I381" s="204"/>
      <c r="J381" s="205">
        <f>ROUND(I381*H381,2)</f>
        <v>0</v>
      </c>
      <c r="K381" s="201" t="s">
        <v>124</v>
      </c>
      <c r="L381" s="40"/>
      <c r="M381" s="206" t="s">
        <v>1</v>
      </c>
      <c r="N381" s="207" t="s">
        <v>41</v>
      </c>
      <c r="O381" s="72"/>
      <c r="P381" s="208">
        <f>O381*H381</f>
        <v>0</v>
      </c>
      <c r="Q381" s="208">
        <v>0</v>
      </c>
      <c r="R381" s="208">
        <f>Q381*H381</f>
        <v>0</v>
      </c>
      <c r="S381" s="208">
        <v>0.0187</v>
      </c>
      <c r="T381" s="209">
        <f>S381*H381</f>
        <v>0.0187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10" t="s">
        <v>266</v>
      </c>
      <c r="AT381" s="210" t="s">
        <v>120</v>
      </c>
      <c r="AU381" s="210" t="s">
        <v>126</v>
      </c>
      <c r="AY381" s="18" t="s">
        <v>117</v>
      </c>
      <c r="BE381" s="211">
        <f>IF(N381="základní",J381,0)</f>
        <v>0</v>
      </c>
      <c r="BF381" s="211">
        <f>IF(N381="snížená",J381,0)</f>
        <v>0</v>
      </c>
      <c r="BG381" s="211">
        <f>IF(N381="zákl. přenesená",J381,0)</f>
        <v>0</v>
      </c>
      <c r="BH381" s="211">
        <f>IF(N381="sníž. přenesená",J381,0)</f>
        <v>0</v>
      </c>
      <c r="BI381" s="211">
        <f>IF(N381="nulová",J381,0)</f>
        <v>0</v>
      </c>
      <c r="BJ381" s="18" t="s">
        <v>126</v>
      </c>
      <c r="BK381" s="211">
        <f>ROUND(I381*H381,2)</f>
        <v>0</v>
      </c>
      <c r="BL381" s="18" t="s">
        <v>266</v>
      </c>
      <c r="BM381" s="210" t="s">
        <v>405</v>
      </c>
    </row>
    <row r="382" spans="1:47" s="2" customFormat="1" ht="19.5">
      <c r="A382" s="35"/>
      <c r="B382" s="36"/>
      <c r="C382" s="37"/>
      <c r="D382" s="212" t="s">
        <v>128</v>
      </c>
      <c r="E382" s="37"/>
      <c r="F382" s="213" t="s">
        <v>406</v>
      </c>
      <c r="G382" s="37"/>
      <c r="H382" s="37"/>
      <c r="I382" s="111"/>
      <c r="J382" s="37"/>
      <c r="K382" s="37"/>
      <c r="L382" s="40"/>
      <c r="M382" s="214"/>
      <c r="N382" s="215"/>
      <c r="O382" s="72"/>
      <c r="P382" s="72"/>
      <c r="Q382" s="72"/>
      <c r="R382" s="72"/>
      <c r="S382" s="72"/>
      <c r="T382" s="73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T382" s="18" t="s">
        <v>128</v>
      </c>
      <c r="AU382" s="18" t="s">
        <v>126</v>
      </c>
    </row>
    <row r="383" spans="2:51" s="14" customFormat="1" ht="11.25">
      <c r="B383" s="226"/>
      <c r="C383" s="227"/>
      <c r="D383" s="212" t="s">
        <v>130</v>
      </c>
      <c r="E383" s="228" t="s">
        <v>1</v>
      </c>
      <c r="F383" s="229" t="s">
        <v>407</v>
      </c>
      <c r="G383" s="227"/>
      <c r="H383" s="230">
        <v>1</v>
      </c>
      <c r="I383" s="231"/>
      <c r="J383" s="227"/>
      <c r="K383" s="227"/>
      <c r="L383" s="232"/>
      <c r="M383" s="233"/>
      <c r="N383" s="234"/>
      <c r="O383" s="234"/>
      <c r="P383" s="234"/>
      <c r="Q383" s="234"/>
      <c r="R383" s="234"/>
      <c r="S383" s="234"/>
      <c r="T383" s="235"/>
      <c r="AT383" s="236" t="s">
        <v>130</v>
      </c>
      <c r="AU383" s="236" t="s">
        <v>126</v>
      </c>
      <c r="AV383" s="14" t="s">
        <v>126</v>
      </c>
      <c r="AW383" s="14" t="s">
        <v>32</v>
      </c>
      <c r="AX383" s="14" t="s">
        <v>80</v>
      </c>
      <c r="AY383" s="236" t="s">
        <v>117</v>
      </c>
    </row>
    <row r="384" spans="1:65" s="2" customFormat="1" ht="16.5" customHeight="1">
      <c r="A384" s="35"/>
      <c r="B384" s="36"/>
      <c r="C384" s="261" t="s">
        <v>408</v>
      </c>
      <c r="D384" s="261" t="s">
        <v>409</v>
      </c>
      <c r="E384" s="262" t="s">
        <v>410</v>
      </c>
      <c r="F384" s="263" t="s">
        <v>411</v>
      </c>
      <c r="G384" s="264" t="s">
        <v>160</v>
      </c>
      <c r="H384" s="265">
        <v>2.05</v>
      </c>
      <c r="I384" s="266"/>
      <c r="J384" s="267">
        <f>ROUND(I384*H384,2)</f>
        <v>0</v>
      </c>
      <c r="K384" s="263" t="s">
        <v>124</v>
      </c>
      <c r="L384" s="268"/>
      <c r="M384" s="269" t="s">
        <v>1</v>
      </c>
      <c r="N384" s="270" t="s">
        <v>41</v>
      </c>
      <c r="O384" s="72"/>
      <c r="P384" s="208">
        <f>O384*H384</f>
        <v>0</v>
      </c>
      <c r="Q384" s="208">
        <v>0.005</v>
      </c>
      <c r="R384" s="208">
        <f>Q384*H384</f>
        <v>0.010249999999999999</v>
      </c>
      <c r="S384" s="208">
        <v>0</v>
      </c>
      <c r="T384" s="209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10" t="s">
        <v>361</v>
      </c>
      <c r="AT384" s="210" t="s">
        <v>409</v>
      </c>
      <c r="AU384" s="210" t="s">
        <v>126</v>
      </c>
      <c r="AY384" s="18" t="s">
        <v>117</v>
      </c>
      <c r="BE384" s="211">
        <f>IF(N384="základní",J384,0)</f>
        <v>0</v>
      </c>
      <c r="BF384" s="211">
        <f>IF(N384="snížená",J384,0)</f>
        <v>0</v>
      </c>
      <c r="BG384" s="211">
        <f>IF(N384="zákl. přenesená",J384,0)</f>
        <v>0</v>
      </c>
      <c r="BH384" s="211">
        <f>IF(N384="sníž. přenesená",J384,0)</f>
        <v>0</v>
      </c>
      <c r="BI384" s="211">
        <f>IF(N384="nulová",J384,0)</f>
        <v>0</v>
      </c>
      <c r="BJ384" s="18" t="s">
        <v>126</v>
      </c>
      <c r="BK384" s="211">
        <f>ROUND(I384*H384,2)</f>
        <v>0</v>
      </c>
      <c r="BL384" s="18" t="s">
        <v>266</v>
      </c>
      <c r="BM384" s="210" t="s">
        <v>412</v>
      </c>
    </row>
    <row r="385" spans="1:47" s="2" customFormat="1" ht="11.25">
      <c r="A385" s="35"/>
      <c r="B385" s="36"/>
      <c r="C385" s="37"/>
      <c r="D385" s="212" t="s">
        <v>128</v>
      </c>
      <c r="E385" s="37"/>
      <c r="F385" s="213" t="s">
        <v>411</v>
      </c>
      <c r="G385" s="37"/>
      <c r="H385" s="37"/>
      <c r="I385" s="111"/>
      <c r="J385" s="37"/>
      <c r="K385" s="37"/>
      <c r="L385" s="40"/>
      <c r="M385" s="214"/>
      <c r="N385" s="215"/>
      <c r="O385" s="72"/>
      <c r="P385" s="72"/>
      <c r="Q385" s="72"/>
      <c r="R385" s="72"/>
      <c r="S385" s="72"/>
      <c r="T385" s="73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8" t="s">
        <v>128</v>
      </c>
      <c r="AU385" s="18" t="s">
        <v>126</v>
      </c>
    </row>
    <row r="386" spans="2:51" s="14" customFormat="1" ht="11.25">
      <c r="B386" s="226"/>
      <c r="C386" s="227"/>
      <c r="D386" s="212" t="s">
        <v>130</v>
      </c>
      <c r="E386" s="228" t="s">
        <v>1</v>
      </c>
      <c r="F386" s="229" t="s">
        <v>413</v>
      </c>
      <c r="G386" s="227"/>
      <c r="H386" s="230">
        <v>2.05</v>
      </c>
      <c r="I386" s="231"/>
      <c r="J386" s="227"/>
      <c r="K386" s="227"/>
      <c r="L386" s="232"/>
      <c r="M386" s="233"/>
      <c r="N386" s="234"/>
      <c r="O386" s="234"/>
      <c r="P386" s="234"/>
      <c r="Q386" s="234"/>
      <c r="R386" s="234"/>
      <c r="S386" s="234"/>
      <c r="T386" s="235"/>
      <c r="AT386" s="236" t="s">
        <v>130</v>
      </c>
      <c r="AU386" s="236" t="s">
        <v>126</v>
      </c>
      <c r="AV386" s="14" t="s">
        <v>126</v>
      </c>
      <c r="AW386" s="14" t="s">
        <v>32</v>
      </c>
      <c r="AX386" s="14" t="s">
        <v>80</v>
      </c>
      <c r="AY386" s="236" t="s">
        <v>117</v>
      </c>
    </row>
    <row r="387" spans="1:65" s="2" customFormat="1" ht="21.75" customHeight="1">
      <c r="A387" s="35"/>
      <c r="B387" s="36"/>
      <c r="C387" s="199" t="s">
        <v>414</v>
      </c>
      <c r="D387" s="199" t="s">
        <v>120</v>
      </c>
      <c r="E387" s="200" t="s">
        <v>415</v>
      </c>
      <c r="F387" s="201" t="s">
        <v>416</v>
      </c>
      <c r="G387" s="202" t="s">
        <v>351</v>
      </c>
      <c r="H387" s="203">
        <v>10</v>
      </c>
      <c r="I387" s="204"/>
      <c r="J387" s="205">
        <f>ROUND(I387*H387,2)</f>
        <v>0</v>
      </c>
      <c r="K387" s="201" t="s">
        <v>124</v>
      </c>
      <c r="L387" s="40"/>
      <c r="M387" s="206" t="s">
        <v>1</v>
      </c>
      <c r="N387" s="207" t="s">
        <v>41</v>
      </c>
      <c r="O387" s="72"/>
      <c r="P387" s="208">
        <f>O387*H387</f>
        <v>0</v>
      </c>
      <c r="Q387" s="208">
        <v>0</v>
      </c>
      <c r="R387" s="208">
        <f>Q387*H387</f>
        <v>0</v>
      </c>
      <c r="S387" s="208">
        <v>0.0149</v>
      </c>
      <c r="T387" s="209">
        <f>S387*H387</f>
        <v>0.149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10" t="s">
        <v>266</v>
      </c>
      <c r="AT387" s="210" t="s">
        <v>120</v>
      </c>
      <c r="AU387" s="210" t="s">
        <v>126</v>
      </c>
      <c r="AY387" s="18" t="s">
        <v>117</v>
      </c>
      <c r="BE387" s="211">
        <f>IF(N387="základní",J387,0)</f>
        <v>0</v>
      </c>
      <c r="BF387" s="211">
        <f>IF(N387="snížená",J387,0)</f>
        <v>0</v>
      </c>
      <c r="BG387" s="211">
        <f>IF(N387="zákl. přenesená",J387,0)</f>
        <v>0</v>
      </c>
      <c r="BH387" s="211">
        <f>IF(N387="sníž. přenesená",J387,0)</f>
        <v>0</v>
      </c>
      <c r="BI387" s="211">
        <f>IF(N387="nulová",J387,0)</f>
        <v>0</v>
      </c>
      <c r="BJ387" s="18" t="s">
        <v>126</v>
      </c>
      <c r="BK387" s="211">
        <f>ROUND(I387*H387,2)</f>
        <v>0</v>
      </c>
      <c r="BL387" s="18" t="s">
        <v>266</v>
      </c>
      <c r="BM387" s="210" t="s">
        <v>417</v>
      </c>
    </row>
    <row r="388" spans="1:47" s="2" customFormat="1" ht="19.5">
      <c r="A388" s="35"/>
      <c r="B388" s="36"/>
      <c r="C388" s="37"/>
      <c r="D388" s="212" t="s">
        <v>128</v>
      </c>
      <c r="E388" s="37"/>
      <c r="F388" s="213" t="s">
        <v>418</v>
      </c>
      <c r="G388" s="37"/>
      <c r="H388" s="37"/>
      <c r="I388" s="111"/>
      <c r="J388" s="37"/>
      <c r="K388" s="37"/>
      <c r="L388" s="40"/>
      <c r="M388" s="214"/>
      <c r="N388" s="215"/>
      <c r="O388" s="72"/>
      <c r="P388" s="72"/>
      <c r="Q388" s="72"/>
      <c r="R388" s="72"/>
      <c r="S388" s="72"/>
      <c r="T388" s="73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8" t="s">
        <v>128</v>
      </c>
      <c r="AU388" s="18" t="s">
        <v>126</v>
      </c>
    </row>
    <row r="389" spans="2:51" s="14" customFormat="1" ht="11.25">
      <c r="B389" s="226"/>
      <c r="C389" s="227"/>
      <c r="D389" s="212" t="s">
        <v>130</v>
      </c>
      <c r="E389" s="228" t="s">
        <v>1</v>
      </c>
      <c r="F389" s="229" t="s">
        <v>419</v>
      </c>
      <c r="G389" s="227"/>
      <c r="H389" s="230">
        <v>7</v>
      </c>
      <c r="I389" s="231"/>
      <c r="J389" s="227"/>
      <c r="K389" s="227"/>
      <c r="L389" s="232"/>
      <c r="M389" s="233"/>
      <c r="N389" s="234"/>
      <c r="O389" s="234"/>
      <c r="P389" s="234"/>
      <c r="Q389" s="234"/>
      <c r="R389" s="234"/>
      <c r="S389" s="234"/>
      <c r="T389" s="235"/>
      <c r="AT389" s="236" t="s">
        <v>130</v>
      </c>
      <c r="AU389" s="236" t="s">
        <v>126</v>
      </c>
      <c r="AV389" s="14" t="s">
        <v>126</v>
      </c>
      <c r="AW389" s="14" t="s">
        <v>32</v>
      </c>
      <c r="AX389" s="14" t="s">
        <v>75</v>
      </c>
      <c r="AY389" s="236" t="s">
        <v>117</v>
      </c>
    </row>
    <row r="390" spans="2:51" s="14" customFormat="1" ht="11.25">
      <c r="B390" s="226"/>
      <c r="C390" s="227"/>
      <c r="D390" s="212" t="s">
        <v>130</v>
      </c>
      <c r="E390" s="228" t="s">
        <v>1</v>
      </c>
      <c r="F390" s="229" t="s">
        <v>420</v>
      </c>
      <c r="G390" s="227"/>
      <c r="H390" s="230">
        <v>3</v>
      </c>
      <c r="I390" s="231"/>
      <c r="J390" s="227"/>
      <c r="K390" s="227"/>
      <c r="L390" s="232"/>
      <c r="M390" s="233"/>
      <c r="N390" s="234"/>
      <c r="O390" s="234"/>
      <c r="P390" s="234"/>
      <c r="Q390" s="234"/>
      <c r="R390" s="234"/>
      <c r="S390" s="234"/>
      <c r="T390" s="235"/>
      <c r="AT390" s="236" t="s">
        <v>130</v>
      </c>
      <c r="AU390" s="236" t="s">
        <v>126</v>
      </c>
      <c r="AV390" s="14" t="s">
        <v>126</v>
      </c>
      <c r="AW390" s="14" t="s">
        <v>32</v>
      </c>
      <c r="AX390" s="14" t="s">
        <v>75</v>
      </c>
      <c r="AY390" s="236" t="s">
        <v>117</v>
      </c>
    </row>
    <row r="391" spans="2:51" s="15" customFormat="1" ht="11.25">
      <c r="B391" s="237"/>
      <c r="C391" s="238"/>
      <c r="D391" s="212" t="s">
        <v>130</v>
      </c>
      <c r="E391" s="239" t="s">
        <v>1</v>
      </c>
      <c r="F391" s="240" t="s">
        <v>144</v>
      </c>
      <c r="G391" s="238"/>
      <c r="H391" s="241">
        <v>10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AT391" s="247" t="s">
        <v>130</v>
      </c>
      <c r="AU391" s="247" t="s">
        <v>126</v>
      </c>
      <c r="AV391" s="15" t="s">
        <v>125</v>
      </c>
      <c r="AW391" s="15" t="s">
        <v>32</v>
      </c>
      <c r="AX391" s="15" t="s">
        <v>80</v>
      </c>
      <c r="AY391" s="247" t="s">
        <v>117</v>
      </c>
    </row>
    <row r="392" spans="1:65" s="2" customFormat="1" ht="16.5" customHeight="1">
      <c r="A392" s="35"/>
      <c r="B392" s="36"/>
      <c r="C392" s="261" t="s">
        <v>421</v>
      </c>
      <c r="D392" s="261" t="s">
        <v>409</v>
      </c>
      <c r="E392" s="262" t="s">
        <v>422</v>
      </c>
      <c r="F392" s="263" t="s">
        <v>423</v>
      </c>
      <c r="G392" s="264" t="s">
        <v>160</v>
      </c>
      <c r="H392" s="265">
        <v>11.6</v>
      </c>
      <c r="I392" s="266"/>
      <c r="J392" s="267">
        <f>ROUND(I392*H392,2)</f>
        <v>0</v>
      </c>
      <c r="K392" s="263" t="s">
        <v>124</v>
      </c>
      <c r="L392" s="268"/>
      <c r="M392" s="269" t="s">
        <v>1</v>
      </c>
      <c r="N392" s="270" t="s">
        <v>41</v>
      </c>
      <c r="O392" s="72"/>
      <c r="P392" s="208">
        <f>O392*H392</f>
        <v>0</v>
      </c>
      <c r="Q392" s="208">
        <v>0.008</v>
      </c>
      <c r="R392" s="208">
        <f>Q392*H392</f>
        <v>0.0928</v>
      </c>
      <c r="S392" s="208">
        <v>0</v>
      </c>
      <c r="T392" s="209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10" t="s">
        <v>361</v>
      </c>
      <c r="AT392" s="210" t="s">
        <v>409</v>
      </c>
      <c r="AU392" s="210" t="s">
        <v>126</v>
      </c>
      <c r="AY392" s="18" t="s">
        <v>117</v>
      </c>
      <c r="BE392" s="211">
        <f>IF(N392="základní",J392,0)</f>
        <v>0</v>
      </c>
      <c r="BF392" s="211">
        <f>IF(N392="snížená",J392,0)</f>
        <v>0</v>
      </c>
      <c r="BG392" s="211">
        <f>IF(N392="zákl. přenesená",J392,0)</f>
        <v>0</v>
      </c>
      <c r="BH392" s="211">
        <f>IF(N392="sníž. přenesená",J392,0)</f>
        <v>0</v>
      </c>
      <c r="BI392" s="211">
        <f>IF(N392="nulová",J392,0)</f>
        <v>0</v>
      </c>
      <c r="BJ392" s="18" t="s">
        <v>126</v>
      </c>
      <c r="BK392" s="211">
        <f>ROUND(I392*H392,2)</f>
        <v>0</v>
      </c>
      <c r="BL392" s="18" t="s">
        <v>266</v>
      </c>
      <c r="BM392" s="210" t="s">
        <v>424</v>
      </c>
    </row>
    <row r="393" spans="1:47" s="2" customFormat="1" ht="11.25">
      <c r="A393" s="35"/>
      <c r="B393" s="36"/>
      <c r="C393" s="37"/>
      <c r="D393" s="212" t="s">
        <v>128</v>
      </c>
      <c r="E393" s="37"/>
      <c r="F393" s="213" t="s">
        <v>423</v>
      </c>
      <c r="G393" s="37"/>
      <c r="H393" s="37"/>
      <c r="I393" s="111"/>
      <c r="J393" s="37"/>
      <c r="K393" s="37"/>
      <c r="L393" s="40"/>
      <c r="M393" s="214"/>
      <c r="N393" s="215"/>
      <c r="O393" s="72"/>
      <c r="P393" s="72"/>
      <c r="Q393" s="72"/>
      <c r="R393" s="72"/>
      <c r="S393" s="72"/>
      <c r="T393" s="73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128</v>
      </c>
      <c r="AU393" s="18" t="s">
        <v>126</v>
      </c>
    </row>
    <row r="394" spans="2:51" s="14" customFormat="1" ht="11.25">
      <c r="B394" s="226"/>
      <c r="C394" s="227"/>
      <c r="D394" s="212" t="s">
        <v>130</v>
      </c>
      <c r="E394" s="228" t="s">
        <v>1</v>
      </c>
      <c r="F394" s="229" t="s">
        <v>425</v>
      </c>
      <c r="G394" s="227"/>
      <c r="H394" s="230">
        <v>8.75</v>
      </c>
      <c r="I394" s="231"/>
      <c r="J394" s="227"/>
      <c r="K394" s="227"/>
      <c r="L394" s="232"/>
      <c r="M394" s="233"/>
      <c r="N394" s="234"/>
      <c r="O394" s="234"/>
      <c r="P394" s="234"/>
      <c r="Q394" s="234"/>
      <c r="R394" s="234"/>
      <c r="S394" s="234"/>
      <c r="T394" s="235"/>
      <c r="AT394" s="236" t="s">
        <v>130</v>
      </c>
      <c r="AU394" s="236" t="s">
        <v>126</v>
      </c>
      <c r="AV394" s="14" t="s">
        <v>126</v>
      </c>
      <c r="AW394" s="14" t="s">
        <v>32</v>
      </c>
      <c r="AX394" s="14" t="s">
        <v>75</v>
      </c>
      <c r="AY394" s="236" t="s">
        <v>117</v>
      </c>
    </row>
    <row r="395" spans="2:51" s="14" customFormat="1" ht="11.25">
      <c r="B395" s="226"/>
      <c r="C395" s="227"/>
      <c r="D395" s="212" t="s">
        <v>130</v>
      </c>
      <c r="E395" s="228" t="s">
        <v>1</v>
      </c>
      <c r="F395" s="229" t="s">
        <v>426</v>
      </c>
      <c r="G395" s="227"/>
      <c r="H395" s="230">
        <v>2.85</v>
      </c>
      <c r="I395" s="231"/>
      <c r="J395" s="227"/>
      <c r="K395" s="227"/>
      <c r="L395" s="232"/>
      <c r="M395" s="233"/>
      <c r="N395" s="234"/>
      <c r="O395" s="234"/>
      <c r="P395" s="234"/>
      <c r="Q395" s="234"/>
      <c r="R395" s="234"/>
      <c r="S395" s="234"/>
      <c r="T395" s="235"/>
      <c r="AT395" s="236" t="s">
        <v>130</v>
      </c>
      <c r="AU395" s="236" t="s">
        <v>126</v>
      </c>
      <c r="AV395" s="14" t="s">
        <v>126</v>
      </c>
      <c r="AW395" s="14" t="s">
        <v>32</v>
      </c>
      <c r="AX395" s="14" t="s">
        <v>75</v>
      </c>
      <c r="AY395" s="236" t="s">
        <v>117</v>
      </c>
    </row>
    <row r="396" spans="2:51" s="15" customFormat="1" ht="11.25">
      <c r="B396" s="237"/>
      <c r="C396" s="238"/>
      <c r="D396" s="212" t="s">
        <v>130</v>
      </c>
      <c r="E396" s="239" t="s">
        <v>1</v>
      </c>
      <c r="F396" s="240" t="s">
        <v>144</v>
      </c>
      <c r="G396" s="238"/>
      <c r="H396" s="241">
        <v>11.6</v>
      </c>
      <c r="I396" s="242"/>
      <c r="J396" s="238"/>
      <c r="K396" s="238"/>
      <c r="L396" s="243"/>
      <c r="M396" s="244"/>
      <c r="N396" s="245"/>
      <c r="O396" s="245"/>
      <c r="P396" s="245"/>
      <c r="Q396" s="245"/>
      <c r="R396" s="245"/>
      <c r="S396" s="245"/>
      <c r="T396" s="246"/>
      <c r="AT396" s="247" t="s">
        <v>130</v>
      </c>
      <c r="AU396" s="247" t="s">
        <v>126</v>
      </c>
      <c r="AV396" s="15" t="s">
        <v>125</v>
      </c>
      <c r="AW396" s="15" t="s">
        <v>32</v>
      </c>
      <c r="AX396" s="15" t="s">
        <v>80</v>
      </c>
      <c r="AY396" s="247" t="s">
        <v>117</v>
      </c>
    </row>
    <row r="397" spans="1:65" s="2" customFormat="1" ht="21.75" customHeight="1">
      <c r="A397" s="35"/>
      <c r="B397" s="36"/>
      <c r="C397" s="199" t="s">
        <v>427</v>
      </c>
      <c r="D397" s="199" t="s">
        <v>120</v>
      </c>
      <c r="E397" s="200" t="s">
        <v>428</v>
      </c>
      <c r="F397" s="201" t="s">
        <v>429</v>
      </c>
      <c r="G397" s="202" t="s">
        <v>343</v>
      </c>
      <c r="H397" s="259"/>
      <c r="I397" s="204"/>
      <c r="J397" s="205">
        <f>ROUND(I397*H397,2)</f>
        <v>0</v>
      </c>
      <c r="K397" s="201" t="s">
        <v>124</v>
      </c>
      <c r="L397" s="40"/>
      <c r="M397" s="206" t="s">
        <v>1</v>
      </c>
      <c r="N397" s="207" t="s">
        <v>41</v>
      </c>
      <c r="O397" s="72"/>
      <c r="P397" s="208">
        <f>O397*H397</f>
        <v>0</v>
      </c>
      <c r="Q397" s="208">
        <v>0</v>
      </c>
      <c r="R397" s="208">
        <f>Q397*H397</f>
        <v>0</v>
      </c>
      <c r="S397" s="208">
        <v>0</v>
      </c>
      <c r="T397" s="209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10" t="s">
        <v>266</v>
      </c>
      <c r="AT397" s="210" t="s">
        <v>120</v>
      </c>
      <c r="AU397" s="210" t="s">
        <v>126</v>
      </c>
      <c r="AY397" s="18" t="s">
        <v>117</v>
      </c>
      <c r="BE397" s="211">
        <f>IF(N397="základní",J397,0)</f>
        <v>0</v>
      </c>
      <c r="BF397" s="211">
        <f>IF(N397="snížená",J397,0)</f>
        <v>0</v>
      </c>
      <c r="BG397" s="211">
        <f>IF(N397="zákl. přenesená",J397,0)</f>
        <v>0</v>
      </c>
      <c r="BH397" s="211">
        <f>IF(N397="sníž. přenesená",J397,0)</f>
        <v>0</v>
      </c>
      <c r="BI397" s="211">
        <f>IF(N397="nulová",J397,0)</f>
        <v>0</v>
      </c>
      <c r="BJ397" s="18" t="s">
        <v>126</v>
      </c>
      <c r="BK397" s="211">
        <f>ROUND(I397*H397,2)</f>
        <v>0</v>
      </c>
      <c r="BL397" s="18" t="s">
        <v>266</v>
      </c>
      <c r="BM397" s="210" t="s">
        <v>430</v>
      </c>
    </row>
    <row r="398" spans="1:47" s="2" customFormat="1" ht="29.25">
      <c r="A398" s="35"/>
      <c r="B398" s="36"/>
      <c r="C398" s="37"/>
      <c r="D398" s="212" t="s">
        <v>128</v>
      </c>
      <c r="E398" s="37"/>
      <c r="F398" s="213" t="s">
        <v>431</v>
      </c>
      <c r="G398" s="37"/>
      <c r="H398" s="37"/>
      <c r="I398" s="111"/>
      <c r="J398" s="37"/>
      <c r="K398" s="37"/>
      <c r="L398" s="40"/>
      <c r="M398" s="214"/>
      <c r="N398" s="215"/>
      <c r="O398" s="72"/>
      <c r="P398" s="72"/>
      <c r="Q398" s="72"/>
      <c r="R398" s="72"/>
      <c r="S398" s="72"/>
      <c r="T398" s="73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T398" s="18" t="s">
        <v>128</v>
      </c>
      <c r="AU398" s="18" t="s">
        <v>126</v>
      </c>
    </row>
    <row r="399" spans="2:63" s="12" customFormat="1" ht="22.9" customHeight="1">
      <c r="B399" s="183"/>
      <c r="C399" s="184"/>
      <c r="D399" s="185" t="s">
        <v>74</v>
      </c>
      <c r="E399" s="197" t="s">
        <v>432</v>
      </c>
      <c r="F399" s="197" t="s">
        <v>433</v>
      </c>
      <c r="G399" s="184"/>
      <c r="H399" s="184"/>
      <c r="I399" s="187"/>
      <c r="J399" s="198">
        <f>BK399</f>
        <v>0</v>
      </c>
      <c r="K399" s="184"/>
      <c r="L399" s="189"/>
      <c r="M399" s="190"/>
      <c r="N399" s="191"/>
      <c r="O399" s="191"/>
      <c r="P399" s="192">
        <f>SUM(P400:P447)</f>
        <v>0</v>
      </c>
      <c r="Q399" s="191"/>
      <c r="R399" s="192">
        <f>SUM(R400:R447)</f>
        <v>0.0401908</v>
      </c>
      <c r="S399" s="191"/>
      <c r="T399" s="193">
        <f>SUM(T400:T447)</f>
        <v>0</v>
      </c>
      <c r="AR399" s="194" t="s">
        <v>126</v>
      </c>
      <c r="AT399" s="195" t="s">
        <v>74</v>
      </c>
      <c r="AU399" s="195" t="s">
        <v>80</v>
      </c>
      <c r="AY399" s="194" t="s">
        <v>117</v>
      </c>
      <c r="BK399" s="196">
        <f>SUM(BK400:BK447)</f>
        <v>0</v>
      </c>
    </row>
    <row r="400" spans="1:65" s="2" customFormat="1" ht="16.5" customHeight="1">
      <c r="A400" s="35"/>
      <c r="B400" s="36"/>
      <c r="C400" s="199" t="s">
        <v>434</v>
      </c>
      <c r="D400" s="199" t="s">
        <v>120</v>
      </c>
      <c r="E400" s="200" t="s">
        <v>435</v>
      </c>
      <c r="F400" s="201" t="s">
        <v>436</v>
      </c>
      <c r="G400" s="202" t="s">
        <v>123</v>
      </c>
      <c r="H400" s="203">
        <v>17.03</v>
      </c>
      <c r="I400" s="204"/>
      <c r="J400" s="205">
        <f>ROUND(I400*H400,2)</f>
        <v>0</v>
      </c>
      <c r="K400" s="201" t="s">
        <v>124</v>
      </c>
      <c r="L400" s="40"/>
      <c r="M400" s="206" t="s">
        <v>1</v>
      </c>
      <c r="N400" s="207" t="s">
        <v>41</v>
      </c>
      <c r="O400" s="72"/>
      <c r="P400" s="208">
        <f>O400*H400</f>
        <v>0</v>
      </c>
      <c r="Q400" s="208">
        <v>0.0015</v>
      </c>
      <c r="R400" s="208">
        <f>Q400*H400</f>
        <v>0.025545</v>
      </c>
      <c r="S400" s="208">
        <v>0</v>
      </c>
      <c r="T400" s="209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0" t="s">
        <v>266</v>
      </c>
      <c r="AT400" s="210" t="s">
        <v>120</v>
      </c>
      <c r="AU400" s="210" t="s">
        <v>126</v>
      </c>
      <c r="AY400" s="18" t="s">
        <v>117</v>
      </c>
      <c r="BE400" s="211">
        <f>IF(N400="základní",J400,0)</f>
        <v>0</v>
      </c>
      <c r="BF400" s="211">
        <f>IF(N400="snížená",J400,0)</f>
        <v>0</v>
      </c>
      <c r="BG400" s="211">
        <f>IF(N400="zákl. přenesená",J400,0)</f>
        <v>0</v>
      </c>
      <c r="BH400" s="211">
        <f>IF(N400="sníž. přenesená",J400,0)</f>
        <v>0</v>
      </c>
      <c r="BI400" s="211">
        <f>IF(N400="nulová",J400,0)</f>
        <v>0</v>
      </c>
      <c r="BJ400" s="18" t="s">
        <v>126</v>
      </c>
      <c r="BK400" s="211">
        <f>ROUND(I400*H400,2)</f>
        <v>0</v>
      </c>
      <c r="BL400" s="18" t="s">
        <v>266</v>
      </c>
      <c r="BM400" s="210" t="s">
        <v>437</v>
      </c>
    </row>
    <row r="401" spans="1:47" s="2" customFormat="1" ht="11.25">
      <c r="A401" s="35"/>
      <c r="B401" s="36"/>
      <c r="C401" s="37"/>
      <c r="D401" s="212" t="s">
        <v>128</v>
      </c>
      <c r="E401" s="37"/>
      <c r="F401" s="213" t="s">
        <v>438</v>
      </c>
      <c r="G401" s="37"/>
      <c r="H401" s="37"/>
      <c r="I401" s="111"/>
      <c r="J401" s="37"/>
      <c r="K401" s="37"/>
      <c r="L401" s="40"/>
      <c r="M401" s="214"/>
      <c r="N401" s="215"/>
      <c r="O401" s="72"/>
      <c r="P401" s="72"/>
      <c r="Q401" s="72"/>
      <c r="R401" s="72"/>
      <c r="S401" s="72"/>
      <c r="T401" s="73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128</v>
      </c>
      <c r="AU401" s="18" t="s">
        <v>126</v>
      </c>
    </row>
    <row r="402" spans="2:51" s="13" customFormat="1" ht="11.25">
      <c r="B402" s="216"/>
      <c r="C402" s="217"/>
      <c r="D402" s="212" t="s">
        <v>130</v>
      </c>
      <c r="E402" s="218" t="s">
        <v>1</v>
      </c>
      <c r="F402" s="219" t="s">
        <v>184</v>
      </c>
      <c r="G402" s="217"/>
      <c r="H402" s="218" t="s">
        <v>1</v>
      </c>
      <c r="I402" s="220"/>
      <c r="J402" s="217"/>
      <c r="K402" s="217"/>
      <c r="L402" s="221"/>
      <c r="M402" s="222"/>
      <c r="N402" s="223"/>
      <c r="O402" s="223"/>
      <c r="P402" s="223"/>
      <c r="Q402" s="223"/>
      <c r="R402" s="223"/>
      <c r="S402" s="223"/>
      <c r="T402" s="224"/>
      <c r="AT402" s="225" t="s">
        <v>130</v>
      </c>
      <c r="AU402" s="225" t="s">
        <v>126</v>
      </c>
      <c r="AV402" s="13" t="s">
        <v>80</v>
      </c>
      <c r="AW402" s="13" t="s">
        <v>32</v>
      </c>
      <c r="AX402" s="13" t="s">
        <v>75</v>
      </c>
      <c r="AY402" s="225" t="s">
        <v>117</v>
      </c>
    </row>
    <row r="403" spans="2:51" s="13" customFormat="1" ht="11.25">
      <c r="B403" s="216"/>
      <c r="C403" s="217"/>
      <c r="D403" s="212" t="s">
        <v>130</v>
      </c>
      <c r="E403" s="218" t="s">
        <v>1</v>
      </c>
      <c r="F403" s="219" t="s">
        <v>163</v>
      </c>
      <c r="G403" s="217"/>
      <c r="H403" s="218" t="s">
        <v>1</v>
      </c>
      <c r="I403" s="220"/>
      <c r="J403" s="217"/>
      <c r="K403" s="217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130</v>
      </c>
      <c r="AU403" s="225" t="s">
        <v>126</v>
      </c>
      <c r="AV403" s="13" t="s">
        <v>80</v>
      </c>
      <c r="AW403" s="13" t="s">
        <v>32</v>
      </c>
      <c r="AX403" s="13" t="s">
        <v>75</v>
      </c>
      <c r="AY403" s="225" t="s">
        <v>117</v>
      </c>
    </row>
    <row r="404" spans="2:51" s="14" customFormat="1" ht="11.25">
      <c r="B404" s="226"/>
      <c r="C404" s="227"/>
      <c r="D404" s="212" t="s">
        <v>130</v>
      </c>
      <c r="E404" s="228" t="s">
        <v>1</v>
      </c>
      <c r="F404" s="229" t="s">
        <v>185</v>
      </c>
      <c r="G404" s="227"/>
      <c r="H404" s="230">
        <v>6.65</v>
      </c>
      <c r="I404" s="231"/>
      <c r="J404" s="227"/>
      <c r="K404" s="227"/>
      <c r="L404" s="232"/>
      <c r="M404" s="233"/>
      <c r="N404" s="234"/>
      <c r="O404" s="234"/>
      <c r="P404" s="234"/>
      <c r="Q404" s="234"/>
      <c r="R404" s="234"/>
      <c r="S404" s="234"/>
      <c r="T404" s="235"/>
      <c r="AT404" s="236" t="s">
        <v>130</v>
      </c>
      <c r="AU404" s="236" t="s">
        <v>126</v>
      </c>
      <c r="AV404" s="14" t="s">
        <v>126</v>
      </c>
      <c r="AW404" s="14" t="s">
        <v>32</v>
      </c>
      <c r="AX404" s="14" t="s">
        <v>75</v>
      </c>
      <c r="AY404" s="236" t="s">
        <v>117</v>
      </c>
    </row>
    <row r="405" spans="2:51" s="14" customFormat="1" ht="11.25">
      <c r="B405" s="226"/>
      <c r="C405" s="227"/>
      <c r="D405" s="212" t="s">
        <v>130</v>
      </c>
      <c r="E405" s="228" t="s">
        <v>1</v>
      </c>
      <c r="F405" s="229" t="s">
        <v>186</v>
      </c>
      <c r="G405" s="227"/>
      <c r="H405" s="230">
        <v>2.37</v>
      </c>
      <c r="I405" s="231"/>
      <c r="J405" s="227"/>
      <c r="K405" s="227"/>
      <c r="L405" s="232"/>
      <c r="M405" s="233"/>
      <c r="N405" s="234"/>
      <c r="O405" s="234"/>
      <c r="P405" s="234"/>
      <c r="Q405" s="234"/>
      <c r="R405" s="234"/>
      <c r="S405" s="234"/>
      <c r="T405" s="235"/>
      <c r="AT405" s="236" t="s">
        <v>130</v>
      </c>
      <c r="AU405" s="236" t="s">
        <v>126</v>
      </c>
      <c r="AV405" s="14" t="s">
        <v>126</v>
      </c>
      <c r="AW405" s="14" t="s">
        <v>32</v>
      </c>
      <c r="AX405" s="14" t="s">
        <v>75</v>
      </c>
      <c r="AY405" s="236" t="s">
        <v>117</v>
      </c>
    </row>
    <row r="406" spans="2:51" s="14" customFormat="1" ht="11.25">
      <c r="B406" s="226"/>
      <c r="C406" s="227"/>
      <c r="D406" s="212" t="s">
        <v>130</v>
      </c>
      <c r="E406" s="228" t="s">
        <v>1</v>
      </c>
      <c r="F406" s="229" t="s">
        <v>187</v>
      </c>
      <c r="G406" s="227"/>
      <c r="H406" s="230">
        <v>0.99</v>
      </c>
      <c r="I406" s="231"/>
      <c r="J406" s="227"/>
      <c r="K406" s="227"/>
      <c r="L406" s="232"/>
      <c r="M406" s="233"/>
      <c r="N406" s="234"/>
      <c r="O406" s="234"/>
      <c r="P406" s="234"/>
      <c r="Q406" s="234"/>
      <c r="R406" s="234"/>
      <c r="S406" s="234"/>
      <c r="T406" s="235"/>
      <c r="AT406" s="236" t="s">
        <v>130</v>
      </c>
      <c r="AU406" s="236" t="s">
        <v>126</v>
      </c>
      <c r="AV406" s="14" t="s">
        <v>126</v>
      </c>
      <c r="AW406" s="14" t="s">
        <v>32</v>
      </c>
      <c r="AX406" s="14" t="s">
        <v>75</v>
      </c>
      <c r="AY406" s="236" t="s">
        <v>117</v>
      </c>
    </row>
    <row r="407" spans="2:51" s="14" customFormat="1" ht="11.25">
      <c r="B407" s="226"/>
      <c r="C407" s="227"/>
      <c r="D407" s="212" t="s">
        <v>130</v>
      </c>
      <c r="E407" s="228" t="s">
        <v>1</v>
      </c>
      <c r="F407" s="229" t="s">
        <v>188</v>
      </c>
      <c r="G407" s="227"/>
      <c r="H407" s="230">
        <v>0.6</v>
      </c>
      <c r="I407" s="231"/>
      <c r="J407" s="227"/>
      <c r="K407" s="227"/>
      <c r="L407" s="232"/>
      <c r="M407" s="233"/>
      <c r="N407" s="234"/>
      <c r="O407" s="234"/>
      <c r="P407" s="234"/>
      <c r="Q407" s="234"/>
      <c r="R407" s="234"/>
      <c r="S407" s="234"/>
      <c r="T407" s="235"/>
      <c r="AT407" s="236" t="s">
        <v>130</v>
      </c>
      <c r="AU407" s="236" t="s">
        <v>126</v>
      </c>
      <c r="AV407" s="14" t="s">
        <v>126</v>
      </c>
      <c r="AW407" s="14" t="s">
        <v>32</v>
      </c>
      <c r="AX407" s="14" t="s">
        <v>75</v>
      </c>
      <c r="AY407" s="236" t="s">
        <v>117</v>
      </c>
    </row>
    <row r="408" spans="2:51" s="14" customFormat="1" ht="11.25">
      <c r="B408" s="226"/>
      <c r="C408" s="227"/>
      <c r="D408" s="212" t="s">
        <v>130</v>
      </c>
      <c r="E408" s="228" t="s">
        <v>1</v>
      </c>
      <c r="F408" s="229" t="s">
        <v>189</v>
      </c>
      <c r="G408" s="227"/>
      <c r="H408" s="230">
        <v>0.66</v>
      </c>
      <c r="I408" s="231"/>
      <c r="J408" s="227"/>
      <c r="K408" s="227"/>
      <c r="L408" s="232"/>
      <c r="M408" s="233"/>
      <c r="N408" s="234"/>
      <c r="O408" s="234"/>
      <c r="P408" s="234"/>
      <c r="Q408" s="234"/>
      <c r="R408" s="234"/>
      <c r="S408" s="234"/>
      <c r="T408" s="235"/>
      <c r="AT408" s="236" t="s">
        <v>130</v>
      </c>
      <c r="AU408" s="236" t="s">
        <v>126</v>
      </c>
      <c r="AV408" s="14" t="s">
        <v>126</v>
      </c>
      <c r="AW408" s="14" t="s">
        <v>32</v>
      </c>
      <c r="AX408" s="14" t="s">
        <v>75</v>
      </c>
      <c r="AY408" s="236" t="s">
        <v>117</v>
      </c>
    </row>
    <row r="409" spans="2:51" s="14" customFormat="1" ht="11.25">
      <c r="B409" s="226"/>
      <c r="C409" s="227"/>
      <c r="D409" s="212" t="s">
        <v>130</v>
      </c>
      <c r="E409" s="228" t="s">
        <v>1</v>
      </c>
      <c r="F409" s="229" t="s">
        <v>190</v>
      </c>
      <c r="G409" s="227"/>
      <c r="H409" s="230">
        <v>0.72</v>
      </c>
      <c r="I409" s="231"/>
      <c r="J409" s="227"/>
      <c r="K409" s="227"/>
      <c r="L409" s="232"/>
      <c r="M409" s="233"/>
      <c r="N409" s="234"/>
      <c r="O409" s="234"/>
      <c r="P409" s="234"/>
      <c r="Q409" s="234"/>
      <c r="R409" s="234"/>
      <c r="S409" s="234"/>
      <c r="T409" s="235"/>
      <c r="AT409" s="236" t="s">
        <v>130</v>
      </c>
      <c r="AU409" s="236" t="s">
        <v>126</v>
      </c>
      <c r="AV409" s="14" t="s">
        <v>126</v>
      </c>
      <c r="AW409" s="14" t="s">
        <v>32</v>
      </c>
      <c r="AX409" s="14" t="s">
        <v>75</v>
      </c>
      <c r="AY409" s="236" t="s">
        <v>117</v>
      </c>
    </row>
    <row r="410" spans="2:51" s="14" customFormat="1" ht="11.25">
      <c r="B410" s="226"/>
      <c r="C410" s="227"/>
      <c r="D410" s="212" t="s">
        <v>130</v>
      </c>
      <c r="E410" s="228" t="s">
        <v>1</v>
      </c>
      <c r="F410" s="229" t="s">
        <v>191</v>
      </c>
      <c r="G410" s="227"/>
      <c r="H410" s="230">
        <v>0.46</v>
      </c>
      <c r="I410" s="231"/>
      <c r="J410" s="227"/>
      <c r="K410" s="227"/>
      <c r="L410" s="232"/>
      <c r="M410" s="233"/>
      <c r="N410" s="234"/>
      <c r="O410" s="234"/>
      <c r="P410" s="234"/>
      <c r="Q410" s="234"/>
      <c r="R410" s="234"/>
      <c r="S410" s="234"/>
      <c r="T410" s="235"/>
      <c r="AT410" s="236" t="s">
        <v>130</v>
      </c>
      <c r="AU410" s="236" t="s">
        <v>126</v>
      </c>
      <c r="AV410" s="14" t="s">
        <v>126</v>
      </c>
      <c r="AW410" s="14" t="s">
        <v>32</v>
      </c>
      <c r="AX410" s="14" t="s">
        <v>75</v>
      </c>
      <c r="AY410" s="236" t="s">
        <v>117</v>
      </c>
    </row>
    <row r="411" spans="2:51" s="14" customFormat="1" ht="11.25">
      <c r="B411" s="226"/>
      <c r="C411" s="227"/>
      <c r="D411" s="212" t="s">
        <v>130</v>
      </c>
      <c r="E411" s="228" t="s">
        <v>1</v>
      </c>
      <c r="F411" s="229" t="s">
        <v>192</v>
      </c>
      <c r="G411" s="227"/>
      <c r="H411" s="230">
        <v>1.64</v>
      </c>
      <c r="I411" s="231"/>
      <c r="J411" s="227"/>
      <c r="K411" s="227"/>
      <c r="L411" s="232"/>
      <c r="M411" s="233"/>
      <c r="N411" s="234"/>
      <c r="O411" s="234"/>
      <c r="P411" s="234"/>
      <c r="Q411" s="234"/>
      <c r="R411" s="234"/>
      <c r="S411" s="234"/>
      <c r="T411" s="235"/>
      <c r="AT411" s="236" t="s">
        <v>130</v>
      </c>
      <c r="AU411" s="236" t="s">
        <v>126</v>
      </c>
      <c r="AV411" s="14" t="s">
        <v>126</v>
      </c>
      <c r="AW411" s="14" t="s">
        <v>32</v>
      </c>
      <c r="AX411" s="14" t="s">
        <v>75</v>
      </c>
      <c r="AY411" s="236" t="s">
        <v>117</v>
      </c>
    </row>
    <row r="412" spans="2:51" s="16" customFormat="1" ht="11.25">
      <c r="B412" s="248"/>
      <c r="C412" s="249"/>
      <c r="D412" s="212" t="s">
        <v>130</v>
      </c>
      <c r="E412" s="250" t="s">
        <v>1</v>
      </c>
      <c r="F412" s="251" t="s">
        <v>172</v>
      </c>
      <c r="G412" s="249"/>
      <c r="H412" s="252">
        <v>14.09</v>
      </c>
      <c r="I412" s="253"/>
      <c r="J412" s="249"/>
      <c r="K412" s="249"/>
      <c r="L412" s="254"/>
      <c r="M412" s="255"/>
      <c r="N412" s="256"/>
      <c r="O412" s="256"/>
      <c r="P412" s="256"/>
      <c r="Q412" s="256"/>
      <c r="R412" s="256"/>
      <c r="S412" s="256"/>
      <c r="T412" s="257"/>
      <c r="AT412" s="258" t="s">
        <v>130</v>
      </c>
      <c r="AU412" s="258" t="s">
        <v>126</v>
      </c>
      <c r="AV412" s="16" t="s">
        <v>149</v>
      </c>
      <c r="AW412" s="16" t="s">
        <v>32</v>
      </c>
      <c r="AX412" s="16" t="s">
        <v>75</v>
      </c>
      <c r="AY412" s="258" t="s">
        <v>117</v>
      </c>
    </row>
    <row r="413" spans="2:51" s="13" customFormat="1" ht="11.25">
      <c r="B413" s="216"/>
      <c r="C413" s="217"/>
      <c r="D413" s="212" t="s">
        <v>130</v>
      </c>
      <c r="E413" s="218" t="s">
        <v>1</v>
      </c>
      <c r="F413" s="219" t="s">
        <v>173</v>
      </c>
      <c r="G413" s="217"/>
      <c r="H413" s="218" t="s">
        <v>1</v>
      </c>
      <c r="I413" s="220"/>
      <c r="J413" s="217"/>
      <c r="K413" s="217"/>
      <c r="L413" s="221"/>
      <c r="M413" s="222"/>
      <c r="N413" s="223"/>
      <c r="O413" s="223"/>
      <c r="P413" s="223"/>
      <c r="Q413" s="223"/>
      <c r="R413" s="223"/>
      <c r="S413" s="223"/>
      <c r="T413" s="224"/>
      <c r="AT413" s="225" t="s">
        <v>130</v>
      </c>
      <c r="AU413" s="225" t="s">
        <v>126</v>
      </c>
      <c r="AV413" s="13" t="s">
        <v>80</v>
      </c>
      <c r="AW413" s="13" t="s">
        <v>32</v>
      </c>
      <c r="AX413" s="13" t="s">
        <v>75</v>
      </c>
      <c r="AY413" s="225" t="s">
        <v>117</v>
      </c>
    </row>
    <row r="414" spans="2:51" s="14" customFormat="1" ht="11.25">
      <c r="B414" s="226"/>
      <c r="C414" s="227"/>
      <c r="D414" s="212" t="s">
        <v>130</v>
      </c>
      <c r="E414" s="228" t="s">
        <v>1</v>
      </c>
      <c r="F414" s="229" t="s">
        <v>193</v>
      </c>
      <c r="G414" s="227"/>
      <c r="H414" s="230">
        <v>2.94</v>
      </c>
      <c r="I414" s="231"/>
      <c r="J414" s="227"/>
      <c r="K414" s="227"/>
      <c r="L414" s="232"/>
      <c r="M414" s="233"/>
      <c r="N414" s="234"/>
      <c r="O414" s="234"/>
      <c r="P414" s="234"/>
      <c r="Q414" s="234"/>
      <c r="R414" s="234"/>
      <c r="S414" s="234"/>
      <c r="T414" s="235"/>
      <c r="AT414" s="236" t="s">
        <v>130</v>
      </c>
      <c r="AU414" s="236" t="s">
        <v>126</v>
      </c>
      <c r="AV414" s="14" t="s">
        <v>126</v>
      </c>
      <c r="AW414" s="14" t="s">
        <v>32</v>
      </c>
      <c r="AX414" s="14" t="s">
        <v>75</v>
      </c>
      <c r="AY414" s="236" t="s">
        <v>117</v>
      </c>
    </row>
    <row r="415" spans="2:51" s="15" customFormat="1" ht="11.25">
      <c r="B415" s="237"/>
      <c r="C415" s="238"/>
      <c r="D415" s="212" t="s">
        <v>130</v>
      </c>
      <c r="E415" s="239" t="s">
        <v>1</v>
      </c>
      <c r="F415" s="240" t="s">
        <v>144</v>
      </c>
      <c r="G415" s="238"/>
      <c r="H415" s="241">
        <v>17.03</v>
      </c>
      <c r="I415" s="242"/>
      <c r="J415" s="238"/>
      <c r="K415" s="238"/>
      <c r="L415" s="243"/>
      <c r="M415" s="244"/>
      <c r="N415" s="245"/>
      <c r="O415" s="245"/>
      <c r="P415" s="245"/>
      <c r="Q415" s="245"/>
      <c r="R415" s="245"/>
      <c r="S415" s="245"/>
      <c r="T415" s="246"/>
      <c r="AT415" s="247" t="s">
        <v>130</v>
      </c>
      <c r="AU415" s="247" t="s">
        <v>126</v>
      </c>
      <c r="AV415" s="15" t="s">
        <v>125</v>
      </c>
      <c r="AW415" s="15" t="s">
        <v>32</v>
      </c>
      <c r="AX415" s="15" t="s">
        <v>80</v>
      </c>
      <c r="AY415" s="247" t="s">
        <v>117</v>
      </c>
    </row>
    <row r="416" spans="1:65" s="2" customFormat="1" ht="21.75" customHeight="1">
      <c r="A416" s="35"/>
      <c r="B416" s="36"/>
      <c r="C416" s="199" t="s">
        <v>439</v>
      </c>
      <c r="D416" s="199" t="s">
        <v>120</v>
      </c>
      <c r="E416" s="200" t="s">
        <v>440</v>
      </c>
      <c r="F416" s="201" t="s">
        <v>441</v>
      </c>
      <c r="G416" s="202" t="s">
        <v>123</v>
      </c>
      <c r="H416" s="203">
        <v>17.03</v>
      </c>
      <c r="I416" s="204"/>
      <c r="J416" s="205">
        <f>ROUND(I416*H416,2)</f>
        <v>0</v>
      </c>
      <c r="K416" s="201" t="s">
        <v>124</v>
      </c>
      <c r="L416" s="40"/>
      <c r="M416" s="206" t="s">
        <v>1</v>
      </c>
      <c r="N416" s="207" t="s">
        <v>41</v>
      </c>
      <c r="O416" s="72"/>
      <c r="P416" s="208">
        <f>O416*H416</f>
        <v>0</v>
      </c>
      <c r="Q416" s="208">
        <v>0.00014</v>
      </c>
      <c r="R416" s="208">
        <f>Q416*H416</f>
        <v>0.0023842</v>
      </c>
      <c r="S416" s="208">
        <v>0</v>
      </c>
      <c r="T416" s="209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10" t="s">
        <v>266</v>
      </c>
      <c r="AT416" s="210" t="s">
        <v>120</v>
      </c>
      <c r="AU416" s="210" t="s">
        <v>126</v>
      </c>
      <c r="AY416" s="18" t="s">
        <v>117</v>
      </c>
      <c r="BE416" s="211">
        <f>IF(N416="základní",J416,0)</f>
        <v>0</v>
      </c>
      <c r="BF416" s="211">
        <f>IF(N416="snížená",J416,0)</f>
        <v>0</v>
      </c>
      <c r="BG416" s="211">
        <f>IF(N416="zákl. přenesená",J416,0)</f>
        <v>0</v>
      </c>
      <c r="BH416" s="211">
        <f>IF(N416="sníž. přenesená",J416,0)</f>
        <v>0</v>
      </c>
      <c r="BI416" s="211">
        <f>IF(N416="nulová",J416,0)</f>
        <v>0</v>
      </c>
      <c r="BJ416" s="18" t="s">
        <v>126</v>
      </c>
      <c r="BK416" s="211">
        <f>ROUND(I416*H416,2)</f>
        <v>0</v>
      </c>
      <c r="BL416" s="18" t="s">
        <v>266</v>
      </c>
      <c r="BM416" s="210" t="s">
        <v>442</v>
      </c>
    </row>
    <row r="417" spans="1:47" s="2" customFormat="1" ht="19.5">
      <c r="A417" s="35"/>
      <c r="B417" s="36"/>
      <c r="C417" s="37"/>
      <c r="D417" s="212" t="s">
        <v>128</v>
      </c>
      <c r="E417" s="37"/>
      <c r="F417" s="213" t="s">
        <v>443</v>
      </c>
      <c r="G417" s="37"/>
      <c r="H417" s="37"/>
      <c r="I417" s="111"/>
      <c r="J417" s="37"/>
      <c r="K417" s="37"/>
      <c r="L417" s="40"/>
      <c r="M417" s="214"/>
      <c r="N417" s="215"/>
      <c r="O417" s="72"/>
      <c r="P417" s="72"/>
      <c r="Q417" s="72"/>
      <c r="R417" s="72"/>
      <c r="S417" s="72"/>
      <c r="T417" s="73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128</v>
      </c>
      <c r="AU417" s="18" t="s">
        <v>126</v>
      </c>
    </row>
    <row r="418" spans="2:51" s="13" customFormat="1" ht="11.25">
      <c r="B418" s="216"/>
      <c r="C418" s="217"/>
      <c r="D418" s="212" t="s">
        <v>130</v>
      </c>
      <c r="E418" s="218" t="s">
        <v>1</v>
      </c>
      <c r="F418" s="219" t="s">
        <v>184</v>
      </c>
      <c r="G418" s="217"/>
      <c r="H418" s="218" t="s">
        <v>1</v>
      </c>
      <c r="I418" s="220"/>
      <c r="J418" s="217"/>
      <c r="K418" s="217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130</v>
      </c>
      <c r="AU418" s="225" t="s">
        <v>126</v>
      </c>
      <c r="AV418" s="13" t="s">
        <v>80</v>
      </c>
      <c r="AW418" s="13" t="s">
        <v>32</v>
      </c>
      <c r="AX418" s="13" t="s">
        <v>75</v>
      </c>
      <c r="AY418" s="225" t="s">
        <v>117</v>
      </c>
    </row>
    <row r="419" spans="2:51" s="13" customFormat="1" ht="11.25">
      <c r="B419" s="216"/>
      <c r="C419" s="217"/>
      <c r="D419" s="212" t="s">
        <v>130</v>
      </c>
      <c r="E419" s="218" t="s">
        <v>1</v>
      </c>
      <c r="F419" s="219" t="s">
        <v>163</v>
      </c>
      <c r="G419" s="217"/>
      <c r="H419" s="218" t="s">
        <v>1</v>
      </c>
      <c r="I419" s="220"/>
      <c r="J419" s="217"/>
      <c r="K419" s="217"/>
      <c r="L419" s="221"/>
      <c r="M419" s="222"/>
      <c r="N419" s="223"/>
      <c r="O419" s="223"/>
      <c r="P419" s="223"/>
      <c r="Q419" s="223"/>
      <c r="R419" s="223"/>
      <c r="S419" s="223"/>
      <c r="T419" s="224"/>
      <c r="AT419" s="225" t="s">
        <v>130</v>
      </c>
      <c r="AU419" s="225" t="s">
        <v>126</v>
      </c>
      <c r="AV419" s="13" t="s">
        <v>80</v>
      </c>
      <c r="AW419" s="13" t="s">
        <v>32</v>
      </c>
      <c r="AX419" s="13" t="s">
        <v>75</v>
      </c>
      <c r="AY419" s="225" t="s">
        <v>117</v>
      </c>
    </row>
    <row r="420" spans="2:51" s="14" customFormat="1" ht="11.25">
      <c r="B420" s="226"/>
      <c r="C420" s="227"/>
      <c r="D420" s="212" t="s">
        <v>130</v>
      </c>
      <c r="E420" s="228" t="s">
        <v>1</v>
      </c>
      <c r="F420" s="229" t="s">
        <v>185</v>
      </c>
      <c r="G420" s="227"/>
      <c r="H420" s="230">
        <v>6.65</v>
      </c>
      <c r="I420" s="231"/>
      <c r="J420" s="227"/>
      <c r="K420" s="227"/>
      <c r="L420" s="232"/>
      <c r="M420" s="233"/>
      <c r="N420" s="234"/>
      <c r="O420" s="234"/>
      <c r="P420" s="234"/>
      <c r="Q420" s="234"/>
      <c r="R420" s="234"/>
      <c r="S420" s="234"/>
      <c r="T420" s="235"/>
      <c r="AT420" s="236" t="s">
        <v>130</v>
      </c>
      <c r="AU420" s="236" t="s">
        <v>126</v>
      </c>
      <c r="AV420" s="14" t="s">
        <v>126</v>
      </c>
      <c r="AW420" s="14" t="s">
        <v>32</v>
      </c>
      <c r="AX420" s="14" t="s">
        <v>75</v>
      </c>
      <c r="AY420" s="236" t="s">
        <v>117</v>
      </c>
    </row>
    <row r="421" spans="2:51" s="14" customFormat="1" ht="11.25">
      <c r="B421" s="226"/>
      <c r="C421" s="227"/>
      <c r="D421" s="212" t="s">
        <v>130</v>
      </c>
      <c r="E421" s="228" t="s">
        <v>1</v>
      </c>
      <c r="F421" s="229" t="s">
        <v>186</v>
      </c>
      <c r="G421" s="227"/>
      <c r="H421" s="230">
        <v>2.37</v>
      </c>
      <c r="I421" s="231"/>
      <c r="J421" s="227"/>
      <c r="K421" s="227"/>
      <c r="L421" s="232"/>
      <c r="M421" s="233"/>
      <c r="N421" s="234"/>
      <c r="O421" s="234"/>
      <c r="P421" s="234"/>
      <c r="Q421" s="234"/>
      <c r="R421" s="234"/>
      <c r="S421" s="234"/>
      <c r="T421" s="235"/>
      <c r="AT421" s="236" t="s">
        <v>130</v>
      </c>
      <c r="AU421" s="236" t="s">
        <v>126</v>
      </c>
      <c r="AV421" s="14" t="s">
        <v>126</v>
      </c>
      <c r="AW421" s="14" t="s">
        <v>32</v>
      </c>
      <c r="AX421" s="14" t="s">
        <v>75</v>
      </c>
      <c r="AY421" s="236" t="s">
        <v>117</v>
      </c>
    </row>
    <row r="422" spans="2:51" s="14" customFormat="1" ht="11.25">
      <c r="B422" s="226"/>
      <c r="C422" s="227"/>
      <c r="D422" s="212" t="s">
        <v>130</v>
      </c>
      <c r="E422" s="228" t="s">
        <v>1</v>
      </c>
      <c r="F422" s="229" t="s">
        <v>187</v>
      </c>
      <c r="G422" s="227"/>
      <c r="H422" s="230">
        <v>0.99</v>
      </c>
      <c r="I422" s="231"/>
      <c r="J422" s="227"/>
      <c r="K422" s="227"/>
      <c r="L422" s="232"/>
      <c r="M422" s="233"/>
      <c r="N422" s="234"/>
      <c r="O422" s="234"/>
      <c r="P422" s="234"/>
      <c r="Q422" s="234"/>
      <c r="R422" s="234"/>
      <c r="S422" s="234"/>
      <c r="T422" s="235"/>
      <c r="AT422" s="236" t="s">
        <v>130</v>
      </c>
      <c r="AU422" s="236" t="s">
        <v>126</v>
      </c>
      <c r="AV422" s="14" t="s">
        <v>126</v>
      </c>
      <c r="AW422" s="14" t="s">
        <v>32</v>
      </c>
      <c r="AX422" s="14" t="s">
        <v>75</v>
      </c>
      <c r="AY422" s="236" t="s">
        <v>117</v>
      </c>
    </row>
    <row r="423" spans="2:51" s="14" customFormat="1" ht="11.25">
      <c r="B423" s="226"/>
      <c r="C423" s="227"/>
      <c r="D423" s="212" t="s">
        <v>130</v>
      </c>
      <c r="E423" s="228" t="s">
        <v>1</v>
      </c>
      <c r="F423" s="229" t="s">
        <v>188</v>
      </c>
      <c r="G423" s="227"/>
      <c r="H423" s="230">
        <v>0.6</v>
      </c>
      <c r="I423" s="231"/>
      <c r="J423" s="227"/>
      <c r="K423" s="227"/>
      <c r="L423" s="232"/>
      <c r="M423" s="233"/>
      <c r="N423" s="234"/>
      <c r="O423" s="234"/>
      <c r="P423" s="234"/>
      <c r="Q423" s="234"/>
      <c r="R423" s="234"/>
      <c r="S423" s="234"/>
      <c r="T423" s="235"/>
      <c r="AT423" s="236" t="s">
        <v>130</v>
      </c>
      <c r="AU423" s="236" t="s">
        <v>126</v>
      </c>
      <c r="AV423" s="14" t="s">
        <v>126</v>
      </c>
      <c r="AW423" s="14" t="s">
        <v>32</v>
      </c>
      <c r="AX423" s="14" t="s">
        <v>75</v>
      </c>
      <c r="AY423" s="236" t="s">
        <v>117</v>
      </c>
    </row>
    <row r="424" spans="2:51" s="14" customFormat="1" ht="11.25">
      <c r="B424" s="226"/>
      <c r="C424" s="227"/>
      <c r="D424" s="212" t="s">
        <v>130</v>
      </c>
      <c r="E424" s="228" t="s">
        <v>1</v>
      </c>
      <c r="F424" s="229" t="s">
        <v>189</v>
      </c>
      <c r="G424" s="227"/>
      <c r="H424" s="230">
        <v>0.66</v>
      </c>
      <c r="I424" s="231"/>
      <c r="J424" s="227"/>
      <c r="K424" s="227"/>
      <c r="L424" s="232"/>
      <c r="M424" s="233"/>
      <c r="N424" s="234"/>
      <c r="O424" s="234"/>
      <c r="P424" s="234"/>
      <c r="Q424" s="234"/>
      <c r="R424" s="234"/>
      <c r="S424" s="234"/>
      <c r="T424" s="235"/>
      <c r="AT424" s="236" t="s">
        <v>130</v>
      </c>
      <c r="AU424" s="236" t="s">
        <v>126</v>
      </c>
      <c r="AV424" s="14" t="s">
        <v>126</v>
      </c>
      <c r="AW424" s="14" t="s">
        <v>32</v>
      </c>
      <c r="AX424" s="14" t="s">
        <v>75</v>
      </c>
      <c r="AY424" s="236" t="s">
        <v>117</v>
      </c>
    </row>
    <row r="425" spans="2:51" s="14" customFormat="1" ht="11.25">
      <c r="B425" s="226"/>
      <c r="C425" s="227"/>
      <c r="D425" s="212" t="s">
        <v>130</v>
      </c>
      <c r="E425" s="228" t="s">
        <v>1</v>
      </c>
      <c r="F425" s="229" t="s">
        <v>190</v>
      </c>
      <c r="G425" s="227"/>
      <c r="H425" s="230">
        <v>0.72</v>
      </c>
      <c r="I425" s="231"/>
      <c r="J425" s="227"/>
      <c r="K425" s="227"/>
      <c r="L425" s="232"/>
      <c r="M425" s="233"/>
      <c r="N425" s="234"/>
      <c r="O425" s="234"/>
      <c r="P425" s="234"/>
      <c r="Q425" s="234"/>
      <c r="R425" s="234"/>
      <c r="S425" s="234"/>
      <c r="T425" s="235"/>
      <c r="AT425" s="236" t="s">
        <v>130</v>
      </c>
      <c r="AU425" s="236" t="s">
        <v>126</v>
      </c>
      <c r="AV425" s="14" t="s">
        <v>126</v>
      </c>
      <c r="AW425" s="14" t="s">
        <v>32</v>
      </c>
      <c r="AX425" s="14" t="s">
        <v>75</v>
      </c>
      <c r="AY425" s="236" t="s">
        <v>117</v>
      </c>
    </row>
    <row r="426" spans="2:51" s="14" customFormat="1" ht="11.25">
      <c r="B426" s="226"/>
      <c r="C426" s="227"/>
      <c r="D426" s="212" t="s">
        <v>130</v>
      </c>
      <c r="E426" s="228" t="s">
        <v>1</v>
      </c>
      <c r="F426" s="229" t="s">
        <v>191</v>
      </c>
      <c r="G426" s="227"/>
      <c r="H426" s="230">
        <v>0.46</v>
      </c>
      <c r="I426" s="231"/>
      <c r="J426" s="227"/>
      <c r="K426" s="227"/>
      <c r="L426" s="232"/>
      <c r="M426" s="233"/>
      <c r="N426" s="234"/>
      <c r="O426" s="234"/>
      <c r="P426" s="234"/>
      <c r="Q426" s="234"/>
      <c r="R426" s="234"/>
      <c r="S426" s="234"/>
      <c r="T426" s="235"/>
      <c r="AT426" s="236" t="s">
        <v>130</v>
      </c>
      <c r="AU426" s="236" t="s">
        <v>126</v>
      </c>
      <c r="AV426" s="14" t="s">
        <v>126</v>
      </c>
      <c r="AW426" s="14" t="s">
        <v>32</v>
      </c>
      <c r="AX426" s="14" t="s">
        <v>75</v>
      </c>
      <c r="AY426" s="236" t="s">
        <v>117</v>
      </c>
    </row>
    <row r="427" spans="2:51" s="14" customFormat="1" ht="11.25">
      <c r="B427" s="226"/>
      <c r="C427" s="227"/>
      <c r="D427" s="212" t="s">
        <v>130</v>
      </c>
      <c r="E427" s="228" t="s">
        <v>1</v>
      </c>
      <c r="F427" s="229" t="s">
        <v>192</v>
      </c>
      <c r="G427" s="227"/>
      <c r="H427" s="230">
        <v>1.64</v>
      </c>
      <c r="I427" s="231"/>
      <c r="J427" s="227"/>
      <c r="K427" s="227"/>
      <c r="L427" s="232"/>
      <c r="M427" s="233"/>
      <c r="N427" s="234"/>
      <c r="O427" s="234"/>
      <c r="P427" s="234"/>
      <c r="Q427" s="234"/>
      <c r="R427" s="234"/>
      <c r="S427" s="234"/>
      <c r="T427" s="235"/>
      <c r="AT427" s="236" t="s">
        <v>130</v>
      </c>
      <c r="AU427" s="236" t="s">
        <v>126</v>
      </c>
      <c r="AV427" s="14" t="s">
        <v>126</v>
      </c>
      <c r="AW427" s="14" t="s">
        <v>32</v>
      </c>
      <c r="AX427" s="14" t="s">
        <v>75</v>
      </c>
      <c r="AY427" s="236" t="s">
        <v>117</v>
      </c>
    </row>
    <row r="428" spans="2:51" s="16" customFormat="1" ht="11.25">
      <c r="B428" s="248"/>
      <c r="C428" s="249"/>
      <c r="D428" s="212" t="s">
        <v>130</v>
      </c>
      <c r="E428" s="250" t="s">
        <v>1</v>
      </c>
      <c r="F428" s="251" t="s">
        <v>172</v>
      </c>
      <c r="G428" s="249"/>
      <c r="H428" s="252">
        <v>14.09</v>
      </c>
      <c r="I428" s="253"/>
      <c r="J428" s="249"/>
      <c r="K428" s="249"/>
      <c r="L428" s="254"/>
      <c r="M428" s="255"/>
      <c r="N428" s="256"/>
      <c r="O428" s="256"/>
      <c r="P428" s="256"/>
      <c r="Q428" s="256"/>
      <c r="R428" s="256"/>
      <c r="S428" s="256"/>
      <c r="T428" s="257"/>
      <c r="AT428" s="258" t="s">
        <v>130</v>
      </c>
      <c r="AU428" s="258" t="s">
        <v>126</v>
      </c>
      <c r="AV428" s="16" t="s">
        <v>149</v>
      </c>
      <c r="AW428" s="16" t="s">
        <v>32</v>
      </c>
      <c r="AX428" s="16" t="s">
        <v>75</v>
      </c>
      <c r="AY428" s="258" t="s">
        <v>117</v>
      </c>
    </row>
    <row r="429" spans="2:51" s="13" customFormat="1" ht="11.25">
      <c r="B429" s="216"/>
      <c r="C429" s="217"/>
      <c r="D429" s="212" t="s">
        <v>130</v>
      </c>
      <c r="E429" s="218" t="s">
        <v>1</v>
      </c>
      <c r="F429" s="219" t="s">
        <v>173</v>
      </c>
      <c r="G429" s="217"/>
      <c r="H429" s="218" t="s">
        <v>1</v>
      </c>
      <c r="I429" s="220"/>
      <c r="J429" s="217"/>
      <c r="K429" s="217"/>
      <c r="L429" s="221"/>
      <c r="M429" s="222"/>
      <c r="N429" s="223"/>
      <c r="O429" s="223"/>
      <c r="P429" s="223"/>
      <c r="Q429" s="223"/>
      <c r="R429" s="223"/>
      <c r="S429" s="223"/>
      <c r="T429" s="224"/>
      <c r="AT429" s="225" t="s">
        <v>130</v>
      </c>
      <c r="AU429" s="225" t="s">
        <v>126</v>
      </c>
      <c r="AV429" s="13" t="s">
        <v>80</v>
      </c>
      <c r="AW429" s="13" t="s">
        <v>32</v>
      </c>
      <c r="AX429" s="13" t="s">
        <v>75</v>
      </c>
      <c r="AY429" s="225" t="s">
        <v>117</v>
      </c>
    </row>
    <row r="430" spans="2:51" s="14" customFormat="1" ht="11.25">
      <c r="B430" s="226"/>
      <c r="C430" s="227"/>
      <c r="D430" s="212" t="s">
        <v>130</v>
      </c>
      <c r="E430" s="228" t="s">
        <v>1</v>
      </c>
      <c r="F430" s="229" t="s">
        <v>193</v>
      </c>
      <c r="G430" s="227"/>
      <c r="H430" s="230">
        <v>2.94</v>
      </c>
      <c r="I430" s="231"/>
      <c r="J430" s="227"/>
      <c r="K430" s="227"/>
      <c r="L430" s="232"/>
      <c r="M430" s="233"/>
      <c r="N430" s="234"/>
      <c r="O430" s="234"/>
      <c r="P430" s="234"/>
      <c r="Q430" s="234"/>
      <c r="R430" s="234"/>
      <c r="S430" s="234"/>
      <c r="T430" s="235"/>
      <c r="AT430" s="236" t="s">
        <v>130</v>
      </c>
      <c r="AU430" s="236" t="s">
        <v>126</v>
      </c>
      <c r="AV430" s="14" t="s">
        <v>126</v>
      </c>
      <c r="AW430" s="14" t="s">
        <v>32</v>
      </c>
      <c r="AX430" s="14" t="s">
        <v>75</v>
      </c>
      <c r="AY430" s="236" t="s">
        <v>117</v>
      </c>
    </row>
    <row r="431" spans="2:51" s="15" customFormat="1" ht="11.25">
      <c r="B431" s="237"/>
      <c r="C431" s="238"/>
      <c r="D431" s="212" t="s">
        <v>130</v>
      </c>
      <c r="E431" s="239" t="s">
        <v>1</v>
      </c>
      <c r="F431" s="240" t="s">
        <v>144</v>
      </c>
      <c r="G431" s="238"/>
      <c r="H431" s="241">
        <v>17.03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AT431" s="247" t="s">
        <v>130</v>
      </c>
      <c r="AU431" s="247" t="s">
        <v>126</v>
      </c>
      <c r="AV431" s="15" t="s">
        <v>125</v>
      </c>
      <c r="AW431" s="15" t="s">
        <v>32</v>
      </c>
      <c r="AX431" s="15" t="s">
        <v>80</v>
      </c>
      <c r="AY431" s="247" t="s">
        <v>117</v>
      </c>
    </row>
    <row r="432" spans="1:65" s="2" customFormat="1" ht="21.75" customHeight="1">
      <c r="A432" s="35"/>
      <c r="B432" s="36"/>
      <c r="C432" s="199" t="s">
        <v>444</v>
      </c>
      <c r="D432" s="199" t="s">
        <v>120</v>
      </c>
      <c r="E432" s="200" t="s">
        <v>445</v>
      </c>
      <c r="F432" s="201" t="s">
        <v>446</v>
      </c>
      <c r="G432" s="202" t="s">
        <v>123</v>
      </c>
      <c r="H432" s="203">
        <v>17.03</v>
      </c>
      <c r="I432" s="204"/>
      <c r="J432" s="205">
        <f>ROUND(I432*H432,2)</f>
        <v>0</v>
      </c>
      <c r="K432" s="201" t="s">
        <v>124</v>
      </c>
      <c r="L432" s="40"/>
      <c r="M432" s="206" t="s">
        <v>1</v>
      </c>
      <c r="N432" s="207" t="s">
        <v>41</v>
      </c>
      <c r="O432" s="72"/>
      <c r="P432" s="208">
        <f>O432*H432</f>
        <v>0</v>
      </c>
      <c r="Q432" s="208">
        <v>0.00072</v>
      </c>
      <c r="R432" s="208">
        <f>Q432*H432</f>
        <v>0.012261600000000001</v>
      </c>
      <c r="S432" s="208">
        <v>0</v>
      </c>
      <c r="T432" s="209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10" t="s">
        <v>266</v>
      </c>
      <c r="AT432" s="210" t="s">
        <v>120</v>
      </c>
      <c r="AU432" s="210" t="s">
        <v>126</v>
      </c>
      <c r="AY432" s="18" t="s">
        <v>117</v>
      </c>
      <c r="BE432" s="211">
        <f>IF(N432="základní",J432,0)</f>
        <v>0</v>
      </c>
      <c r="BF432" s="211">
        <f>IF(N432="snížená",J432,0)</f>
        <v>0</v>
      </c>
      <c r="BG432" s="211">
        <f>IF(N432="zákl. přenesená",J432,0)</f>
        <v>0</v>
      </c>
      <c r="BH432" s="211">
        <f>IF(N432="sníž. přenesená",J432,0)</f>
        <v>0</v>
      </c>
      <c r="BI432" s="211">
        <f>IF(N432="nulová",J432,0)</f>
        <v>0</v>
      </c>
      <c r="BJ432" s="18" t="s">
        <v>126</v>
      </c>
      <c r="BK432" s="211">
        <f>ROUND(I432*H432,2)</f>
        <v>0</v>
      </c>
      <c r="BL432" s="18" t="s">
        <v>266</v>
      </c>
      <c r="BM432" s="210" t="s">
        <v>447</v>
      </c>
    </row>
    <row r="433" spans="1:47" s="2" customFormat="1" ht="29.25">
      <c r="A433" s="35"/>
      <c r="B433" s="36"/>
      <c r="C433" s="37"/>
      <c r="D433" s="212" t="s">
        <v>128</v>
      </c>
      <c r="E433" s="37"/>
      <c r="F433" s="213" t="s">
        <v>448</v>
      </c>
      <c r="G433" s="37"/>
      <c r="H433" s="37"/>
      <c r="I433" s="111"/>
      <c r="J433" s="37"/>
      <c r="K433" s="37"/>
      <c r="L433" s="40"/>
      <c r="M433" s="214"/>
      <c r="N433" s="215"/>
      <c r="O433" s="72"/>
      <c r="P433" s="72"/>
      <c r="Q433" s="72"/>
      <c r="R433" s="72"/>
      <c r="S433" s="72"/>
      <c r="T433" s="73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128</v>
      </c>
      <c r="AU433" s="18" t="s">
        <v>126</v>
      </c>
    </row>
    <row r="434" spans="2:51" s="13" customFormat="1" ht="11.25">
      <c r="B434" s="216"/>
      <c r="C434" s="217"/>
      <c r="D434" s="212" t="s">
        <v>130</v>
      </c>
      <c r="E434" s="218" t="s">
        <v>1</v>
      </c>
      <c r="F434" s="219" t="s">
        <v>184</v>
      </c>
      <c r="G434" s="217"/>
      <c r="H434" s="218" t="s">
        <v>1</v>
      </c>
      <c r="I434" s="220"/>
      <c r="J434" s="217"/>
      <c r="K434" s="217"/>
      <c r="L434" s="221"/>
      <c r="M434" s="222"/>
      <c r="N434" s="223"/>
      <c r="O434" s="223"/>
      <c r="P434" s="223"/>
      <c r="Q434" s="223"/>
      <c r="R434" s="223"/>
      <c r="S434" s="223"/>
      <c r="T434" s="224"/>
      <c r="AT434" s="225" t="s">
        <v>130</v>
      </c>
      <c r="AU434" s="225" t="s">
        <v>126</v>
      </c>
      <c r="AV434" s="13" t="s">
        <v>80</v>
      </c>
      <c r="AW434" s="13" t="s">
        <v>32</v>
      </c>
      <c r="AX434" s="13" t="s">
        <v>75</v>
      </c>
      <c r="AY434" s="225" t="s">
        <v>117</v>
      </c>
    </row>
    <row r="435" spans="2:51" s="13" customFormat="1" ht="11.25">
      <c r="B435" s="216"/>
      <c r="C435" s="217"/>
      <c r="D435" s="212" t="s">
        <v>130</v>
      </c>
      <c r="E435" s="218" t="s">
        <v>1</v>
      </c>
      <c r="F435" s="219" t="s">
        <v>163</v>
      </c>
      <c r="G435" s="217"/>
      <c r="H435" s="218" t="s">
        <v>1</v>
      </c>
      <c r="I435" s="220"/>
      <c r="J435" s="217"/>
      <c r="K435" s="217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130</v>
      </c>
      <c r="AU435" s="225" t="s">
        <v>126</v>
      </c>
      <c r="AV435" s="13" t="s">
        <v>80</v>
      </c>
      <c r="AW435" s="13" t="s">
        <v>32</v>
      </c>
      <c r="AX435" s="13" t="s">
        <v>75</v>
      </c>
      <c r="AY435" s="225" t="s">
        <v>117</v>
      </c>
    </row>
    <row r="436" spans="2:51" s="14" customFormat="1" ht="11.25">
      <c r="B436" s="226"/>
      <c r="C436" s="227"/>
      <c r="D436" s="212" t="s">
        <v>130</v>
      </c>
      <c r="E436" s="228" t="s">
        <v>1</v>
      </c>
      <c r="F436" s="229" t="s">
        <v>185</v>
      </c>
      <c r="G436" s="227"/>
      <c r="H436" s="230">
        <v>6.65</v>
      </c>
      <c r="I436" s="231"/>
      <c r="J436" s="227"/>
      <c r="K436" s="227"/>
      <c r="L436" s="232"/>
      <c r="M436" s="233"/>
      <c r="N436" s="234"/>
      <c r="O436" s="234"/>
      <c r="P436" s="234"/>
      <c r="Q436" s="234"/>
      <c r="R436" s="234"/>
      <c r="S436" s="234"/>
      <c r="T436" s="235"/>
      <c r="AT436" s="236" t="s">
        <v>130</v>
      </c>
      <c r="AU436" s="236" t="s">
        <v>126</v>
      </c>
      <c r="AV436" s="14" t="s">
        <v>126</v>
      </c>
      <c r="AW436" s="14" t="s">
        <v>32</v>
      </c>
      <c r="AX436" s="14" t="s">
        <v>75</v>
      </c>
      <c r="AY436" s="236" t="s">
        <v>117</v>
      </c>
    </row>
    <row r="437" spans="2:51" s="14" customFormat="1" ht="11.25">
      <c r="B437" s="226"/>
      <c r="C437" s="227"/>
      <c r="D437" s="212" t="s">
        <v>130</v>
      </c>
      <c r="E437" s="228" t="s">
        <v>1</v>
      </c>
      <c r="F437" s="229" t="s">
        <v>186</v>
      </c>
      <c r="G437" s="227"/>
      <c r="H437" s="230">
        <v>2.37</v>
      </c>
      <c r="I437" s="231"/>
      <c r="J437" s="227"/>
      <c r="K437" s="227"/>
      <c r="L437" s="232"/>
      <c r="M437" s="233"/>
      <c r="N437" s="234"/>
      <c r="O437" s="234"/>
      <c r="P437" s="234"/>
      <c r="Q437" s="234"/>
      <c r="R437" s="234"/>
      <c r="S437" s="234"/>
      <c r="T437" s="235"/>
      <c r="AT437" s="236" t="s">
        <v>130</v>
      </c>
      <c r="AU437" s="236" t="s">
        <v>126</v>
      </c>
      <c r="AV437" s="14" t="s">
        <v>126</v>
      </c>
      <c r="AW437" s="14" t="s">
        <v>32</v>
      </c>
      <c r="AX437" s="14" t="s">
        <v>75</v>
      </c>
      <c r="AY437" s="236" t="s">
        <v>117</v>
      </c>
    </row>
    <row r="438" spans="2:51" s="14" customFormat="1" ht="11.25">
      <c r="B438" s="226"/>
      <c r="C438" s="227"/>
      <c r="D438" s="212" t="s">
        <v>130</v>
      </c>
      <c r="E438" s="228" t="s">
        <v>1</v>
      </c>
      <c r="F438" s="229" t="s">
        <v>187</v>
      </c>
      <c r="G438" s="227"/>
      <c r="H438" s="230">
        <v>0.99</v>
      </c>
      <c r="I438" s="231"/>
      <c r="J438" s="227"/>
      <c r="K438" s="227"/>
      <c r="L438" s="232"/>
      <c r="M438" s="233"/>
      <c r="N438" s="234"/>
      <c r="O438" s="234"/>
      <c r="P438" s="234"/>
      <c r="Q438" s="234"/>
      <c r="R438" s="234"/>
      <c r="S438" s="234"/>
      <c r="T438" s="235"/>
      <c r="AT438" s="236" t="s">
        <v>130</v>
      </c>
      <c r="AU438" s="236" t="s">
        <v>126</v>
      </c>
      <c r="AV438" s="14" t="s">
        <v>126</v>
      </c>
      <c r="AW438" s="14" t="s">
        <v>32</v>
      </c>
      <c r="AX438" s="14" t="s">
        <v>75</v>
      </c>
      <c r="AY438" s="236" t="s">
        <v>117</v>
      </c>
    </row>
    <row r="439" spans="2:51" s="14" customFormat="1" ht="11.25">
      <c r="B439" s="226"/>
      <c r="C439" s="227"/>
      <c r="D439" s="212" t="s">
        <v>130</v>
      </c>
      <c r="E439" s="228" t="s">
        <v>1</v>
      </c>
      <c r="F439" s="229" t="s">
        <v>188</v>
      </c>
      <c r="G439" s="227"/>
      <c r="H439" s="230">
        <v>0.6</v>
      </c>
      <c r="I439" s="231"/>
      <c r="J439" s="227"/>
      <c r="K439" s="227"/>
      <c r="L439" s="232"/>
      <c r="M439" s="233"/>
      <c r="N439" s="234"/>
      <c r="O439" s="234"/>
      <c r="P439" s="234"/>
      <c r="Q439" s="234"/>
      <c r="R439" s="234"/>
      <c r="S439" s="234"/>
      <c r="T439" s="235"/>
      <c r="AT439" s="236" t="s">
        <v>130</v>
      </c>
      <c r="AU439" s="236" t="s">
        <v>126</v>
      </c>
      <c r="AV439" s="14" t="s">
        <v>126</v>
      </c>
      <c r="AW439" s="14" t="s">
        <v>32</v>
      </c>
      <c r="AX439" s="14" t="s">
        <v>75</v>
      </c>
      <c r="AY439" s="236" t="s">
        <v>117</v>
      </c>
    </row>
    <row r="440" spans="2:51" s="14" customFormat="1" ht="11.25">
      <c r="B440" s="226"/>
      <c r="C440" s="227"/>
      <c r="D440" s="212" t="s">
        <v>130</v>
      </c>
      <c r="E440" s="228" t="s">
        <v>1</v>
      </c>
      <c r="F440" s="229" t="s">
        <v>189</v>
      </c>
      <c r="G440" s="227"/>
      <c r="H440" s="230">
        <v>0.66</v>
      </c>
      <c r="I440" s="231"/>
      <c r="J440" s="227"/>
      <c r="K440" s="227"/>
      <c r="L440" s="232"/>
      <c r="M440" s="233"/>
      <c r="N440" s="234"/>
      <c r="O440" s="234"/>
      <c r="P440" s="234"/>
      <c r="Q440" s="234"/>
      <c r="R440" s="234"/>
      <c r="S440" s="234"/>
      <c r="T440" s="235"/>
      <c r="AT440" s="236" t="s">
        <v>130</v>
      </c>
      <c r="AU440" s="236" t="s">
        <v>126</v>
      </c>
      <c r="AV440" s="14" t="s">
        <v>126</v>
      </c>
      <c r="AW440" s="14" t="s">
        <v>32</v>
      </c>
      <c r="AX440" s="14" t="s">
        <v>75</v>
      </c>
      <c r="AY440" s="236" t="s">
        <v>117</v>
      </c>
    </row>
    <row r="441" spans="2:51" s="14" customFormat="1" ht="11.25">
      <c r="B441" s="226"/>
      <c r="C441" s="227"/>
      <c r="D441" s="212" t="s">
        <v>130</v>
      </c>
      <c r="E441" s="228" t="s">
        <v>1</v>
      </c>
      <c r="F441" s="229" t="s">
        <v>190</v>
      </c>
      <c r="G441" s="227"/>
      <c r="H441" s="230">
        <v>0.72</v>
      </c>
      <c r="I441" s="231"/>
      <c r="J441" s="227"/>
      <c r="K441" s="227"/>
      <c r="L441" s="232"/>
      <c r="M441" s="233"/>
      <c r="N441" s="234"/>
      <c r="O441" s="234"/>
      <c r="P441" s="234"/>
      <c r="Q441" s="234"/>
      <c r="R441" s="234"/>
      <c r="S441" s="234"/>
      <c r="T441" s="235"/>
      <c r="AT441" s="236" t="s">
        <v>130</v>
      </c>
      <c r="AU441" s="236" t="s">
        <v>126</v>
      </c>
      <c r="AV441" s="14" t="s">
        <v>126</v>
      </c>
      <c r="AW441" s="14" t="s">
        <v>32</v>
      </c>
      <c r="AX441" s="14" t="s">
        <v>75</v>
      </c>
      <c r="AY441" s="236" t="s">
        <v>117</v>
      </c>
    </row>
    <row r="442" spans="2:51" s="14" customFormat="1" ht="11.25">
      <c r="B442" s="226"/>
      <c r="C442" s="227"/>
      <c r="D442" s="212" t="s">
        <v>130</v>
      </c>
      <c r="E442" s="228" t="s">
        <v>1</v>
      </c>
      <c r="F442" s="229" t="s">
        <v>191</v>
      </c>
      <c r="G442" s="227"/>
      <c r="H442" s="230">
        <v>0.46</v>
      </c>
      <c r="I442" s="231"/>
      <c r="J442" s="227"/>
      <c r="K442" s="227"/>
      <c r="L442" s="232"/>
      <c r="M442" s="233"/>
      <c r="N442" s="234"/>
      <c r="O442" s="234"/>
      <c r="P442" s="234"/>
      <c r="Q442" s="234"/>
      <c r="R442" s="234"/>
      <c r="S442" s="234"/>
      <c r="T442" s="235"/>
      <c r="AT442" s="236" t="s">
        <v>130</v>
      </c>
      <c r="AU442" s="236" t="s">
        <v>126</v>
      </c>
      <c r="AV442" s="14" t="s">
        <v>126</v>
      </c>
      <c r="AW442" s="14" t="s">
        <v>32</v>
      </c>
      <c r="AX442" s="14" t="s">
        <v>75</v>
      </c>
      <c r="AY442" s="236" t="s">
        <v>117</v>
      </c>
    </row>
    <row r="443" spans="2:51" s="14" customFormat="1" ht="11.25">
      <c r="B443" s="226"/>
      <c r="C443" s="227"/>
      <c r="D443" s="212" t="s">
        <v>130</v>
      </c>
      <c r="E443" s="228" t="s">
        <v>1</v>
      </c>
      <c r="F443" s="229" t="s">
        <v>192</v>
      </c>
      <c r="G443" s="227"/>
      <c r="H443" s="230">
        <v>1.64</v>
      </c>
      <c r="I443" s="231"/>
      <c r="J443" s="227"/>
      <c r="K443" s="227"/>
      <c r="L443" s="232"/>
      <c r="M443" s="233"/>
      <c r="N443" s="234"/>
      <c r="O443" s="234"/>
      <c r="P443" s="234"/>
      <c r="Q443" s="234"/>
      <c r="R443" s="234"/>
      <c r="S443" s="234"/>
      <c r="T443" s="235"/>
      <c r="AT443" s="236" t="s">
        <v>130</v>
      </c>
      <c r="AU443" s="236" t="s">
        <v>126</v>
      </c>
      <c r="AV443" s="14" t="s">
        <v>126</v>
      </c>
      <c r="AW443" s="14" t="s">
        <v>32</v>
      </c>
      <c r="AX443" s="14" t="s">
        <v>75</v>
      </c>
      <c r="AY443" s="236" t="s">
        <v>117</v>
      </c>
    </row>
    <row r="444" spans="2:51" s="16" customFormat="1" ht="11.25">
      <c r="B444" s="248"/>
      <c r="C444" s="249"/>
      <c r="D444" s="212" t="s">
        <v>130</v>
      </c>
      <c r="E444" s="250" t="s">
        <v>1</v>
      </c>
      <c r="F444" s="251" t="s">
        <v>172</v>
      </c>
      <c r="G444" s="249"/>
      <c r="H444" s="252">
        <v>14.09</v>
      </c>
      <c r="I444" s="253"/>
      <c r="J444" s="249"/>
      <c r="K444" s="249"/>
      <c r="L444" s="254"/>
      <c r="M444" s="255"/>
      <c r="N444" s="256"/>
      <c r="O444" s="256"/>
      <c r="P444" s="256"/>
      <c r="Q444" s="256"/>
      <c r="R444" s="256"/>
      <c r="S444" s="256"/>
      <c r="T444" s="257"/>
      <c r="AT444" s="258" t="s">
        <v>130</v>
      </c>
      <c r="AU444" s="258" t="s">
        <v>126</v>
      </c>
      <c r="AV444" s="16" t="s">
        <v>149</v>
      </c>
      <c r="AW444" s="16" t="s">
        <v>32</v>
      </c>
      <c r="AX444" s="16" t="s">
        <v>75</v>
      </c>
      <c r="AY444" s="258" t="s">
        <v>117</v>
      </c>
    </row>
    <row r="445" spans="2:51" s="13" customFormat="1" ht="11.25">
      <c r="B445" s="216"/>
      <c r="C445" s="217"/>
      <c r="D445" s="212" t="s">
        <v>130</v>
      </c>
      <c r="E445" s="218" t="s">
        <v>1</v>
      </c>
      <c r="F445" s="219" t="s">
        <v>173</v>
      </c>
      <c r="G445" s="217"/>
      <c r="H445" s="218" t="s">
        <v>1</v>
      </c>
      <c r="I445" s="220"/>
      <c r="J445" s="217"/>
      <c r="K445" s="217"/>
      <c r="L445" s="221"/>
      <c r="M445" s="222"/>
      <c r="N445" s="223"/>
      <c r="O445" s="223"/>
      <c r="P445" s="223"/>
      <c r="Q445" s="223"/>
      <c r="R445" s="223"/>
      <c r="S445" s="223"/>
      <c r="T445" s="224"/>
      <c r="AT445" s="225" t="s">
        <v>130</v>
      </c>
      <c r="AU445" s="225" t="s">
        <v>126</v>
      </c>
      <c r="AV445" s="13" t="s">
        <v>80</v>
      </c>
      <c r="AW445" s="13" t="s">
        <v>32</v>
      </c>
      <c r="AX445" s="13" t="s">
        <v>75</v>
      </c>
      <c r="AY445" s="225" t="s">
        <v>117</v>
      </c>
    </row>
    <row r="446" spans="2:51" s="14" customFormat="1" ht="11.25">
      <c r="B446" s="226"/>
      <c r="C446" s="227"/>
      <c r="D446" s="212" t="s">
        <v>130</v>
      </c>
      <c r="E446" s="228" t="s">
        <v>1</v>
      </c>
      <c r="F446" s="229" t="s">
        <v>193</v>
      </c>
      <c r="G446" s="227"/>
      <c r="H446" s="230">
        <v>2.94</v>
      </c>
      <c r="I446" s="231"/>
      <c r="J446" s="227"/>
      <c r="K446" s="227"/>
      <c r="L446" s="232"/>
      <c r="M446" s="233"/>
      <c r="N446" s="234"/>
      <c r="O446" s="234"/>
      <c r="P446" s="234"/>
      <c r="Q446" s="234"/>
      <c r="R446" s="234"/>
      <c r="S446" s="234"/>
      <c r="T446" s="235"/>
      <c r="AT446" s="236" t="s">
        <v>130</v>
      </c>
      <c r="AU446" s="236" t="s">
        <v>126</v>
      </c>
      <c r="AV446" s="14" t="s">
        <v>126</v>
      </c>
      <c r="AW446" s="14" t="s">
        <v>32</v>
      </c>
      <c r="AX446" s="14" t="s">
        <v>75</v>
      </c>
      <c r="AY446" s="236" t="s">
        <v>117</v>
      </c>
    </row>
    <row r="447" spans="2:51" s="15" customFormat="1" ht="11.25">
      <c r="B447" s="237"/>
      <c r="C447" s="238"/>
      <c r="D447" s="212" t="s">
        <v>130</v>
      </c>
      <c r="E447" s="239" t="s">
        <v>1</v>
      </c>
      <c r="F447" s="240" t="s">
        <v>144</v>
      </c>
      <c r="G447" s="238"/>
      <c r="H447" s="241">
        <v>17.03</v>
      </c>
      <c r="I447" s="242"/>
      <c r="J447" s="238"/>
      <c r="K447" s="238"/>
      <c r="L447" s="243"/>
      <c r="M447" s="244"/>
      <c r="N447" s="245"/>
      <c r="O447" s="245"/>
      <c r="P447" s="245"/>
      <c r="Q447" s="245"/>
      <c r="R447" s="245"/>
      <c r="S447" s="245"/>
      <c r="T447" s="246"/>
      <c r="AT447" s="247" t="s">
        <v>130</v>
      </c>
      <c r="AU447" s="247" t="s">
        <v>126</v>
      </c>
      <c r="AV447" s="15" t="s">
        <v>125</v>
      </c>
      <c r="AW447" s="15" t="s">
        <v>32</v>
      </c>
      <c r="AX447" s="15" t="s">
        <v>80</v>
      </c>
      <c r="AY447" s="247" t="s">
        <v>117</v>
      </c>
    </row>
    <row r="448" spans="2:63" s="12" customFormat="1" ht="22.9" customHeight="1">
      <c r="B448" s="183"/>
      <c r="C448" s="184"/>
      <c r="D448" s="185" t="s">
        <v>74</v>
      </c>
      <c r="E448" s="197" t="s">
        <v>449</v>
      </c>
      <c r="F448" s="197" t="s">
        <v>450</v>
      </c>
      <c r="G448" s="184"/>
      <c r="H448" s="184"/>
      <c r="I448" s="187"/>
      <c r="J448" s="198">
        <f>BK448</f>
        <v>0</v>
      </c>
      <c r="K448" s="184"/>
      <c r="L448" s="189"/>
      <c r="M448" s="190"/>
      <c r="N448" s="191"/>
      <c r="O448" s="191"/>
      <c r="P448" s="192">
        <f>SUM(P449:P467)</f>
        <v>0</v>
      </c>
      <c r="Q448" s="191"/>
      <c r="R448" s="192">
        <f>SUM(R449:R467)</f>
        <v>0.0208905</v>
      </c>
      <c r="S448" s="191"/>
      <c r="T448" s="193">
        <f>SUM(T449:T467)</f>
        <v>0</v>
      </c>
      <c r="AR448" s="194" t="s">
        <v>126</v>
      </c>
      <c r="AT448" s="195" t="s">
        <v>74</v>
      </c>
      <c r="AU448" s="195" t="s">
        <v>80</v>
      </c>
      <c r="AY448" s="194" t="s">
        <v>117</v>
      </c>
      <c r="BK448" s="196">
        <f>SUM(BK449:BK467)</f>
        <v>0</v>
      </c>
    </row>
    <row r="449" spans="1:65" s="2" customFormat="1" ht="21.75" customHeight="1">
      <c r="A449" s="35"/>
      <c r="B449" s="36"/>
      <c r="C449" s="199" t="s">
        <v>451</v>
      </c>
      <c r="D449" s="199" t="s">
        <v>120</v>
      </c>
      <c r="E449" s="200" t="s">
        <v>452</v>
      </c>
      <c r="F449" s="201" t="s">
        <v>453</v>
      </c>
      <c r="G449" s="202" t="s">
        <v>123</v>
      </c>
      <c r="H449" s="203">
        <v>41.781</v>
      </c>
      <c r="I449" s="204"/>
      <c r="J449" s="205">
        <f>ROUND(I449*H449,2)</f>
        <v>0</v>
      </c>
      <c r="K449" s="201" t="s">
        <v>124</v>
      </c>
      <c r="L449" s="40"/>
      <c r="M449" s="206" t="s">
        <v>1</v>
      </c>
      <c r="N449" s="207" t="s">
        <v>41</v>
      </c>
      <c r="O449" s="72"/>
      <c r="P449" s="208">
        <f>O449*H449</f>
        <v>0</v>
      </c>
      <c r="Q449" s="208">
        <v>0.00021</v>
      </c>
      <c r="R449" s="208">
        <f>Q449*H449</f>
        <v>0.00877401</v>
      </c>
      <c r="S449" s="208">
        <v>0</v>
      </c>
      <c r="T449" s="209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210" t="s">
        <v>266</v>
      </c>
      <c r="AT449" s="210" t="s">
        <v>120</v>
      </c>
      <c r="AU449" s="210" t="s">
        <v>126</v>
      </c>
      <c r="AY449" s="18" t="s">
        <v>117</v>
      </c>
      <c r="BE449" s="211">
        <f>IF(N449="základní",J449,0)</f>
        <v>0</v>
      </c>
      <c r="BF449" s="211">
        <f>IF(N449="snížená",J449,0)</f>
        <v>0</v>
      </c>
      <c r="BG449" s="211">
        <f>IF(N449="zákl. přenesená",J449,0)</f>
        <v>0</v>
      </c>
      <c r="BH449" s="211">
        <f>IF(N449="sníž. přenesená",J449,0)</f>
        <v>0</v>
      </c>
      <c r="BI449" s="211">
        <f>IF(N449="nulová",J449,0)</f>
        <v>0</v>
      </c>
      <c r="BJ449" s="18" t="s">
        <v>126</v>
      </c>
      <c r="BK449" s="211">
        <f>ROUND(I449*H449,2)</f>
        <v>0</v>
      </c>
      <c r="BL449" s="18" t="s">
        <v>266</v>
      </c>
      <c r="BM449" s="210" t="s">
        <v>454</v>
      </c>
    </row>
    <row r="450" spans="1:47" s="2" customFormat="1" ht="19.5">
      <c r="A450" s="35"/>
      <c r="B450" s="36"/>
      <c r="C450" s="37"/>
      <c r="D450" s="212" t="s">
        <v>128</v>
      </c>
      <c r="E450" s="37"/>
      <c r="F450" s="213" t="s">
        <v>455</v>
      </c>
      <c r="G450" s="37"/>
      <c r="H450" s="37"/>
      <c r="I450" s="111"/>
      <c r="J450" s="37"/>
      <c r="K450" s="37"/>
      <c r="L450" s="40"/>
      <c r="M450" s="214"/>
      <c r="N450" s="215"/>
      <c r="O450" s="72"/>
      <c r="P450" s="72"/>
      <c r="Q450" s="72"/>
      <c r="R450" s="72"/>
      <c r="S450" s="72"/>
      <c r="T450" s="73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T450" s="18" t="s">
        <v>128</v>
      </c>
      <c r="AU450" s="18" t="s">
        <v>126</v>
      </c>
    </row>
    <row r="451" spans="2:51" s="13" customFormat="1" ht="11.25">
      <c r="B451" s="216"/>
      <c r="C451" s="217"/>
      <c r="D451" s="212" t="s">
        <v>130</v>
      </c>
      <c r="E451" s="218" t="s">
        <v>1</v>
      </c>
      <c r="F451" s="219" t="s">
        <v>131</v>
      </c>
      <c r="G451" s="217"/>
      <c r="H451" s="218" t="s">
        <v>1</v>
      </c>
      <c r="I451" s="220"/>
      <c r="J451" s="217"/>
      <c r="K451" s="217"/>
      <c r="L451" s="221"/>
      <c r="M451" s="222"/>
      <c r="N451" s="223"/>
      <c r="O451" s="223"/>
      <c r="P451" s="223"/>
      <c r="Q451" s="223"/>
      <c r="R451" s="223"/>
      <c r="S451" s="223"/>
      <c r="T451" s="224"/>
      <c r="AT451" s="225" t="s">
        <v>130</v>
      </c>
      <c r="AU451" s="225" t="s">
        <v>126</v>
      </c>
      <c r="AV451" s="13" t="s">
        <v>80</v>
      </c>
      <c r="AW451" s="13" t="s">
        <v>32</v>
      </c>
      <c r="AX451" s="13" t="s">
        <v>75</v>
      </c>
      <c r="AY451" s="225" t="s">
        <v>117</v>
      </c>
    </row>
    <row r="452" spans="2:51" s="14" customFormat="1" ht="11.25">
      <c r="B452" s="226"/>
      <c r="C452" s="227"/>
      <c r="D452" s="212" t="s">
        <v>130</v>
      </c>
      <c r="E452" s="228" t="s">
        <v>1</v>
      </c>
      <c r="F452" s="229" t="s">
        <v>132</v>
      </c>
      <c r="G452" s="227"/>
      <c r="H452" s="230">
        <v>14.963</v>
      </c>
      <c r="I452" s="231"/>
      <c r="J452" s="227"/>
      <c r="K452" s="227"/>
      <c r="L452" s="232"/>
      <c r="M452" s="233"/>
      <c r="N452" s="234"/>
      <c r="O452" s="234"/>
      <c r="P452" s="234"/>
      <c r="Q452" s="234"/>
      <c r="R452" s="234"/>
      <c r="S452" s="234"/>
      <c r="T452" s="235"/>
      <c r="AT452" s="236" t="s">
        <v>130</v>
      </c>
      <c r="AU452" s="236" t="s">
        <v>126</v>
      </c>
      <c r="AV452" s="14" t="s">
        <v>126</v>
      </c>
      <c r="AW452" s="14" t="s">
        <v>32</v>
      </c>
      <c r="AX452" s="14" t="s">
        <v>75</v>
      </c>
      <c r="AY452" s="236" t="s">
        <v>117</v>
      </c>
    </row>
    <row r="453" spans="2:51" s="14" customFormat="1" ht="11.25">
      <c r="B453" s="226"/>
      <c r="C453" s="227"/>
      <c r="D453" s="212" t="s">
        <v>130</v>
      </c>
      <c r="E453" s="228" t="s">
        <v>1</v>
      </c>
      <c r="F453" s="229" t="s">
        <v>133</v>
      </c>
      <c r="G453" s="227"/>
      <c r="H453" s="230">
        <v>5.333</v>
      </c>
      <c r="I453" s="231"/>
      <c r="J453" s="227"/>
      <c r="K453" s="227"/>
      <c r="L453" s="232"/>
      <c r="M453" s="233"/>
      <c r="N453" s="234"/>
      <c r="O453" s="234"/>
      <c r="P453" s="234"/>
      <c r="Q453" s="234"/>
      <c r="R453" s="234"/>
      <c r="S453" s="234"/>
      <c r="T453" s="235"/>
      <c r="AT453" s="236" t="s">
        <v>130</v>
      </c>
      <c r="AU453" s="236" t="s">
        <v>126</v>
      </c>
      <c r="AV453" s="14" t="s">
        <v>126</v>
      </c>
      <c r="AW453" s="14" t="s">
        <v>32</v>
      </c>
      <c r="AX453" s="14" t="s">
        <v>75</v>
      </c>
      <c r="AY453" s="236" t="s">
        <v>117</v>
      </c>
    </row>
    <row r="454" spans="2:51" s="14" customFormat="1" ht="11.25">
      <c r="B454" s="226"/>
      <c r="C454" s="227"/>
      <c r="D454" s="212" t="s">
        <v>130</v>
      </c>
      <c r="E454" s="228" t="s">
        <v>1</v>
      </c>
      <c r="F454" s="229" t="s">
        <v>134</v>
      </c>
      <c r="G454" s="227"/>
      <c r="H454" s="230">
        <v>1.485</v>
      </c>
      <c r="I454" s="231"/>
      <c r="J454" s="227"/>
      <c r="K454" s="227"/>
      <c r="L454" s="232"/>
      <c r="M454" s="233"/>
      <c r="N454" s="234"/>
      <c r="O454" s="234"/>
      <c r="P454" s="234"/>
      <c r="Q454" s="234"/>
      <c r="R454" s="234"/>
      <c r="S454" s="234"/>
      <c r="T454" s="235"/>
      <c r="AT454" s="236" t="s">
        <v>130</v>
      </c>
      <c r="AU454" s="236" t="s">
        <v>126</v>
      </c>
      <c r="AV454" s="14" t="s">
        <v>126</v>
      </c>
      <c r="AW454" s="14" t="s">
        <v>32</v>
      </c>
      <c r="AX454" s="14" t="s">
        <v>75</v>
      </c>
      <c r="AY454" s="236" t="s">
        <v>117</v>
      </c>
    </row>
    <row r="455" spans="2:51" s="13" customFormat="1" ht="11.25">
      <c r="B455" s="216"/>
      <c r="C455" s="217"/>
      <c r="D455" s="212" t="s">
        <v>130</v>
      </c>
      <c r="E455" s="218" t="s">
        <v>1</v>
      </c>
      <c r="F455" s="219" t="s">
        <v>142</v>
      </c>
      <c r="G455" s="217"/>
      <c r="H455" s="218" t="s">
        <v>1</v>
      </c>
      <c r="I455" s="220"/>
      <c r="J455" s="217"/>
      <c r="K455" s="217"/>
      <c r="L455" s="221"/>
      <c r="M455" s="222"/>
      <c r="N455" s="223"/>
      <c r="O455" s="223"/>
      <c r="P455" s="223"/>
      <c r="Q455" s="223"/>
      <c r="R455" s="223"/>
      <c r="S455" s="223"/>
      <c r="T455" s="224"/>
      <c r="AT455" s="225" t="s">
        <v>130</v>
      </c>
      <c r="AU455" s="225" t="s">
        <v>126</v>
      </c>
      <c r="AV455" s="13" t="s">
        <v>80</v>
      </c>
      <c r="AW455" s="13" t="s">
        <v>32</v>
      </c>
      <c r="AX455" s="13" t="s">
        <v>75</v>
      </c>
      <c r="AY455" s="225" t="s">
        <v>117</v>
      </c>
    </row>
    <row r="456" spans="2:51" s="14" customFormat="1" ht="11.25">
      <c r="B456" s="226"/>
      <c r="C456" s="227"/>
      <c r="D456" s="212" t="s">
        <v>130</v>
      </c>
      <c r="E456" s="228" t="s">
        <v>1</v>
      </c>
      <c r="F456" s="229" t="s">
        <v>143</v>
      </c>
      <c r="G456" s="227"/>
      <c r="H456" s="230">
        <v>20</v>
      </c>
      <c r="I456" s="231"/>
      <c r="J456" s="227"/>
      <c r="K456" s="227"/>
      <c r="L456" s="232"/>
      <c r="M456" s="233"/>
      <c r="N456" s="234"/>
      <c r="O456" s="234"/>
      <c r="P456" s="234"/>
      <c r="Q456" s="234"/>
      <c r="R456" s="234"/>
      <c r="S456" s="234"/>
      <c r="T456" s="235"/>
      <c r="AT456" s="236" t="s">
        <v>130</v>
      </c>
      <c r="AU456" s="236" t="s">
        <v>126</v>
      </c>
      <c r="AV456" s="14" t="s">
        <v>126</v>
      </c>
      <c r="AW456" s="14" t="s">
        <v>32</v>
      </c>
      <c r="AX456" s="14" t="s">
        <v>75</v>
      </c>
      <c r="AY456" s="236" t="s">
        <v>117</v>
      </c>
    </row>
    <row r="457" spans="2:51" s="15" customFormat="1" ht="11.25">
      <c r="B457" s="237"/>
      <c r="C457" s="238"/>
      <c r="D457" s="212" t="s">
        <v>130</v>
      </c>
      <c r="E457" s="239" t="s">
        <v>1</v>
      </c>
      <c r="F457" s="240" t="s">
        <v>144</v>
      </c>
      <c r="G457" s="238"/>
      <c r="H457" s="241">
        <v>41.781</v>
      </c>
      <c r="I457" s="242"/>
      <c r="J457" s="238"/>
      <c r="K457" s="238"/>
      <c r="L457" s="243"/>
      <c r="M457" s="244"/>
      <c r="N457" s="245"/>
      <c r="O457" s="245"/>
      <c r="P457" s="245"/>
      <c r="Q457" s="245"/>
      <c r="R457" s="245"/>
      <c r="S457" s="245"/>
      <c r="T457" s="246"/>
      <c r="AT457" s="247" t="s">
        <v>130</v>
      </c>
      <c r="AU457" s="247" t="s">
        <v>126</v>
      </c>
      <c r="AV457" s="15" t="s">
        <v>125</v>
      </c>
      <c r="AW457" s="15" t="s">
        <v>32</v>
      </c>
      <c r="AX457" s="15" t="s">
        <v>80</v>
      </c>
      <c r="AY457" s="247" t="s">
        <v>117</v>
      </c>
    </row>
    <row r="458" spans="1:65" s="2" customFormat="1" ht="21.75" customHeight="1">
      <c r="A458" s="35"/>
      <c r="B458" s="36"/>
      <c r="C458" s="199" t="s">
        <v>456</v>
      </c>
      <c r="D458" s="199" t="s">
        <v>120</v>
      </c>
      <c r="E458" s="200" t="s">
        <v>457</v>
      </c>
      <c r="F458" s="201" t="s">
        <v>458</v>
      </c>
      <c r="G458" s="202" t="s">
        <v>123</v>
      </c>
      <c r="H458" s="203">
        <v>41.781</v>
      </c>
      <c r="I458" s="204"/>
      <c r="J458" s="205">
        <f>ROUND(I458*H458,2)</f>
        <v>0</v>
      </c>
      <c r="K458" s="201" t="s">
        <v>124</v>
      </c>
      <c r="L458" s="40"/>
      <c r="M458" s="206" t="s">
        <v>1</v>
      </c>
      <c r="N458" s="207" t="s">
        <v>41</v>
      </c>
      <c r="O458" s="72"/>
      <c r="P458" s="208">
        <f>O458*H458</f>
        <v>0</v>
      </c>
      <c r="Q458" s="208">
        <v>0.00029</v>
      </c>
      <c r="R458" s="208">
        <f>Q458*H458</f>
        <v>0.012116489999999999</v>
      </c>
      <c r="S458" s="208">
        <v>0</v>
      </c>
      <c r="T458" s="209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210" t="s">
        <v>266</v>
      </c>
      <c r="AT458" s="210" t="s">
        <v>120</v>
      </c>
      <c r="AU458" s="210" t="s">
        <v>126</v>
      </c>
      <c r="AY458" s="18" t="s">
        <v>117</v>
      </c>
      <c r="BE458" s="211">
        <f>IF(N458="základní",J458,0)</f>
        <v>0</v>
      </c>
      <c r="BF458" s="211">
        <f>IF(N458="snížená",J458,0)</f>
        <v>0</v>
      </c>
      <c r="BG458" s="211">
        <f>IF(N458="zákl. přenesená",J458,0)</f>
        <v>0</v>
      </c>
      <c r="BH458" s="211">
        <f>IF(N458="sníž. přenesená",J458,0)</f>
        <v>0</v>
      </c>
      <c r="BI458" s="211">
        <f>IF(N458="nulová",J458,0)</f>
        <v>0</v>
      </c>
      <c r="BJ458" s="18" t="s">
        <v>126</v>
      </c>
      <c r="BK458" s="211">
        <f>ROUND(I458*H458,2)</f>
        <v>0</v>
      </c>
      <c r="BL458" s="18" t="s">
        <v>266</v>
      </c>
      <c r="BM458" s="210" t="s">
        <v>459</v>
      </c>
    </row>
    <row r="459" spans="1:47" s="2" customFormat="1" ht="19.5">
      <c r="A459" s="35"/>
      <c r="B459" s="36"/>
      <c r="C459" s="37"/>
      <c r="D459" s="212" t="s">
        <v>128</v>
      </c>
      <c r="E459" s="37"/>
      <c r="F459" s="213" t="s">
        <v>460</v>
      </c>
      <c r="G459" s="37"/>
      <c r="H459" s="37"/>
      <c r="I459" s="111"/>
      <c r="J459" s="37"/>
      <c r="K459" s="37"/>
      <c r="L459" s="40"/>
      <c r="M459" s="214"/>
      <c r="N459" s="215"/>
      <c r="O459" s="72"/>
      <c r="P459" s="72"/>
      <c r="Q459" s="72"/>
      <c r="R459" s="72"/>
      <c r="S459" s="72"/>
      <c r="T459" s="73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T459" s="18" t="s">
        <v>128</v>
      </c>
      <c r="AU459" s="18" t="s">
        <v>126</v>
      </c>
    </row>
    <row r="460" spans="1:47" s="2" customFormat="1" ht="19.5">
      <c r="A460" s="35"/>
      <c r="B460" s="36"/>
      <c r="C460" s="37"/>
      <c r="D460" s="212" t="s">
        <v>354</v>
      </c>
      <c r="E460" s="37"/>
      <c r="F460" s="260" t="s">
        <v>461</v>
      </c>
      <c r="G460" s="37"/>
      <c r="H460" s="37"/>
      <c r="I460" s="111"/>
      <c r="J460" s="37"/>
      <c r="K460" s="37"/>
      <c r="L460" s="40"/>
      <c r="M460" s="214"/>
      <c r="N460" s="215"/>
      <c r="O460" s="72"/>
      <c r="P460" s="72"/>
      <c r="Q460" s="72"/>
      <c r="R460" s="72"/>
      <c r="S460" s="72"/>
      <c r="T460" s="73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T460" s="18" t="s">
        <v>354</v>
      </c>
      <c r="AU460" s="18" t="s">
        <v>126</v>
      </c>
    </row>
    <row r="461" spans="2:51" s="13" customFormat="1" ht="11.25">
      <c r="B461" s="216"/>
      <c r="C461" s="217"/>
      <c r="D461" s="212" t="s">
        <v>130</v>
      </c>
      <c r="E461" s="218" t="s">
        <v>1</v>
      </c>
      <c r="F461" s="219" t="s">
        <v>131</v>
      </c>
      <c r="G461" s="217"/>
      <c r="H461" s="218" t="s">
        <v>1</v>
      </c>
      <c r="I461" s="220"/>
      <c r="J461" s="217"/>
      <c r="K461" s="217"/>
      <c r="L461" s="221"/>
      <c r="M461" s="222"/>
      <c r="N461" s="223"/>
      <c r="O461" s="223"/>
      <c r="P461" s="223"/>
      <c r="Q461" s="223"/>
      <c r="R461" s="223"/>
      <c r="S461" s="223"/>
      <c r="T461" s="224"/>
      <c r="AT461" s="225" t="s">
        <v>130</v>
      </c>
      <c r="AU461" s="225" t="s">
        <v>126</v>
      </c>
      <c r="AV461" s="13" t="s">
        <v>80</v>
      </c>
      <c r="AW461" s="13" t="s">
        <v>32</v>
      </c>
      <c r="AX461" s="13" t="s">
        <v>75</v>
      </c>
      <c r="AY461" s="225" t="s">
        <v>117</v>
      </c>
    </row>
    <row r="462" spans="2:51" s="14" customFormat="1" ht="11.25">
      <c r="B462" s="226"/>
      <c r="C462" s="227"/>
      <c r="D462" s="212" t="s">
        <v>130</v>
      </c>
      <c r="E462" s="228" t="s">
        <v>1</v>
      </c>
      <c r="F462" s="229" t="s">
        <v>132</v>
      </c>
      <c r="G462" s="227"/>
      <c r="H462" s="230">
        <v>14.963</v>
      </c>
      <c r="I462" s="231"/>
      <c r="J462" s="227"/>
      <c r="K462" s="227"/>
      <c r="L462" s="232"/>
      <c r="M462" s="233"/>
      <c r="N462" s="234"/>
      <c r="O462" s="234"/>
      <c r="P462" s="234"/>
      <c r="Q462" s="234"/>
      <c r="R462" s="234"/>
      <c r="S462" s="234"/>
      <c r="T462" s="235"/>
      <c r="AT462" s="236" t="s">
        <v>130</v>
      </c>
      <c r="AU462" s="236" t="s">
        <v>126</v>
      </c>
      <c r="AV462" s="14" t="s">
        <v>126</v>
      </c>
      <c r="AW462" s="14" t="s">
        <v>32</v>
      </c>
      <c r="AX462" s="14" t="s">
        <v>75</v>
      </c>
      <c r="AY462" s="236" t="s">
        <v>117</v>
      </c>
    </row>
    <row r="463" spans="2:51" s="14" customFormat="1" ht="11.25">
      <c r="B463" s="226"/>
      <c r="C463" s="227"/>
      <c r="D463" s="212" t="s">
        <v>130</v>
      </c>
      <c r="E463" s="228" t="s">
        <v>1</v>
      </c>
      <c r="F463" s="229" t="s">
        <v>133</v>
      </c>
      <c r="G463" s="227"/>
      <c r="H463" s="230">
        <v>5.333</v>
      </c>
      <c r="I463" s="231"/>
      <c r="J463" s="227"/>
      <c r="K463" s="227"/>
      <c r="L463" s="232"/>
      <c r="M463" s="233"/>
      <c r="N463" s="234"/>
      <c r="O463" s="234"/>
      <c r="P463" s="234"/>
      <c r="Q463" s="234"/>
      <c r="R463" s="234"/>
      <c r="S463" s="234"/>
      <c r="T463" s="235"/>
      <c r="AT463" s="236" t="s">
        <v>130</v>
      </c>
      <c r="AU463" s="236" t="s">
        <v>126</v>
      </c>
      <c r="AV463" s="14" t="s">
        <v>126</v>
      </c>
      <c r="AW463" s="14" t="s">
        <v>32</v>
      </c>
      <c r="AX463" s="14" t="s">
        <v>75</v>
      </c>
      <c r="AY463" s="236" t="s">
        <v>117</v>
      </c>
    </row>
    <row r="464" spans="2:51" s="14" customFormat="1" ht="11.25">
      <c r="B464" s="226"/>
      <c r="C464" s="227"/>
      <c r="D464" s="212" t="s">
        <v>130</v>
      </c>
      <c r="E464" s="228" t="s">
        <v>1</v>
      </c>
      <c r="F464" s="229" t="s">
        <v>134</v>
      </c>
      <c r="G464" s="227"/>
      <c r="H464" s="230">
        <v>1.485</v>
      </c>
      <c r="I464" s="231"/>
      <c r="J464" s="227"/>
      <c r="K464" s="227"/>
      <c r="L464" s="232"/>
      <c r="M464" s="233"/>
      <c r="N464" s="234"/>
      <c r="O464" s="234"/>
      <c r="P464" s="234"/>
      <c r="Q464" s="234"/>
      <c r="R464" s="234"/>
      <c r="S464" s="234"/>
      <c r="T464" s="235"/>
      <c r="AT464" s="236" t="s">
        <v>130</v>
      </c>
      <c r="AU464" s="236" t="s">
        <v>126</v>
      </c>
      <c r="AV464" s="14" t="s">
        <v>126</v>
      </c>
      <c r="AW464" s="14" t="s">
        <v>32</v>
      </c>
      <c r="AX464" s="14" t="s">
        <v>75</v>
      </c>
      <c r="AY464" s="236" t="s">
        <v>117</v>
      </c>
    </row>
    <row r="465" spans="2:51" s="13" customFormat="1" ht="11.25">
      <c r="B465" s="216"/>
      <c r="C465" s="217"/>
      <c r="D465" s="212" t="s">
        <v>130</v>
      </c>
      <c r="E465" s="218" t="s">
        <v>1</v>
      </c>
      <c r="F465" s="219" t="s">
        <v>142</v>
      </c>
      <c r="G465" s="217"/>
      <c r="H465" s="218" t="s">
        <v>1</v>
      </c>
      <c r="I465" s="220"/>
      <c r="J465" s="217"/>
      <c r="K465" s="217"/>
      <c r="L465" s="221"/>
      <c r="M465" s="222"/>
      <c r="N465" s="223"/>
      <c r="O465" s="223"/>
      <c r="P465" s="223"/>
      <c r="Q465" s="223"/>
      <c r="R465" s="223"/>
      <c r="S465" s="223"/>
      <c r="T465" s="224"/>
      <c r="AT465" s="225" t="s">
        <v>130</v>
      </c>
      <c r="AU465" s="225" t="s">
        <v>126</v>
      </c>
      <c r="AV465" s="13" t="s">
        <v>80</v>
      </c>
      <c r="AW465" s="13" t="s">
        <v>32</v>
      </c>
      <c r="AX465" s="13" t="s">
        <v>75</v>
      </c>
      <c r="AY465" s="225" t="s">
        <v>117</v>
      </c>
    </row>
    <row r="466" spans="2:51" s="14" customFormat="1" ht="11.25">
      <c r="B466" s="226"/>
      <c r="C466" s="227"/>
      <c r="D466" s="212" t="s">
        <v>130</v>
      </c>
      <c r="E466" s="228" t="s">
        <v>1</v>
      </c>
      <c r="F466" s="229" t="s">
        <v>143</v>
      </c>
      <c r="G466" s="227"/>
      <c r="H466" s="230">
        <v>20</v>
      </c>
      <c r="I466" s="231"/>
      <c r="J466" s="227"/>
      <c r="K466" s="227"/>
      <c r="L466" s="232"/>
      <c r="M466" s="233"/>
      <c r="N466" s="234"/>
      <c r="O466" s="234"/>
      <c r="P466" s="234"/>
      <c r="Q466" s="234"/>
      <c r="R466" s="234"/>
      <c r="S466" s="234"/>
      <c r="T466" s="235"/>
      <c r="AT466" s="236" t="s">
        <v>130</v>
      </c>
      <c r="AU466" s="236" t="s">
        <v>126</v>
      </c>
      <c r="AV466" s="14" t="s">
        <v>126</v>
      </c>
      <c r="AW466" s="14" t="s">
        <v>32</v>
      </c>
      <c r="AX466" s="14" t="s">
        <v>75</v>
      </c>
      <c r="AY466" s="236" t="s">
        <v>117</v>
      </c>
    </row>
    <row r="467" spans="2:51" s="15" customFormat="1" ht="11.25">
      <c r="B467" s="237"/>
      <c r="C467" s="238"/>
      <c r="D467" s="212" t="s">
        <v>130</v>
      </c>
      <c r="E467" s="239" t="s">
        <v>1</v>
      </c>
      <c r="F467" s="240" t="s">
        <v>144</v>
      </c>
      <c r="G467" s="238"/>
      <c r="H467" s="241">
        <v>41.781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AT467" s="247" t="s">
        <v>130</v>
      </c>
      <c r="AU467" s="247" t="s">
        <v>126</v>
      </c>
      <c r="AV467" s="15" t="s">
        <v>125</v>
      </c>
      <c r="AW467" s="15" t="s">
        <v>32</v>
      </c>
      <c r="AX467" s="15" t="s">
        <v>80</v>
      </c>
      <c r="AY467" s="247" t="s">
        <v>117</v>
      </c>
    </row>
    <row r="468" spans="2:63" s="12" customFormat="1" ht="25.9" customHeight="1">
      <c r="B468" s="183"/>
      <c r="C468" s="184"/>
      <c r="D468" s="185" t="s">
        <v>74</v>
      </c>
      <c r="E468" s="186" t="s">
        <v>462</v>
      </c>
      <c r="F468" s="186" t="s">
        <v>463</v>
      </c>
      <c r="G468" s="184"/>
      <c r="H468" s="184"/>
      <c r="I468" s="187"/>
      <c r="J468" s="188">
        <f>BK468</f>
        <v>0</v>
      </c>
      <c r="K468" s="184"/>
      <c r="L468" s="189"/>
      <c r="M468" s="190"/>
      <c r="N468" s="191"/>
      <c r="O468" s="191"/>
      <c r="P468" s="192">
        <f>P469+P472+P475</f>
        <v>0</v>
      </c>
      <c r="Q468" s="191"/>
      <c r="R468" s="192">
        <f>R469+R472+R475</f>
        <v>0</v>
      </c>
      <c r="S468" s="191"/>
      <c r="T468" s="193">
        <f>T469+T472+T475</f>
        <v>0</v>
      </c>
      <c r="AR468" s="194" t="s">
        <v>175</v>
      </c>
      <c r="AT468" s="195" t="s">
        <v>74</v>
      </c>
      <c r="AU468" s="195" t="s">
        <v>75</v>
      </c>
      <c r="AY468" s="194" t="s">
        <v>117</v>
      </c>
      <c r="BK468" s="196">
        <f>BK469+BK472+BK475</f>
        <v>0</v>
      </c>
    </row>
    <row r="469" spans="2:63" s="12" customFormat="1" ht="22.9" customHeight="1">
      <c r="B469" s="183"/>
      <c r="C469" s="184"/>
      <c r="D469" s="185" t="s">
        <v>74</v>
      </c>
      <c r="E469" s="197" t="s">
        <v>464</v>
      </c>
      <c r="F469" s="197" t="s">
        <v>465</v>
      </c>
      <c r="G469" s="184"/>
      <c r="H469" s="184"/>
      <c r="I469" s="187"/>
      <c r="J469" s="198">
        <f>BK469</f>
        <v>0</v>
      </c>
      <c r="K469" s="184"/>
      <c r="L469" s="189"/>
      <c r="M469" s="190"/>
      <c r="N469" s="191"/>
      <c r="O469" s="191"/>
      <c r="P469" s="192">
        <f>SUM(P470:P471)</f>
        <v>0</v>
      </c>
      <c r="Q469" s="191"/>
      <c r="R469" s="192">
        <f>SUM(R470:R471)</f>
        <v>0</v>
      </c>
      <c r="S469" s="191"/>
      <c r="T469" s="193">
        <f>SUM(T470:T471)</f>
        <v>0</v>
      </c>
      <c r="AR469" s="194" t="s">
        <v>175</v>
      </c>
      <c r="AT469" s="195" t="s">
        <v>74</v>
      </c>
      <c r="AU469" s="195" t="s">
        <v>80</v>
      </c>
      <c r="AY469" s="194" t="s">
        <v>117</v>
      </c>
      <c r="BK469" s="196">
        <f>SUM(BK470:BK471)</f>
        <v>0</v>
      </c>
    </row>
    <row r="470" spans="1:65" s="2" customFormat="1" ht="16.5" customHeight="1">
      <c r="A470" s="35"/>
      <c r="B470" s="36"/>
      <c r="C470" s="199" t="s">
        <v>466</v>
      </c>
      <c r="D470" s="199" t="s">
        <v>120</v>
      </c>
      <c r="E470" s="200" t="s">
        <v>467</v>
      </c>
      <c r="F470" s="201" t="s">
        <v>465</v>
      </c>
      <c r="G470" s="202" t="s">
        <v>178</v>
      </c>
      <c r="H470" s="203">
        <v>1</v>
      </c>
      <c r="I470" s="204"/>
      <c r="J470" s="205">
        <f>ROUND(I470*H470,2)</f>
        <v>0</v>
      </c>
      <c r="K470" s="201" t="s">
        <v>124</v>
      </c>
      <c r="L470" s="40"/>
      <c r="M470" s="206" t="s">
        <v>1</v>
      </c>
      <c r="N470" s="207" t="s">
        <v>41</v>
      </c>
      <c r="O470" s="72"/>
      <c r="P470" s="208">
        <f>O470*H470</f>
        <v>0</v>
      </c>
      <c r="Q470" s="208">
        <v>0</v>
      </c>
      <c r="R470" s="208">
        <f>Q470*H470</f>
        <v>0</v>
      </c>
      <c r="S470" s="208">
        <v>0</v>
      </c>
      <c r="T470" s="209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210" t="s">
        <v>468</v>
      </c>
      <c r="AT470" s="210" t="s">
        <v>120</v>
      </c>
      <c r="AU470" s="210" t="s">
        <v>126</v>
      </c>
      <c r="AY470" s="18" t="s">
        <v>117</v>
      </c>
      <c r="BE470" s="211">
        <f>IF(N470="základní",J470,0)</f>
        <v>0</v>
      </c>
      <c r="BF470" s="211">
        <f>IF(N470="snížená",J470,0)</f>
        <v>0</v>
      </c>
      <c r="BG470" s="211">
        <f>IF(N470="zákl. přenesená",J470,0)</f>
        <v>0</v>
      </c>
      <c r="BH470" s="211">
        <f>IF(N470="sníž. přenesená",J470,0)</f>
        <v>0</v>
      </c>
      <c r="BI470" s="211">
        <f>IF(N470="nulová",J470,0)</f>
        <v>0</v>
      </c>
      <c r="BJ470" s="18" t="s">
        <v>126</v>
      </c>
      <c r="BK470" s="211">
        <f>ROUND(I470*H470,2)</f>
        <v>0</v>
      </c>
      <c r="BL470" s="18" t="s">
        <v>468</v>
      </c>
      <c r="BM470" s="210" t="s">
        <v>469</v>
      </c>
    </row>
    <row r="471" spans="1:47" s="2" customFormat="1" ht="11.25">
      <c r="A471" s="35"/>
      <c r="B471" s="36"/>
      <c r="C471" s="37"/>
      <c r="D471" s="212" t="s">
        <v>128</v>
      </c>
      <c r="E471" s="37"/>
      <c r="F471" s="213" t="s">
        <v>470</v>
      </c>
      <c r="G471" s="37"/>
      <c r="H471" s="37"/>
      <c r="I471" s="111"/>
      <c r="J471" s="37"/>
      <c r="K471" s="37"/>
      <c r="L471" s="40"/>
      <c r="M471" s="214"/>
      <c r="N471" s="215"/>
      <c r="O471" s="72"/>
      <c r="P471" s="72"/>
      <c r="Q471" s="72"/>
      <c r="R471" s="72"/>
      <c r="S471" s="72"/>
      <c r="T471" s="73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T471" s="18" t="s">
        <v>128</v>
      </c>
      <c r="AU471" s="18" t="s">
        <v>126</v>
      </c>
    </row>
    <row r="472" spans="2:63" s="12" customFormat="1" ht="22.9" customHeight="1">
      <c r="B472" s="183"/>
      <c r="C472" s="184"/>
      <c r="D472" s="185" t="s">
        <v>74</v>
      </c>
      <c r="E472" s="197" t="s">
        <v>471</v>
      </c>
      <c r="F472" s="197" t="s">
        <v>472</v>
      </c>
      <c r="G472" s="184"/>
      <c r="H472" s="184"/>
      <c r="I472" s="187"/>
      <c r="J472" s="198">
        <f>BK472</f>
        <v>0</v>
      </c>
      <c r="K472" s="184"/>
      <c r="L472" s="189"/>
      <c r="M472" s="190"/>
      <c r="N472" s="191"/>
      <c r="O472" s="191"/>
      <c r="P472" s="192">
        <f>SUM(P473:P474)</f>
        <v>0</v>
      </c>
      <c r="Q472" s="191"/>
      <c r="R472" s="192">
        <f>SUM(R473:R474)</f>
        <v>0</v>
      </c>
      <c r="S472" s="191"/>
      <c r="T472" s="193">
        <f>SUM(T473:T474)</f>
        <v>0</v>
      </c>
      <c r="AR472" s="194" t="s">
        <v>175</v>
      </c>
      <c r="AT472" s="195" t="s">
        <v>74</v>
      </c>
      <c r="AU472" s="195" t="s">
        <v>80</v>
      </c>
      <c r="AY472" s="194" t="s">
        <v>117</v>
      </c>
      <c r="BK472" s="196">
        <f>SUM(BK473:BK474)</f>
        <v>0</v>
      </c>
    </row>
    <row r="473" spans="1:65" s="2" customFormat="1" ht="16.5" customHeight="1">
      <c r="A473" s="35"/>
      <c r="B473" s="36"/>
      <c r="C473" s="199" t="s">
        <v>473</v>
      </c>
      <c r="D473" s="199" t="s">
        <v>120</v>
      </c>
      <c r="E473" s="200" t="s">
        <v>474</v>
      </c>
      <c r="F473" s="201" t="s">
        <v>475</v>
      </c>
      <c r="G473" s="202" t="s">
        <v>178</v>
      </c>
      <c r="H473" s="203">
        <v>1</v>
      </c>
      <c r="I473" s="204"/>
      <c r="J473" s="205">
        <f>ROUND(I473*H473,2)</f>
        <v>0</v>
      </c>
      <c r="K473" s="201" t="s">
        <v>124</v>
      </c>
      <c r="L473" s="40"/>
      <c r="M473" s="206" t="s">
        <v>1</v>
      </c>
      <c r="N473" s="207" t="s">
        <v>41</v>
      </c>
      <c r="O473" s="72"/>
      <c r="P473" s="208">
        <f>O473*H473</f>
        <v>0</v>
      </c>
      <c r="Q473" s="208">
        <v>0</v>
      </c>
      <c r="R473" s="208">
        <f>Q473*H473</f>
        <v>0</v>
      </c>
      <c r="S473" s="208">
        <v>0</v>
      </c>
      <c r="T473" s="209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210" t="s">
        <v>468</v>
      </c>
      <c r="AT473" s="210" t="s">
        <v>120</v>
      </c>
      <c r="AU473" s="210" t="s">
        <v>126</v>
      </c>
      <c r="AY473" s="18" t="s">
        <v>117</v>
      </c>
      <c r="BE473" s="211">
        <f>IF(N473="základní",J473,0)</f>
        <v>0</v>
      </c>
      <c r="BF473" s="211">
        <f>IF(N473="snížená",J473,0)</f>
        <v>0</v>
      </c>
      <c r="BG473" s="211">
        <f>IF(N473="zákl. přenesená",J473,0)</f>
        <v>0</v>
      </c>
      <c r="BH473" s="211">
        <f>IF(N473="sníž. přenesená",J473,0)</f>
        <v>0</v>
      </c>
      <c r="BI473" s="211">
        <f>IF(N473="nulová",J473,0)</f>
        <v>0</v>
      </c>
      <c r="BJ473" s="18" t="s">
        <v>126</v>
      </c>
      <c r="BK473" s="211">
        <f>ROUND(I473*H473,2)</f>
        <v>0</v>
      </c>
      <c r="BL473" s="18" t="s">
        <v>468</v>
      </c>
      <c r="BM473" s="210" t="s">
        <v>476</v>
      </c>
    </row>
    <row r="474" spans="1:47" s="2" customFormat="1" ht="19.5">
      <c r="A474" s="35"/>
      <c r="B474" s="36"/>
      <c r="C474" s="37"/>
      <c r="D474" s="212" t="s">
        <v>128</v>
      </c>
      <c r="E474" s="37"/>
      <c r="F474" s="213" t="s">
        <v>477</v>
      </c>
      <c r="G474" s="37"/>
      <c r="H474" s="37"/>
      <c r="I474" s="111"/>
      <c r="J474" s="37"/>
      <c r="K474" s="37"/>
      <c r="L474" s="40"/>
      <c r="M474" s="214"/>
      <c r="N474" s="215"/>
      <c r="O474" s="72"/>
      <c r="P474" s="72"/>
      <c r="Q474" s="72"/>
      <c r="R474" s="72"/>
      <c r="S474" s="72"/>
      <c r="T474" s="73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T474" s="18" t="s">
        <v>128</v>
      </c>
      <c r="AU474" s="18" t="s">
        <v>126</v>
      </c>
    </row>
    <row r="475" spans="2:63" s="12" customFormat="1" ht="22.9" customHeight="1">
      <c r="B475" s="183"/>
      <c r="C475" s="184"/>
      <c r="D475" s="185" t="s">
        <v>74</v>
      </c>
      <c r="E475" s="197" t="s">
        <v>478</v>
      </c>
      <c r="F475" s="197" t="s">
        <v>479</v>
      </c>
      <c r="G475" s="184"/>
      <c r="H475" s="184"/>
      <c r="I475" s="187"/>
      <c r="J475" s="198">
        <f>BK475</f>
        <v>0</v>
      </c>
      <c r="K475" s="184"/>
      <c r="L475" s="189"/>
      <c r="M475" s="190"/>
      <c r="N475" s="191"/>
      <c r="O475" s="191"/>
      <c r="P475" s="192">
        <f>SUM(P476:P477)</f>
        <v>0</v>
      </c>
      <c r="Q475" s="191"/>
      <c r="R475" s="192">
        <f>SUM(R476:R477)</f>
        <v>0</v>
      </c>
      <c r="S475" s="191"/>
      <c r="T475" s="193">
        <f>SUM(T476:T477)</f>
        <v>0</v>
      </c>
      <c r="AR475" s="194" t="s">
        <v>175</v>
      </c>
      <c r="AT475" s="195" t="s">
        <v>74</v>
      </c>
      <c r="AU475" s="195" t="s">
        <v>80</v>
      </c>
      <c r="AY475" s="194" t="s">
        <v>117</v>
      </c>
      <c r="BK475" s="196">
        <f>SUM(BK476:BK477)</f>
        <v>0</v>
      </c>
    </row>
    <row r="476" spans="1:65" s="2" customFormat="1" ht="16.5" customHeight="1">
      <c r="A476" s="35"/>
      <c r="B476" s="36"/>
      <c r="C476" s="199" t="s">
        <v>480</v>
      </c>
      <c r="D476" s="199" t="s">
        <v>120</v>
      </c>
      <c r="E476" s="200" t="s">
        <v>481</v>
      </c>
      <c r="F476" s="201" t="s">
        <v>479</v>
      </c>
      <c r="G476" s="202" t="s">
        <v>178</v>
      </c>
      <c r="H476" s="203">
        <v>1</v>
      </c>
      <c r="I476" s="204"/>
      <c r="J476" s="205">
        <f>ROUND(I476*H476,2)</f>
        <v>0</v>
      </c>
      <c r="K476" s="201" t="s">
        <v>124</v>
      </c>
      <c r="L476" s="40"/>
      <c r="M476" s="206" t="s">
        <v>1</v>
      </c>
      <c r="N476" s="207" t="s">
        <v>41</v>
      </c>
      <c r="O476" s="72"/>
      <c r="P476" s="208">
        <f>O476*H476</f>
        <v>0</v>
      </c>
      <c r="Q476" s="208">
        <v>0</v>
      </c>
      <c r="R476" s="208">
        <f>Q476*H476</f>
        <v>0</v>
      </c>
      <c r="S476" s="208">
        <v>0</v>
      </c>
      <c r="T476" s="209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10" t="s">
        <v>468</v>
      </c>
      <c r="AT476" s="210" t="s">
        <v>120</v>
      </c>
      <c r="AU476" s="210" t="s">
        <v>126</v>
      </c>
      <c r="AY476" s="18" t="s">
        <v>117</v>
      </c>
      <c r="BE476" s="211">
        <f>IF(N476="základní",J476,0)</f>
        <v>0</v>
      </c>
      <c r="BF476" s="211">
        <f>IF(N476="snížená",J476,0)</f>
        <v>0</v>
      </c>
      <c r="BG476" s="211">
        <f>IF(N476="zákl. přenesená",J476,0)</f>
        <v>0</v>
      </c>
      <c r="BH476" s="211">
        <f>IF(N476="sníž. přenesená",J476,0)</f>
        <v>0</v>
      </c>
      <c r="BI476" s="211">
        <f>IF(N476="nulová",J476,0)</f>
        <v>0</v>
      </c>
      <c r="BJ476" s="18" t="s">
        <v>126</v>
      </c>
      <c r="BK476" s="211">
        <f>ROUND(I476*H476,2)</f>
        <v>0</v>
      </c>
      <c r="BL476" s="18" t="s">
        <v>468</v>
      </c>
      <c r="BM476" s="210" t="s">
        <v>482</v>
      </c>
    </row>
    <row r="477" spans="1:47" s="2" customFormat="1" ht="11.25">
      <c r="A477" s="35"/>
      <c r="B477" s="36"/>
      <c r="C477" s="37"/>
      <c r="D477" s="212" t="s">
        <v>128</v>
      </c>
      <c r="E477" s="37"/>
      <c r="F477" s="213" t="s">
        <v>483</v>
      </c>
      <c r="G477" s="37"/>
      <c r="H477" s="37"/>
      <c r="I477" s="111"/>
      <c r="J477" s="37"/>
      <c r="K477" s="37"/>
      <c r="L477" s="40"/>
      <c r="M477" s="271"/>
      <c r="N477" s="272"/>
      <c r="O477" s="273"/>
      <c r="P477" s="273"/>
      <c r="Q477" s="273"/>
      <c r="R477" s="273"/>
      <c r="S477" s="273"/>
      <c r="T477" s="274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T477" s="18" t="s">
        <v>128</v>
      </c>
      <c r="AU477" s="18" t="s">
        <v>126</v>
      </c>
    </row>
    <row r="478" spans="1:31" s="2" customFormat="1" ht="6.95" customHeight="1">
      <c r="A478" s="35"/>
      <c r="B478" s="55"/>
      <c r="C478" s="56"/>
      <c r="D478" s="56"/>
      <c r="E478" s="56"/>
      <c r="F478" s="56"/>
      <c r="G478" s="56"/>
      <c r="H478" s="56"/>
      <c r="I478" s="148"/>
      <c r="J478" s="56"/>
      <c r="K478" s="56"/>
      <c r="L478" s="40"/>
      <c r="M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</row>
  </sheetData>
  <sheetProtection algorithmName="SHA-512" hashValue="iFj9n9zJ9cgskGgPV+yAAxn3uue6Lm8JZHEhd6YPQ9o5odDXDS/1sAWQiUFvRqxKPzF6qk68zzYuMJkbV47Rbg==" saltValue="dG9/lnVTORrr1VQf5xwo/0TPxpmEU5tcbhUes7/gYkEtG0av6nvqH3RcjwNfWsSKeCi4CPbnll4NEHlnbYvy4A==" spinCount="100000" sheet="1" objects="1" scenarios="1" formatColumns="0" formatRows="0" autoFilter="0"/>
  <autoFilter ref="C125:K477"/>
  <mergeCells count="6">
    <mergeCell ref="L2:V2"/>
    <mergeCell ref="E7:H7"/>
    <mergeCell ref="E16:H16"/>
    <mergeCell ref="E25:H25"/>
    <mergeCell ref="E85:H85"/>
    <mergeCell ref="E118:H11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DESKTOP-9CP0SEB\Alena</dc:creator>
  <cp:keywords/>
  <dc:description/>
  <cp:lastModifiedBy>Petr</cp:lastModifiedBy>
  <cp:lastPrinted>2020-03-10T15:52:05Z</cp:lastPrinted>
  <dcterms:created xsi:type="dcterms:W3CDTF">2020-03-05T19:05:28Z</dcterms:created>
  <dcterms:modified xsi:type="dcterms:W3CDTF">2020-03-10T15:52:08Z</dcterms:modified>
  <cp:category/>
  <cp:version/>
  <cp:contentType/>
  <cp:contentStatus/>
</cp:coreProperties>
</file>